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ryska\Documents\"/>
    </mc:Choice>
  </mc:AlternateContent>
  <xr:revisionPtr revIDLastSave="0" documentId="13_ncr:1_{417CB33B-0A35-417C-BF91-3CD575E6828B}" xr6:coauthVersionLast="47" xr6:coauthVersionMax="47" xr10:uidLastSave="{00000000-0000-0000-0000-000000000000}"/>
  <bookViews>
    <workbookView xWindow="28680" yWindow="-255" windowWidth="29040" windowHeight="15720" tabRatio="500" xr2:uid="{00000000-000D-0000-FFFF-FFFF00000000}"/>
  </bookViews>
  <sheets>
    <sheet name="List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4" i="1" l="1"/>
  <c r="K6" i="1" l="1"/>
  <c r="J6" i="1"/>
  <c r="E7" i="1" l="1"/>
  <c r="E8" i="1"/>
  <c r="E9" i="1"/>
  <c r="E10" i="1"/>
  <c r="E11" i="1"/>
  <c r="E4" i="1"/>
  <c r="E5" i="1"/>
  <c r="E6" i="1"/>
  <c r="L6" i="1"/>
  <c r="D7" i="1"/>
  <c r="F7" i="1" s="1"/>
  <c r="G7" i="1" s="1"/>
  <c r="D8" i="1"/>
  <c r="F8" i="1" s="1"/>
  <c r="G8" i="1" s="1"/>
  <c r="D9" i="1"/>
  <c r="F9" i="1" s="1"/>
  <c r="G9" i="1" s="1"/>
  <c r="D10" i="1"/>
  <c r="F10" i="1" s="1"/>
  <c r="G10" i="1" s="1"/>
  <c r="D11" i="1"/>
  <c r="F11" i="1" s="1"/>
  <c r="G11" i="1" s="1"/>
  <c r="D4" i="1"/>
  <c r="F4" i="1" s="1"/>
  <c r="D5" i="1"/>
  <c r="F5" i="1" s="1"/>
  <c r="G5" i="1" s="1"/>
  <c r="D6" i="1"/>
  <c r="F6" i="1" s="1"/>
  <c r="G6" i="1" s="1"/>
  <c r="G4" i="1" l="1"/>
  <c r="G14" i="1" s="1"/>
  <c r="F13" i="1"/>
</calcChain>
</file>

<file path=xl/sharedStrings.xml><?xml version="1.0" encoding="utf-8"?>
<sst xmlns="http://schemas.openxmlformats.org/spreadsheetml/2006/main" count="37" uniqueCount="28">
  <si>
    <t>Cena obchodní složky (elektřiny / plynu)</t>
  </si>
  <si>
    <t>Roční zpráva o provozu elektrizační soustavy pro rok 2025</t>
  </si>
  <si>
    <t>pro spotřebitele / podnikající fyzické osoby</t>
  </si>
  <si>
    <t>10.6. Tarifní statistika</t>
  </si>
  <si>
    <t>Distribuční sazba</t>
  </si>
  <si>
    <t>Cena VT
(Kč/MWh bez DPH)</t>
  </si>
  <si>
    <t>Cena NT
(Kč/MWh bez DPH)</t>
  </si>
  <si>
    <t>Váha VT</t>
  </si>
  <si>
    <t>Váha NT</t>
  </si>
  <si>
    <t>Vážený aritmetický průměr
VT a NT (Kč/MWh bez DPH)</t>
  </si>
  <si>
    <t>Druhá mocnina
(Kč²/MWh²)</t>
  </si>
  <si>
    <t>Spotřeba VT
(MWh)</t>
  </si>
  <si>
    <t>Spotřeba NT
(MWh)</t>
  </si>
  <si>
    <t>Spotřeba celkem
(MWh)</t>
  </si>
  <si>
    <t>D57d</t>
  </si>
  <si>
    <t>Váha</t>
  </si>
  <si>
    <t>obchodniSlozkaCenyPrumer  (Kč/MWh bez DPH)</t>
  </si>
  <si>
    <t>obchodniSlozkaCenySoucetMocnin  (Kč²/MWh²)</t>
  </si>
  <si>
    <t>obchodniSlozkaCenyPocetJedinecnych</t>
  </si>
  <si>
    <t>Postup výpočtu (vzorový příklad pro jednu kombinaci parametrů – zde distribuční sazba D57d):</t>
  </si>
  <si>
    <t>1) Váhy VT a NT se stanoví z tarifní statistiky poslední dostupné roční zprávy o provozu elektrizační soustavy (vpravo): váha = spotřeba VT (resp. NT) / spotřeba celkem.</t>
  </si>
  <si>
    <t>2) Každá dvojice cen VT a NT se samostatně zkolabuje do jediné ceny váženým aritmetickým průměrem (sloupec F). VT a NT se nikdy nepovažují za dvě samostatné ceny.</t>
  </si>
  <si>
    <t>3) Z každé takto určené ceny se vypočte druhá mocnina (sloupec G).</t>
  </si>
  <si>
    <t>4) obchodniSlozkaCenySoucetMocnin = součet druhých mocnin ze sloupce G.</t>
  </si>
  <si>
    <t>5) obchodniSlozkaCenyPrumer = aritmetický průměr cen ze sloupce F; obchodniSlozkaCenyPocetJedinecnych = počet jedinečných cen ve sloupci F.</t>
  </si>
  <si>
    <t>Modře jsou vyznačeny vstupní hodnoty (ceny dodavatele a údaje z roční zprávy), černě dopočtené hodnoty, žlutě vykazované ukazatele.</t>
  </si>
  <si>
    <t>Je-li cena obchodní složky pro VT a NT shodná, jde přímo o jedinou cenu a vážený průměr se neuplatní (sloupec F = tato cena).</t>
  </si>
  <si>
    <t>Zdroj vah: Roční zpráva o provozu elektrizační soustavy ČR pro rok 2025, kap. 10.6 Tarifní statistika (https://eru.gov.cz/rocni-zprava-o-provozu-elektrizacni-soustavy-cr-pro-rok-2025).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</si>
</sst>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#,##0.0000"/>
    <numFmt numFmtId="166" formatCode="#,##0.000"/>
  </numFmts>
  <fonts count="6" x14ac:knownFonts="1">
    <font>
      <sz val="11"/>
      <color theme="1"/>
      <name val="Calibri"/>
      <family val="2"/>
      <charset val="1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2CC"/>
      </patternFill>
    </fill>
    <fill>
      <patternFill patternType="solid">
        <fgColor rgb="FFFFF2CC"/>
        <bgColor rgb="FFF2F2F2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4" fontId="2" fillId="0" borderId="1" xfId="0" applyNumberFormat="1" applyFont="1" applyBorder="1"/>
    <xf numFmtId="166" fontId="3" fillId="0" borderId="1" xfId="0" applyNumberFormat="1" applyFont="1" applyBorder="1"/>
    <xf numFmtId="166" fontId="2" fillId="0" borderId="1" xfId="0" applyNumberFormat="1" applyFont="1" applyBorder="1"/>
    <xf numFmtId="0" fontId="1" fillId="0" borderId="1" xfId="0" applyFont="1" applyBorder="1"/>
    <xf numFmtId="165" fontId="1" fillId="3" borderId="1" xfId="0" applyNumberFormat="1" applyFont="1" applyFill="1" applyBorder="1"/>
    <xf numFmtId="4" fontId="1" fillId="3" borderId="1" xfId="0" applyNumberFormat="1" applyFont="1" applyFill="1" applyBorder="1"/>
    <xf numFmtId="0" fontId="1" fillId="3" borderId="1" xfId="0" applyFont="1" applyFill="1" applyBorder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>
      <pane ySplit="3" topLeftCell="A4" activePane="bottomLeft" state="frozen"/>
      <selection pane="bottomLeft" activeCell="A3" sqref="A3"/>
    </sheetView>
  </sheetViews>
  <sheetFormatPr defaultColWidth="8.7109375" defaultRowHeight="15" x14ac:dyDescent="0.25"/>
  <cols>
    <col min="1" max="1" width="20" customWidth="1"/>
    <col min="2" max="3" width="16" customWidth="1"/>
    <col min="4" max="5" width="12" customWidth="1"/>
    <col min="6" max="6" width="22" customWidth="1"/>
    <col min="7" max="7" width="18" customWidth="1"/>
    <col min="8" max="8" width="3" customWidth="1"/>
    <col min="9" max="9" width="20" customWidth="1"/>
    <col min="10" max="12" width="16" customWidth="1"/>
  </cols>
  <sheetData>
    <row r="1" spans="1:12" x14ac:dyDescent="0.25">
      <c r="B1" s="1" t="s">
        <v>0</v>
      </c>
      <c r="I1" s="1" t="s">
        <v>1</v>
      </c>
    </row>
    <row r="2" spans="1:12" x14ac:dyDescent="0.25">
      <c r="B2" s="2" t="s">
        <v>2</v>
      </c>
      <c r="I2" s="2" t="s">
        <v>3</v>
      </c>
    </row>
    <row r="3" spans="1:12" ht="55.5" customHeight="1" x14ac:dyDescent="0.25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I3" s="3" t="s">
        <v>4</v>
      </c>
      <c r="J3" s="3" t="s">
        <v>11</v>
      </c>
      <c r="K3" s="3" t="s">
        <v>12</v>
      </c>
      <c r="L3" s="3" t="s">
        <v>13</v>
      </c>
    </row>
    <row r="4" spans="1:12" x14ac:dyDescent="0.25">
      <c r="A4" s="4" t="s">
        <v>14</v>
      </c>
      <c r="B4" s="5">
        <v>2390</v>
      </c>
      <c r="C4" s="5">
        <v>2190</v>
      </c>
      <c r="D4" s="6">
        <f t="shared" ref="D4:D11" si="0">$J$6</f>
        <v>0.13576369125470694</v>
      </c>
      <c r="E4" s="6">
        <f t="shared" ref="E4:E11" si="1">$K$6</f>
        <v>0.864236308745293</v>
      </c>
      <c r="F4" s="7">
        <f t="shared" ref="F4:F11" si="2">B4*D4+C4*E4</f>
        <v>2217.1527382509412</v>
      </c>
      <c r="G4" s="8">
        <f t="shared" ref="G4:G11" si="3">F4^2</f>
        <v>4915766.2647336461</v>
      </c>
      <c r="I4" s="4" t="s">
        <v>14</v>
      </c>
      <c r="J4" s="9">
        <v>421565.842</v>
      </c>
      <c r="K4" s="9">
        <v>2683578.3840000001</v>
      </c>
      <c r="L4" s="10">
        <f>J4+K4</f>
        <v>3105144.2260000003</v>
      </c>
    </row>
    <row r="5" spans="1:12" x14ac:dyDescent="0.25">
      <c r="A5" s="4" t="s">
        <v>14</v>
      </c>
      <c r="B5" s="5">
        <v>2290</v>
      </c>
      <c r="C5" s="5">
        <v>2090</v>
      </c>
      <c r="D5" s="6">
        <f t="shared" si="0"/>
        <v>0.13576369125470694</v>
      </c>
      <c r="E5" s="6">
        <f t="shared" si="1"/>
        <v>0.864236308745293</v>
      </c>
      <c r="F5" s="7">
        <f t="shared" si="2"/>
        <v>2117.1527382509412</v>
      </c>
      <c r="G5" s="8">
        <f t="shared" si="3"/>
        <v>4482335.7170834579</v>
      </c>
    </row>
    <row r="6" spans="1:12" x14ac:dyDescent="0.25">
      <c r="A6" s="4" t="s">
        <v>14</v>
      </c>
      <c r="B6" s="5">
        <v>2590</v>
      </c>
      <c r="C6" s="5">
        <v>2390</v>
      </c>
      <c r="D6" s="6">
        <f t="shared" si="0"/>
        <v>0.13576369125470694</v>
      </c>
      <c r="E6" s="6">
        <f t="shared" si="1"/>
        <v>0.864236308745293</v>
      </c>
      <c r="F6" s="7">
        <f t="shared" si="2"/>
        <v>2417.1527382509412</v>
      </c>
      <c r="G6" s="8">
        <f t="shared" si="3"/>
        <v>5842627.3600340234</v>
      </c>
      <c r="I6" s="11" t="s">
        <v>15</v>
      </c>
      <c r="J6" s="6">
        <f>J4/$L$4</f>
        <v>0.13576369125470694</v>
      </c>
      <c r="K6" s="6">
        <f>K4/$L$4</f>
        <v>0.864236308745293</v>
      </c>
      <c r="L6" s="6">
        <f>SUM(J6:K6)</f>
        <v>1</v>
      </c>
    </row>
    <row r="7" spans="1:12" x14ac:dyDescent="0.25">
      <c r="A7" s="4" t="s">
        <v>14</v>
      </c>
      <c r="B7" s="5">
        <v>2690</v>
      </c>
      <c r="C7" s="5">
        <v>2490</v>
      </c>
      <c r="D7" s="6">
        <f t="shared" si="0"/>
        <v>0.13576369125470694</v>
      </c>
      <c r="E7" s="6">
        <f t="shared" si="1"/>
        <v>0.864236308745293</v>
      </c>
      <c r="F7" s="7">
        <f t="shared" si="2"/>
        <v>2517.1527382509412</v>
      </c>
      <c r="G7" s="8">
        <f t="shared" si="3"/>
        <v>6336057.9076842116</v>
      </c>
    </row>
    <row r="8" spans="1:12" x14ac:dyDescent="0.25">
      <c r="A8" s="4" t="s">
        <v>14</v>
      </c>
      <c r="B8" s="5">
        <v>2590</v>
      </c>
      <c r="C8" s="5">
        <v>2190</v>
      </c>
      <c r="D8" s="6">
        <f t="shared" si="0"/>
        <v>0.13576369125470694</v>
      </c>
      <c r="E8" s="6">
        <f t="shared" si="1"/>
        <v>0.864236308745293</v>
      </c>
      <c r="F8" s="7">
        <f t="shared" si="2"/>
        <v>2244.3054765018824</v>
      </c>
      <c r="G8" s="8">
        <f t="shared" si="3"/>
        <v>5036907.0718563413</v>
      </c>
    </row>
    <row r="9" spans="1:12" x14ac:dyDescent="0.25">
      <c r="A9" s="4" t="s">
        <v>14</v>
      </c>
      <c r="B9" s="5">
        <v>2490</v>
      </c>
      <c r="C9" s="5">
        <v>2390</v>
      </c>
      <c r="D9" s="6">
        <f t="shared" si="0"/>
        <v>0.13576369125470694</v>
      </c>
      <c r="E9" s="6">
        <f t="shared" si="1"/>
        <v>0.864236308745293</v>
      </c>
      <c r="F9" s="7">
        <f t="shared" si="2"/>
        <v>2403.5763691254706</v>
      </c>
      <c r="G9" s="8">
        <f t="shared" si="3"/>
        <v>5777179.3622183809</v>
      </c>
    </row>
    <row r="10" spans="1:12" x14ac:dyDescent="0.25">
      <c r="A10" s="4" t="s">
        <v>14</v>
      </c>
      <c r="B10" s="5">
        <v>2890</v>
      </c>
      <c r="C10" s="5">
        <v>2590</v>
      </c>
      <c r="D10" s="6">
        <f t="shared" si="0"/>
        <v>0.13576369125470694</v>
      </c>
      <c r="E10" s="6">
        <f t="shared" si="1"/>
        <v>0.864236308745293</v>
      </c>
      <c r="F10" s="7">
        <f t="shared" si="2"/>
        <v>2630.7291073764122</v>
      </c>
      <c r="G10" s="8">
        <f t="shared" si="3"/>
        <v>6920735.6363974949</v>
      </c>
    </row>
    <row r="11" spans="1:12" x14ac:dyDescent="0.25">
      <c r="A11" s="4" t="s">
        <v>14</v>
      </c>
      <c r="B11" s="5">
        <v>2790</v>
      </c>
      <c r="C11" s="5">
        <v>2290</v>
      </c>
      <c r="D11" s="6">
        <f t="shared" si="0"/>
        <v>0.13576369125470694</v>
      </c>
      <c r="E11" s="6">
        <f t="shared" si="1"/>
        <v>0.864236308745293</v>
      </c>
      <c r="F11" s="7">
        <f t="shared" si="2"/>
        <v>2357.8818456273534</v>
      </c>
      <c r="G11" s="8">
        <f t="shared" si="3"/>
        <v>5559606.7979390547</v>
      </c>
    </row>
    <row r="13" spans="1:12" x14ac:dyDescent="0.25">
      <c r="B13" s="1" t="s">
        <v>16</v>
      </c>
      <c r="F13" s="12">
        <f>AVERAGE(F4:F11)</f>
        <v>2363.1379689543605</v>
      </c>
    </row>
    <row r="14" spans="1:12" x14ac:dyDescent="0.25">
      <c r="B14" s="1" t="s">
        <v>17</v>
      </c>
      <c r="G14" s="13">
        <f>SUM(G4:G11)</f>
        <v>44871216.11794661</v>
      </c>
    </row>
    <row r="15" spans="1:12" x14ac:dyDescent="0.25">
      <c r="B15" s="1" t="s">
        <v>18</v>
      </c>
      <c r="G15" s="14">
        <v>8</v>
      </c>
    </row>
    <row r="17" spans="1:1" x14ac:dyDescent="0.25">
      <c r="A17" s="15" t="s">
        <v>19</v>
      </c>
    </row>
    <row r="18" spans="1:1" x14ac:dyDescent="0.25">
      <c r="A18" s="16" t="s">
        <v>20</v>
      </c>
    </row>
    <row r="19" spans="1:1" x14ac:dyDescent="0.25">
      <c r="A19" s="16" t="s">
        <v>21</v>
      </c>
    </row>
    <row r="20" spans="1:1" x14ac:dyDescent="0.25">
      <c r="A20" s="16" t="s">
        <v>22</v>
      </c>
    </row>
    <row r="21" spans="1:1" x14ac:dyDescent="0.25">
      <c r="A21" s="16" t="s">
        <v>23</v>
      </c>
    </row>
    <row r="22" spans="1:1" x14ac:dyDescent="0.25">
      <c r="A22" s="16" t="s">
        <v>24</v>
      </c>
    </row>
    <row r="23" spans="1:1" x14ac:dyDescent="0.25">
      <c r="A23" s="16"/>
    </row>
    <row r="24" spans="1:1" x14ac:dyDescent="0.25">
      <c r="A24" s="16" t="s">
        <v>25</v>
      </c>
    </row>
    <row r="25" spans="1:1" x14ac:dyDescent="0.25">
      <c r="A25" s="16" t="s">
        <v>26</v>
      </c>
    </row>
    <row r="26" spans="1:1" x14ac:dyDescent="0.25">
      <c r="A26" s="16" t="s">
        <v>27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96289-2227-4912-9790-c9fbebb48b9d" xsi:nil="true"/>
    <lcf76f155ced4ddcb4097134ff3c332f xmlns="f18996e7-c03a-47af-b559-476ddcc5ae8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14F9ECC1A9B1347BAF6F4BB43643D4F" ma:contentTypeVersion="17" ma:contentTypeDescription="Vytvoří nový dokument" ma:contentTypeScope="" ma:versionID="2849d6eb5d95d0d852e119982cd29845">
  <xsd:schema xmlns:xsd="http://www.w3.org/2001/XMLSchema" xmlns:xs="http://www.w3.org/2001/XMLSchema" xmlns:p="http://schemas.microsoft.com/office/2006/metadata/properties" xmlns:ns2="f18996e7-c03a-47af-b559-476ddcc5ae82" xmlns:ns3="17a96289-2227-4912-9790-c9fbebb48b9d" targetNamespace="http://schemas.microsoft.com/office/2006/metadata/properties" ma:root="true" ma:fieldsID="9011ece0dfac443e6aec7f4f18c3bb97" ns2:_="" ns3:_="">
    <xsd:import namespace="f18996e7-c03a-47af-b559-476ddcc5ae82"/>
    <xsd:import namespace="17a96289-2227-4912-9790-c9fbebb48b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96e7-c03a-47af-b559-476ddcc5ae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633881d7-4c0e-47fb-8323-9fb0d5f480f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96289-2227-4912-9790-c9fbebb48b9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8184fa7-8a9a-4b78-bad0-29e723a610c2}" ma:internalName="TaxCatchAll" ma:showField="CatchAllData" ma:web="17a96289-2227-4912-9790-c9fbebb48b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7BF2EC-2B8D-4F37-B624-C87086D9E7AD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17a96289-2227-4912-9790-c9fbebb48b9d"/>
    <ds:schemaRef ds:uri="f18996e7-c03a-47af-b559-476ddcc5ae8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385C6B-6615-491D-AADA-4767D17106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5CB13A-B90B-4C54-AFE8-3AE78C289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96e7-c03a-47af-b559-476ddcc5ae82"/>
    <ds:schemaRef ds:uri="17a96289-2227-4912-9790-c9fbebb48b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Ryška Jan Ing., MBA</cp:lastModifiedBy>
  <cp:revision>0</cp:revision>
  <dcterms:created xsi:type="dcterms:W3CDTF">2026-08-13T09:13:52Z</dcterms:created>
  <dcterms:modified xsi:type="dcterms:W3CDTF">2026-11-02T08:02:16Z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0x010100514F9ECC1A9B1347BAF6F4BB43643D4F</vt:lpwstr>
  </property>
</Properties>
</file>