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point.eru.cz/regulace/regcen/Dokumenty Plyn/Výkaznictví/RV 2025/01_šablony výkazů/"/>
    </mc:Choice>
  </mc:AlternateContent>
  <xr:revisionPtr revIDLastSave="0" documentId="13_ncr:1_{3FA26158-08B2-460F-9623-B6F524C1E96F}" xr6:coauthVersionLast="47" xr6:coauthVersionMax="47" xr10:uidLastSave="{00000000-0000-0000-0000-000000000000}"/>
  <bookViews>
    <workbookView xWindow="-28920" yWindow="1710" windowWidth="29040" windowHeight="15720" tabRatio="796" xr2:uid="{00000000-000D-0000-FFFF-FFFF00000000}"/>
  </bookViews>
  <sheets>
    <sheet name="Identifikace" sheetId="55" r:id="rId1"/>
    <sheet name="Komentář" sheetId="60" r:id="rId2"/>
    <sheet name="22-A_lds_ind" sheetId="51" r:id="rId3"/>
    <sheet name="22-HV-V" sheetId="41" r:id="rId4"/>
    <sheet name="22-HV-N" sheetId="44" r:id="rId5"/>
    <sheet name="22-N" sheetId="47" r:id="rId6"/>
    <sheet name="22-N-SLA" sheetId="57" r:id="rId7"/>
    <sheet name="Kontrola" sheetId="49" r:id="rId8"/>
    <sheet name="22-I-IV" sheetId="56" r:id="rId9"/>
    <sheet name="22-I-ID " sheetId="58" r:id="rId10"/>
    <sheet name="22-I-ID-IRR" sheetId="59" r:id="rId11"/>
    <sheet name="22-B-Bs" sheetId="7" r:id="rId12"/>
    <sheet name="22-B-Bp" sheetId="8" r:id="rId13"/>
    <sheet name="22-T-T1" sheetId="11" r:id="rId14"/>
    <sheet name="22-T-T1d" sheetId="52" r:id="rId15"/>
    <sheet name="22-T-T2" sheetId="13" r:id="rId16"/>
    <sheet name="22-T-LDS vst" sheetId="53" r:id="rId17"/>
    <sheet name="22-T-LDS p" sheetId="54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__123Graph_D" hidden="1">[1]Proforma!#REF!</definedName>
    <definedName name="__123Graph_A" hidden="1">[2]A!#REF!</definedName>
    <definedName name="__123Graph_B" hidden="1">[2]A!#REF!</definedName>
    <definedName name="__123Graph_C" hidden="1">[2]A!#REF!</definedName>
    <definedName name="__123Graph_D" hidden="1">[1]Proforma!#REF!</definedName>
    <definedName name="__FDS_HYPERLINK_TOGGLE_STATE__" hidden="1">"ON"</definedName>
    <definedName name="__FDS_UNIQUE_RANGE_ID_GENERATOR_COUNTER" hidden="1">1</definedName>
    <definedName name="_1">[3]R4_DPS!$F$6:$F$318</definedName>
    <definedName name="_1_exhal">[3]R4_DPS!$F$353:$F$358</definedName>
    <definedName name="_1_exhal_Z1_E">[3]R4_DPS!$F$353</definedName>
    <definedName name="_1_exhal_Z1_T">[3]R4_DPS!$F$354</definedName>
    <definedName name="_1_exhal_Z2_E">[3]R4_DPS!$F$355</definedName>
    <definedName name="_1_exhal_Z2_T">[3]R4_DPS!$F$356</definedName>
    <definedName name="_1_exhal_Z3_E">[3]R4_DPS!$F$357</definedName>
    <definedName name="_1_exhal_Z3_T">[3]R4_DPS!$F$358</definedName>
    <definedName name="_1_GO">[3]R4_DPS!$F$343:$F$351</definedName>
    <definedName name="_1_GO_Z1">[3]R4_DPS!$F$343</definedName>
    <definedName name="_1_GO_Z1_E">[3]R4_DPS!$F$344</definedName>
    <definedName name="_1_GO_Z1_T">[3]R4_DPS!$F$345</definedName>
    <definedName name="_1_GO_Z2">[3]R4_DPS!$F$346</definedName>
    <definedName name="_1_GO_Z2_E">[3]R4_DPS!$F$347</definedName>
    <definedName name="_1_GO_Z2_T">[3]R4_DPS!$F$348</definedName>
    <definedName name="_1_GO_Z3">[3]R4_DPS!$F$349</definedName>
    <definedName name="_1_GO_Z3_E">[3]R4_DPS!$F$350</definedName>
    <definedName name="_1_GO_Z3_T">[3]R4_DPS!$F$351</definedName>
    <definedName name="_10">[3]R4_DPS!$O$6:$O$318</definedName>
    <definedName name="_10_exhal">[3]R4_DPS!$O$353:$O$358</definedName>
    <definedName name="_10_exhal_Z1_E">[3]R4_DPS!$O$353</definedName>
    <definedName name="_10_exhal_Z1_T">[3]R4_DPS!$O$354</definedName>
    <definedName name="_10_exhal_Z2_E">[3]R4_DPS!$O$355</definedName>
    <definedName name="_10_exhal_Z2_T">[3]R4_DPS!$O$356</definedName>
    <definedName name="_10_exhal_Z3_E">[3]R4_DPS!$O$357</definedName>
    <definedName name="_10_exhal_Z3_T">[3]R4_DPS!$O$358</definedName>
    <definedName name="_10_GO">[3]R4_DPS!$O$343:$O$351</definedName>
    <definedName name="_10_GO_Z1">[3]R4_DPS!$O$343</definedName>
    <definedName name="_10_GO_Z1_E">[3]R4_DPS!$O$344</definedName>
    <definedName name="_10_GO_Z1_T">[3]R4_DPS!$O$345</definedName>
    <definedName name="_10_GO_Z2">[3]R4_DPS!$O$346</definedName>
    <definedName name="_10_GO_Z2_E">[3]R4_DPS!$O$347</definedName>
    <definedName name="_10_GO_Z2_T">[3]R4_DPS!$O$348</definedName>
    <definedName name="_10_GO_Z3">[3]R4_DPS!$O$349</definedName>
    <definedName name="_10_GO_Z3_E">[3]R4_DPS!$O$350</definedName>
    <definedName name="_10_GO_Z3_T">[3]R4_DPS!$O$351</definedName>
    <definedName name="_10tj">[3]R4_DPS!$O$360:$O$364</definedName>
    <definedName name="_11">[3]R4_DPS!$P$6:$P$318</definedName>
    <definedName name="_11_exhal">[3]R4_DPS!$P$353:$P$358</definedName>
    <definedName name="_11_exhal_Z1_E">[3]R4_DPS!$P$353</definedName>
    <definedName name="_11_exhal_Z1_T">[3]R4_DPS!$P$354</definedName>
    <definedName name="_11_exhal_Z2_E">[3]R4_DPS!$P$355</definedName>
    <definedName name="_11_exhal_Z2_T">[3]R4_DPS!$P$356</definedName>
    <definedName name="_11_exhal_Z3_E">[3]R4_DPS!$P$357</definedName>
    <definedName name="_11_exhal_Z3_T">[3]R4_DPS!$P$358</definedName>
    <definedName name="_11_GO">[3]R4_DPS!$P$343:$P$351</definedName>
    <definedName name="_11_GO_Z1">[3]R4_DPS!$P$343</definedName>
    <definedName name="_11_GO_Z1_E">[3]R4_DPS!$P$344</definedName>
    <definedName name="_11_GO_Z1_T">[3]R4_DPS!$P$345</definedName>
    <definedName name="_11_GO_Z2">[3]R4_DPS!$P$346</definedName>
    <definedName name="_11_GO_Z2_E">[3]R4_DPS!$P$347</definedName>
    <definedName name="_11_GO_Z2_T">[3]R4_DPS!$P$348</definedName>
    <definedName name="_11_GO_Z3">[3]R4_DPS!$P$349</definedName>
    <definedName name="_11_GO_Z3_E">[3]R4_DPS!$P$350</definedName>
    <definedName name="_11_GO_Z3_T">[3]R4_DPS!$P$351</definedName>
    <definedName name="_11tj">[3]R4_DPS!$P$360:$P$364</definedName>
    <definedName name="_12">[3]R4_DPS!$Q$6:$Q$318</definedName>
    <definedName name="_12_exhal">[3]R4_DPS!$Q$353:$Q$358</definedName>
    <definedName name="_12_exhal_Z1_E">[3]R4_DPS!$Q$353</definedName>
    <definedName name="_12_exhal_Z1_T">[3]R4_DPS!$Q$354</definedName>
    <definedName name="_12_exhal_Z2_E">[3]R4_DPS!$Q$355</definedName>
    <definedName name="_12_exhal_Z2_T">[3]R4_DPS!$Q$356</definedName>
    <definedName name="_12_exhal_Z3_E">[3]R4_DPS!$Q$357</definedName>
    <definedName name="_12_exhal_Z3_T">[3]R4_DPS!$Q$358</definedName>
    <definedName name="_12_GO">[3]R4_DPS!$Q$343:$Q$351</definedName>
    <definedName name="_12_GO_Z1">[3]R4_DPS!$Q$343</definedName>
    <definedName name="_12_GO_Z1_E">[3]R4_DPS!$Q$344</definedName>
    <definedName name="_12_GO_Z1_T">[3]R4_DPS!$Q$345</definedName>
    <definedName name="_12_GO_Z2">[3]R4_DPS!$Q$346</definedName>
    <definedName name="_12_GO_Z2_E">[3]R4_DPS!$Q$347</definedName>
    <definedName name="_12_GO_Z2_T">[3]R4_DPS!$Q$348</definedName>
    <definedName name="_12_GO_Z3">[3]R4_DPS!$Q$349</definedName>
    <definedName name="_12_GO_Z3_E">[3]R4_DPS!$Q$350</definedName>
    <definedName name="_12_GO_Z3_T">[3]R4_DPS!$Q$351</definedName>
    <definedName name="_12tj">[3]R4_DPS!$Q$360:$Q$364</definedName>
    <definedName name="_139__FDSAUDITLINK__" localSheetId="9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10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localSheetId="9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10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tj">[3]R4_DPS!$F$360:$F$364</definedName>
    <definedName name="_2">[3]R4_DPS!$G$6:$G$318</definedName>
    <definedName name="_2_exhal">[3]R4_DPS!$G$353:$G$358</definedName>
    <definedName name="_2_exhal_Z1_E">[3]R4_DPS!$G$353</definedName>
    <definedName name="_2_exhal_Z1_T">[3]R4_DPS!$G$354</definedName>
    <definedName name="_2_exhal_Z2_E">[3]R4_DPS!$G$355</definedName>
    <definedName name="_2_exhal_Z2_T">[3]R4_DPS!$G$356</definedName>
    <definedName name="_2_exhal_Z3_E">[3]R4_DPS!$G$357</definedName>
    <definedName name="_2_exhal_Z3_T">[3]R4_DPS!$G$358</definedName>
    <definedName name="_2_GO">[3]R4_DPS!$G$343:$G$351</definedName>
    <definedName name="_2_GO_Z1">[3]R4_DPS!$G$343</definedName>
    <definedName name="_2_GO_Z1_E">[3]R4_DPS!$G$344</definedName>
    <definedName name="_2_GO_Z1_T">[3]R4_DPS!$G$345</definedName>
    <definedName name="_2_GO_Z2">[3]R4_DPS!$G$346</definedName>
    <definedName name="_2_GO_Z2_E">[3]R4_DPS!$G$347</definedName>
    <definedName name="_2_GO_Z2_T">[3]R4_DPS!$G$348</definedName>
    <definedName name="_2_GO_Z3">[3]R4_DPS!$G$349</definedName>
    <definedName name="_2_GO_Z3_E">[3]R4_DPS!$G$350</definedName>
    <definedName name="_2_GO_Z3_T">[3]R4_DPS!$G$351</definedName>
    <definedName name="_228__FDSAUDITLINK__" localSheetId="9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10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localSheetId="9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10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tj">[3]R4_DPS!$G$360:$G$364</definedName>
    <definedName name="_3">[3]R4_DPS!$H$6:$H$318</definedName>
    <definedName name="_3_exhal">[3]R4_DPS!$H$353:$H$358</definedName>
    <definedName name="_3_exhal_Z1_E">[3]R4_DPS!$H$353</definedName>
    <definedName name="_3_exhal_Z1_T">[3]R4_DPS!$H$354</definedName>
    <definedName name="_3_exhal_Z2_E">[3]R4_DPS!$H$355</definedName>
    <definedName name="_3_exhal_Z2_T">[3]R4_DPS!$H$356</definedName>
    <definedName name="_3_exhal_Z3_E">[3]R4_DPS!$H$357</definedName>
    <definedName name="_3_exhal_Z3_T">[3]R4_DPS!$H$358</definedName>
    <definedName name="_3_GO">[3]R4_DPS!$H$343:$H$351</definedName>
    <definedName name="_3_GO_Z1">[3]R4_DPS!$H$343</definedName>
    <definedName name="_3_GO_Z1_E">[3]R4_DPS!$H$344</definedName>
    <definedName name="_3_GO_Z1_T">[3]R4_DPS!$H$345</definedName>
    <definedName name="_3_GO_Z2">[3]R4_DPS!$H$346</definedName>
    <definedName name="_3_GO_Z2_E">[3]R4_DPS!$H$347</definedName>
    <definedName name="_3_GO_Z2_T">[3]R4_DPS!$H$348</definedName>
    <definedName name="_3_GO_Z3">[3]R4_DPS!$H$349</definedName>
    <definedName name="_3_GO_Z3_E">[3]R4_DPS!$H$350</definedName>
    <definedName name="_3_GO_Z3_T">[3]R4_DPS!$H$351</definedName>
    <definedName name="_312__FDSAUDITLINK__" localSheetId="9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10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localSheetId="9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10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localSheetId="9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10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tj">[3]R4_DPS!$H$360:$H$364</definedName>
    <definedName name="_4">[3]R4_DPS!$I$6:$I$318</definedName>
    <definedName name="_4_exhal">[3]R4_DPS!$I$353:$I$358</definedName>
    <definedName name="_4_exhal_Z1_E">[3]R4_DPS!$I$353</definedName>
    <definedName name="_4_exhal_Z1_T">[3]R4_DPS!$I$354</definedName>
    <definedName name="_4_exhal_Z2_E">[3]R4_DPS!$I$355</definedName>
    <definedName name="_4_exhal_Z2_T">[3]R4_DPS!$I$356</definedName>
    <definedName name="_4_exhal_Z3_E">[3]R4_DPS!$I$357</definedName>
    <definedName name="_4_exhal_Z3_T">[3]R4_DPS!$I$358</definedName>
    <definedName name="_4_GO">[3]R4_DPS!$I$343:$I$351</definedName>
    <definedName name="_4_GO_Z1">[3]R4_DPS!$I$343</definedName>
    <definedName name="_4_GO_Z1_E">[3]R4_DPS!$I$344</definedName>
    <definedName name="_4_GO_Z1_T">[3]R4_DPS!$I$345</definedName>
    <definedName name="_4_GO_Z2">[3]R4_DPS!$I$346</definedName>
    <definedName name="_4_GO_Z2_E">[3]R4_DPS!$I$347</definedName>
    <definedName name="_4_GO_Z2_T">[3]R4_DPS!$I$348</definedName>
    <definedName name="_4_GO_Z3">[3]R4_DPS!$I$349</definedName>
    <definedName name="_4_GO_Z3_E">[3]R4_DPS!$I$350</definedName>
    <definedName name="_4_GO_Z3_T">[3]R4_DPS!$I$351</definedName>
    <definedName name="_411__FDSAUDITLINK__" localSheetId="9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10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9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10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9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10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tj">[3]R4_DPS!$I$360:$I$364</definedName>
    <definedName name="_5">[3]R4_DPS!$J$6:$J$318</definedName>
    <definedName name="_5_exhal">[3]R4_DPS!$J$353:$J$358</definedName>
    <definedName name="_5_exhal_Z1_E">[3]R4_DPS!$J$353</definedName>
    <definedName name="_5_exhal_Z1_T">[3]R4_DPS!$J$354</definedName>
    <definedName name="_5_exhal_Z2_E">[3]R4_DPS!$J$355</definedName>
    <definedName name="_5_exhal_Z2_T">[3]R4_DPS!$J$356</definedName>
    <definedName name="_5_exhal_Z3_E">[3]R4_DPS!$J$357</definedName>
    <definedName name="_5_exhal_Z3_T">[3]R4_DPS!$J$358</definedName>
    <definedName name="_5_GO">[3]R4_DPS!$J$343:$J$351</definedName>
    <definedName name="_5_GO_Z1">[3]R4_DPS!$J$343</definedName>
    <definedName name="_5_GO_Z1_E">[3]R4_DPS!$J$344</definedName>
    <definedName name="_5_GO_Z1_T">[3]R4_DPS!$J$345</definedName>
    <definedName name="_5_GO_Z2">[3]R4_DPS!$J$346</definedName>
    <definedName name="_5_GO_Z2_E">[3]R4_DPS!$J$347</definedName>
    <definedName name="_5_GO_Z2_T">[3]R4_DPS!$J$348</definedName>
    <definedName name="_5_GO_Z3">[3]R4_DPS!$J$349</definedName>
    <definedName name="_5_GO_Z3_E">[3]R4_DPS!$J$350</definedName>
    <definedName name="_5_GO_Z3_T">[3]R4_DPS!$J$351</definedName>
    <definedName name="_502__FDSAUDITLINK__" localSheetId="9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10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localSheetId="9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10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localSheetId="9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10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localSheetId="9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10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tj">[3]R4_DPS!$J$360:$J$364</definedName>
    <definedName name="_6">[3]R4_DPS!$K$6:$K$318</definedName>
    <definedName name="_6_exhal">[3]R4_DPS!$K$353:$K$358</definedName>
    <definedName name="_6_exhal_Z1_E">[3]R4_DPS!$K$353</definedName>
    <definedName name="_6_exhal_Z1_T">[3]R4_DPS!$K$354</definedName>
    <definedName name="_6_exhal_Z2_E">[3]R4_DPS!$K$355</definedName>
    <definedName name="_6_exhal_Z2_T">[3]R4_DPS!$K$356</definedName>
    <definedName name="_6_exhal_Z3_E">[3]R4_DPS!$K$357</definedName>
    <definedName name="_6_exhal_Z3_T">[3]R4_DPS!$K$358</definedName>
    <definedName name="_6_GO">[3]R4_DPS!$K$343:$K$351</definedName>
    <definedName name="_6_GO_Z1">[3]R4_DPS!$K$343</definedName>
    <definedName name="_6_GO_Z1_E">[3]R4_DPS!$K$344</definedName>
    <definedName name="_6_GO_Z1_T">[3]R4_DPS!$K$345</definedName>
    <definedName name="_6_GO_Z2">[3]R4_DPS!$K$346</definedName>
    <definedName name="_6_GO_Z2_E">[3]R4_DPS!$K$347</definedName>
    <definedName name="_6_GO_Z2_T">[3]R4_DPS!$K$348</definedName>
    <definedName name="_6_GO_Z3">[3]R4_DPS!$K$349</definedName>
    <definedName name="_6_GO_Z3_E">[3]R4_DPS!$K$350</definedName>
    <definedName name="_6_GO_Z3_T">[3]R4_DPS!$K$351</definedName>
    <definedName name="_603__FDSAUDITLINK__" localSheetId="9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10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tj">[3]R4_DPS!$K$360:$K$364</definedName>
    <definedName name="_7">[3]R4_DPS!$L$6:$L$318</definedName>
    <definedName name="_7_exhal">[3]R4_DPS!$L$353:$L$358</definedName>
    <definedName name="_7_exhal_Z1_E">[3]R4_DPS!$L$353</definedName>
    <definedName name="_7_exhal_Z1_T">[3]R4_DPS!$L$354</definedName>
    <definedName name="_7_exhal_Z2_E">[3]R4_DPS!$L$355</definedName>
    <definedName name="_7_exhal_Z2_T">[3]R4_DPS!$L$356</definedName>
    <definedName name="_7_exhal_Z3_E">[3]R4_DPS!$L$357</definedName>
    <definedName name="_7_exhal_Z3_T">[3]R4_DPS!$L$358</definedName>
    <definedName name="_7_GO">[3]R4_DPS!$L$343:$L$351</definedName>
    <definedName name="_7_GO_Z1">[3]R4_DPS!$L$343</definedName>
    <definedName name="_7_GO_Z1_E">[3]R4_DPS!$L$344</definedName>
    <definedName name="_7_GO_Z1_T">[3]R4_DPS!$L$345</definedName>
    <definedName name="_7_GO_Z2">[3]R4_DPS!$L$346</definedName>
    <definedName name="_7_GO_Z2_E">[3]R4_DPS!$L$347</definedName>
    <definedName name="_7_GO_Z2_T">[3]R4_DPS!$L$348</definedName>
    <definedName name="_7_GO_Z3">[3]R4_DPS!$L$349</definedName>
    <definedName name="_7_GO_Z3_E">[3]R4_DPS!$L$350</definedName>
    <definedName name="_7_GO_Z3_T">[3]R4_DPS!$L$351</definedName>
    <definedName name="_7tj">[3]R4_DPS!$L$360:$L$364</definedName>
    <definedName name="_8">[3]R4_DPS!$M$6:$M$318</definedName>
    <definedName name="_8_exhal">[3]R4_DPS!$M$353:$M$358</definedName>
    <definedName name="_8_exhal_Z1_E">[3]R4_DPS!$M$353</definedName>
    <definedName name="_8_exhal_Z1_T">[3]R4_DPS!$M$354</definedName>
    <definedName name="_8_exhal_Z2_E">[3]R4_DPS!$M$355</definedName>
    <definedName name="_8_exhal_Z2_T">[3]R4_DPS!$M$356</definedName>
    <definedName name="_8_exhal_Z3_E">[3]R4_DPS!$M$357</definedName>
    <definedName name="_8_exhal_Z3_T">[3]R4_DPS!$M$358</definedName>
    <definedName name="_8_GO">[3]R4_DPS!$M$343:$M$351</definedName>
    <definedName name="_8_GO_Z1">[3]R4_DPS!$M$343</definedName>
    <definedName name="_8_GO_Z1_E">[3]R4_DPS!$M$344</definedName>
    <definedName name="_8_GO_Z1_T">[3]R4_DPS!$M$345</definedName>
    <definedName name="_8_GO_Z2">[3]R4_DPS!$M$346</definedName>
    <definedName name="_8_GO_Z2_E">[3]R4_DPS!$M$347</definedName>
    <definedName name="_8_GO_Z2_T">[3]R4_DPS!$M$348</definedName>
    <definedName name="_8_GO_Z3">[3]R4_DPS!$M$349</definedName>
    <definedName name="_8_GO_Z3_E">[3]R4_DPS!$M$350</definedName>
    <definedName name="_8_GO_Z3_T">[3]R4_DPS!$M$351</definedName>
    <definedName name="_8tj">[3]R4_DPS!$M$360:$M$364</definedName>
    <definedName name="_9">[3]R4_DPS!$N$6:$N$318</definedName>
    <definedName name="_9_exhal">[3]R4_DPS!$N$353:$N$358</definedName>
    <definedName name="_9_exhal_Z1_E">[3]R4_DPS!$N$353</definedName>
    <definedName name="_9_exhal_Z1_T">[3]R4_DPS!$N$354</definedName>
    <definedName name="_9_exhal_Z2_E">[3]R4_DPS!$N$355</definedName>
    <definedName name="_9_exhal_Z2_T">[3]R4_DPS!$N$356</definedName>
    <definedName name="_9_exhal_Z3_E">[3]R4_DPS!$N$357</definedName>
    <definedName name="_9_exhal_Z3_T">[3]R4_DPS!$N$358</definedName>
    <definedName name="_9_GO">[3]R4_DPS!$N$343:$N$351</definedName>
    <definedName name="_9_GO_Z1">[3]R4_DPS!$N$343</definedName>
    <definedName name="_9_GO_Z1_E">[3]R4_DPS!$N$344</definedName>
    <definedName name="_9_GO_Z1_T">[3]R4_DPS!$N$345</definedName>
    <definedName name="_9_GO_Z2">[3]R4_DPS!$N$346</definedName>
    <definedName name="_9_GO_Z2_E">[3]R4_DPS!$N$347</definedName>
    <definedName name="_9_GO_Z2_T">[3]R4_DPS!$N$348</definedName>
    <definedName name="_9_GO_Z3">[3]R4_DPS!$N$349</definedName>
    <definedName name="_9_GO_Z3_E">[3]R4_DPS!$N$350</definedName>
    <definedName name="_9_GO_Z3_T">[3]R4_DPS!$N$351</definedName>
    <definedName name="_9tj">[3]R4_DPS!$N$360:$N$364</definedName>
    <definedName name="_bdm.4A6F685A0D284D49BC87E64B9D08CDE1.edm" hidden="1">#REF!</definedName>
    <definedName name="_Fill" hidden="1">#REF!</definedName>
    <definedName name="_Key1" hidden="1">#REF!</definedName>
    <definedName name="_Order1" hidden="1">0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x1">'[4]Basic Values'!$F$31</definedName>
    <definedName name="_Tax2">'[4]Basic Values'!$G$31</definedName>
    <definedName name="_Tax3">'[4]Basic Values'!$H$31</definedName>
    <definedName name="_Tax4">'[4]Basic Values'!$I$31</definedName>
    <definedName name="_Tax5">'[4]Basic Values'!$J$31</definedName>
    <definedName name="_TMAutoChart1Names" localSheetId="9" hidden="1">{"sensitivity","Chart 159","sensitivity graf 159"}</definedName>
    <definedName name="_TMAutoChart1Names" localSheetId="10" hidden="1">{"sensitivity","Chart 159","sensitivity graf 159"}</definedName>
    <definedName name="_TMAutoChart1Names" hidden="1">{"sensitivity","Chart 159","sensitivity graf 159"}</definedName>
    <definedName name="_TMAutoChart1Refs" localSheetId="9" hidden="1">{"","","'sensitivity'!$B$74","'sensitivity'!$B$49","","","","","",""}</definedName>
    <definedName name="_TMAutoChart1Refs" localSheetId="10" hidden="1">{"","","'sensitivity'!$B$74","'sensitivity'!$B$49","","","","","",""}</definedName>
    <definedName name="_TMAutoChart1Refs" hidden="1">{"","","'sensitivity'!$B$74","'sensitivity'!$B$49","","","","","",""}</definedName>
    <definedName name="_TMAutoChart2Names" localSheetId="9" hidden="1">{"sensitivity","Chart 160","sensitivity graf 160"}</definedName>
    <definedName name="_TMAutoChart2Names" localSheetId="10" hidden="1">{"sensitivity","Chart 160","sensitivity graf 160"}</definedName>
    <definedName name="_TMAutoChart2Names" hidden="1">{"sensitivity","Chart 160","sensitivity graf 160"}</definedName>
    <definedName name="_TMAutoChart2Refs" localSheetId="9" hidden="1">{"","","'sensitivity'!$B$74","'sensitivity'!$B$49","","","","","",""}</definedName>
    <definedName name="_TMAutoChart2Refs" localSheetId="10" hidden="1">{"","","'sensitivity'!$B$74","'sensitivity'!$B$49","","","","","",""}</definedName>
    <definedName name="_TMAutoChart2Refs" hidden="1">{"","","'sensitivity'!$B$74","'sensitivity'!$B$49","","","","","",""}</definedName>
    <definedName name="_TMAutoChart3Names" localSheetId="9" hidden="1">{"sensitivity","Chart 161","sensitivity graf 161"}</definedName>
    <definedName name="_TMAutoChart3Names" localSheetId="10" hidden="1">{"sensitivity","Chart 161","sensitivity graf 161"}</definedName>
    <definedName name="_TMAutoChart3Names" hidden="1">{"sensitivity","Chart 161","sensitivity graf 161"}</definedName>
    <definedName name="_TMAutoChart3Refs" localSheetId="9" hidden="1">{"","","'sensitivity'!$B$74","'sensitivity'!$B$49","","","","","",""}</definedName>
    <definedName name="_TMAutoChart3Refs" localSheetId="10" hidden="1">{"","","'sensitivity'!$B$74","'sensitivity'!$B$49","","","","","",""}</definedName>
    <definedName name="_TMAutoChart3Refs" hidden="1">{"","","'sensitivity'!$B$74","'sensitivity'!$B$49","","","","","",""}</definedName>
    <definedName name="_TMAutoChart4Names" localSheetId="9" hidden="1">{"sensitivity","Chart 159","sensitivity graf 159"}</definedName>
    <definedName name="_TMAutoChart4Names" localSheetId="10" hidden="1">{"sensitivity","Chart 159","sensitivity graf 159"}</definedName>
    <definedName name="_TMAutoChart4Names" hidden="1">{"sensitivity","Chart 159","sensitivity graf 159"}</definedName>
    <definedName name="_TMAutoChart4Refs" localSheetId="9" hidden="1">{"","","'sensitivity'!$B$76","'sensitivity'!$B$50","","","","","",""}</definedName>
    <definedName name="_TMAutoChart4Refs" localSheetId="10" hidden="1">{"","","'sensitivity'!$B$76","'sensitivity'!$B$50","","","","","",""}</definedName>
    <definedName name="_TMAutoChart4Refs" hidden="1">{"","","'sensitivity'!$B$76","'sensitivity'!$B$50","","","","","",""}</definedName>
    <definedName name="_TMAutoChart5Names" localSheetId="9" hidden="1">{"sensitivity","Chart 160","sensitivity graf 160"}</definedName>
    <definedName name="_TMAutoChart5Names" localSheetId="10" hidden="1">{"sensitivity","Chart 160","sensitivity graf 160"}</definedName>
    <definedName name="_TMAutoChart5Names" hidden="1">{"sensitivity","Chart 160","sensitivity graf 160"}</definedName>
    <definedName name="_TMAutoChart5Refs" localSheetId="9" hidden="1">{"","","'sensitivity'!$B$76","'sensitivity'!$B$50","","","","","",""}</definedName>
    <definedName name="_TMAutoChart5Refs" localSheetId="10" hidden="1">{"","","'sensitivity'!$B$76","'sensitivity'!$B$50","","","","","",""}</definedName>
    <definedName name="_TMAutoChart5Refs" hidden="1">{"","","'sensitivity'!$B$76","'sensitivity'!$B$50","","","","","",""}</definedName>
    <definedName name="_TMAutoChart6Names" localSheetId="9" hidden="1">{"sensitivity","Chart 161","sensitivity graf 161"}</definedName>
    <definedName name="_TMAutoChart6Names" localSheetId="10" hidden="1">{"sensitivity","Chart 161","sensitivity graf 161"}</definedName>
    <definedName name="_TMAutoChart6Names" hidden="1">{"sensitivity","Chart 161","sensitivity graf 161"}</definedName>
    <definedName name="_TMAutoChart6Refs" localSheetId="9" hidden="1">{"","","'sensitivity'!$B$76","'sensitivity'!$B$50","","","","","",""}</definedName>
    <definedName name="_TMAutoChart6Refs" localSheetId="10" hidden="1">{"","","'sensitivity'!$B$76","'sensitivity'!$B$50","","","","","",""}</definedName>
    <definedName name="_TMAutoChart6Refs" hidden="1">{"","","'sensitivity'!$B$76","'sensitivity'!$B$50","","","","","",""}</definedName>
    <definedName name="_TMAutoChart7Names" localSheetId="9" hidden="1">{"sensitivity","Chart 159","sensitivity graf 159"}</definedName>
    <definedName name="_TMAutoChart7Names" localSheetId="10" hidden="1">{"sensitivity","Chart 159","sensitivity graf 159"}</definedName>
    <definedName name="_TMAutoChart7Names" hidden="1">{"sensitivity","Chart 159","sensitivity graf 159"}</definedName>
    <definedName name="_TMAutoChart7Refs" localSheetId="9" hidden="1">{"","","'sensitivity'!$I$46","'sensitivity'!$I$21","","","","","",""}</definedName>
    <definedName name="_TMAutoChart7Refs" localSheetId="10" hidden="1">{"","","'sensitivity'!$I$46","'sensitivity'!$I$21","","","","","",""}</definedName>
    <definedName name="_TMAutoChart7Refs" hidden="1">{"","","'sensitivity'!$I$46","'sensitivity'!$I$21","","","","","",""}</definedName>
    <definedName name="_TMAutoChart8Names" localSheetId="9" hidden="1">{"sensitivity","Chart 160","sensitivity graf 160"}</definedName>
    <definedName name="_TMAutoChart8Names" localSheetId="10" hidden="1">{"sensitivity","Chart 160","sensitivity graf 160"}</definedName>
    <definedName name="_TMAutoChart8Names" hidden="1">{"sensitivity","Chart 160","sensitivity graf 160"}</definedName>
    <definedName name="_TMAutoChart8Refs" localSheetId="9" hidden="1">{"","","'sensitivity'!$I$46","'sensitivity'!$I$21","","","","","",""}</definedName>
    <definedName name="_TMAutoChart8Refs" localSheetId="10" hidden="1">{"","","'sensitivity'!$I$46","'sensitivity'!$I$21","","","","","",""}</definedName>
    <definedName name="_TMAutoChart8Refs" hidden="1">{"","","'sensitivity'!$I$46","'sensitivity'!$I$21","","","","","",""}</definedName>
    <definedName name="_TMAutoChart9Names" localSheetId="9" hidden="1">{"sensitivity","Chart 161","sensitivity graf 161"}</definedName>
    <definedName name="_TMAutoChart9Names" localSheetId="10" hidden="1">{"sensitivity","Chart 161","sensitivity graf 161"}</definedName>
    <definedName name="_TMAutoChart9Names" hidden="1">{"sensitivity","Chart 161","sensitivity graf 161"}</definedName>
    <definedName name="_TMAutoChart9Refs" localSheetId="9" hidden="1">{"","","'sensitivity'!$I$46","'sensitivity'!$I$21","","","","","",""}</definedName>
    <definedName name="_TMAutoChart9Refs" localSheetId="10" hidden="1">{"","","'sensitivity'!$I$46","'sensitivity'!$I$21","","","","","",""}</definedName>
    <definedName name="_TMAutoChart9Refs" hidden="1">{"","","'sensitivity'!$I$46","'sensitivity'!$I$21","","","","","",""}</definedName>
    <definedName name="_TMAutoChartCount" hidden="1">9</definedName>
    <definedName name="a" hidden="1">[5]A!#REF!</definedName>
    <definedName name="AAAA" hidden="1">#REF!</definedName>
    <definedName name="AB110AB112">#REF!</definedName>
    <definedName name="AB113AB114">#REF!</definedName>
    <definedName name="AB113AB116">#REF!</definedName>
    <definedName name="AB115AB115">#REF!</definedName>
    <definedName name="AB117AB119">#REF!</definedName>
    <definedName name="AB31AB33">#REF!</definedName>
    <definedName name="AB34AB35">#REF!</definedName>
    <definedName name="AB34AB37">#REF!</definedName>
    <definedName name="AB36AB36">#REF!</definedName>
    <definedName name="AB38AB39">#REF!</definedName>
    <definedName name="abc" localSheetId="9" hidden="1">{"inputs raw data",#N/A,TRUE,"INPUT"}</definedName>
    <definedName name="abc" localSheetId="10" hidden="1">{"inputs raw data",#N/A,TRUE,"INPUT"}</definedName>
    <definedName name="abc" hidden="1">{"inputs raw data",#N/A,TRUE,"INPUT"}</definedName>
    <definedName name="AC106AC106">#REF!</definedName>
    <definedName name="AC107AC112">#REF!</definedName>
    <definedName name="AC108AC109">#REF!</definedName>
    <definedName name="AC111AC115">#REF!</definedName>
    <definedName name="AC113AC116">#REF!</definedName>
    <definedName name="AC116AC117">#REF!</definedName>
    <definedName name="AC117AC119">#REF!</definedName>
    <definedName name="AC122AC124">#REF!</definedName>
    <definedName name="AC128AC131">#REF!</definedName>
    <definedName name="AC144AC148">#REF!</definedName>
    <definedName name="AC147AC148">#REF!</definedName>
    <definedName name="AC155AC157">#REF!</definedName>
    <definedName name="AC160AC160">#REF!</definedName>
    <definedName name="AC17AC17">#REF!</definedName>
    <definedName name="AC50AC55">#REF!</definedName>
    <definedName name="AC50AC64">#REF!</definedName>
    <definedName name="AC53AC65">#REF!</definedName>
    <definedName name="AC60AC61">#REF!</definedName>
    <definedName name="AC69AC80">#REF!</definedName>
    <definedName name="AC69AC81">#REF!</definedName>
    <definedName name="AC86AC89">#REF!</definedName>
    <definedName name="AC89AC89">#REF!</definedName>
    <definedName name="AC91AC92">#REF!</definedName>
    <definedName name="AC91AC93">#REF!</definedName>
    <definedName name="AC95AC95">#REF!</definedName>
    <definedName name="AC99AC99">#REF!</definedName>
    <definedName name="AcqDebtAmount">[4]Specs!$G$52</definedName>
    <definedName name="AcqDebtRate">[4]Specs!$G$15</definedName>
    <definedName name="AcqDebtTime">[4]Specs!$G$13</definedName>
    <definedName name="AcqEquity">[4]Specs!$G$65</definedName>
    <definedName name="AcqEquityCosts">[4]Specs!$G$51</definedName>
    <definedName name="AcqMotherTax">[4]Specs!$G$66</definedName>
    <definedName name="AcqMotherTaxInUse" hidden="1">[4]Specs!$G$67</definedName>
    <definedName name="ACwvu.inputs._.raw._.data." hidden="1">#REF!</definedName>
    <definedName name="ACwvu.summary1." hidden="1">#REF!</definedName>
    <definedName name="ACwvu.summary2." hidden="1">#REF!</definedName>
    <definedName name="ACwvu.summary3." hidden="1">#REF!</definedName>
    <definedName name="AdjustDCVAwNetDebt" hidden="1">[4]Specs!$G$39</definedName>
    <definedName name="aertaejtae" localSheetId="9" hidden="1">{#N/A,#N/A,FALSE,"ACQ_GRAPHS";#N/A,#N/A,FALSE,"T_1 GRAPHS";#N/A,#N/A,FALSE,"T_2 GRAPHS";#N/A,#N/A,FALSE,"COMB_GRAPHS"}</definedName>
    <definedName name="aertaejtae" localSheetId="10" hidden="1">{#N/A,#N/A,FALSE,"ACQ_GRAPHS";#N/A,#N/A,FALSE,"T_1 GRAPHS";#N/A,#N/A,FALSE,"T_2 GRAPHS";#N/A,#N/A,FALSE,"COMB_GRAPHS"}</definedName>
    <definedName name="aertaejtae" hidden="1">{#N/A,#N/A,FALSE,"ACQ_GRAPHS";#N/A,#N/A,FALSE,"T_1 GRAPHS";#N/A,#N/A,FALSE,"T_2 GRAPHS";#N/A,#N/A,FALSE,"COMB_GRAPHS"}</definedName>
    <definedName name="AFactor" hidden="1">[4]Specs!$B$15</definedName>
    <definedName name="AFactor2" hidden="1">[4]Specs!$I$16</definedName>
    <definedName name="AFactorList">[4]Specs!$A$16:$A$20</definedName>
    <definedName name="AFactorList2" hidden="1">[4]Specs!$I$13:$I$14</definedName>
    <definedName name="afhsrhsrgh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10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alysis01Ratio01" hidden="1">[4]Specs!$K$42</definedName>
    <definedName name="Analysis01Ratio02" hidden="1">[4]Specs!$K$43</definedName>
    <definedName name="Analysis01Ratio03" hidden="1">[4]Specs!$K$44</definedName>
    <definedName name="Analysis01Ratio04" hidden="1">[4]Specs!$K$45</definedName>
    <definedName name="Analysis01Ratio05" hidden="1">[4]Specs!$K$46</definedName>
    <definedName name="Analysis01Ratio06" hidden="1">[4]Specs!$K$47</definedName>
    <definedName name="Analysis02Ratio01" hidden="1">[4]Specs!$K$48</definedName>
    <definedName name="Analysis02Ratio02" hidden="1">[4]Specs!$K$49</definedName>
    <definedName name="Analysis02Ratio03" hidden="1">[4]Specs!$K$50</definedName>
    <definedName name="Analysis02Ratio04" hidden="1">[4]Specs!$K$51</definedName>
    <definedName name="Analysis02Ratio05" hidden="1">[4]Specs!$K$52</definedName>
    <definedName name="Analysis02Ratio06" hidden="1">[4]Specs!$K$53</definedName>
    <definedName name="Analysis03Ratio01" hidden="1">[4]Specs!$K$54</definedName>
    <definedName name="Analysis03Ratio02" hidden="1">[4]Specs!$K$55</definedName>
    <definedName name="Analysis03Ratio03" hidden="1">[4]Specs!$K$56</definedName>
    <definedName name="Analysis03Ratio04" hidden="1">[4]Specs!$K$57</definedName>
    <definedName name="Analysis03Ratio05" hidden="1">[4]Specs!$K$58</definedName>
    <definedName name="Analysis03Ratio06" hidden="1">[4]Specs!$K$59</definedName>
    <definedName name="Analysis04Ratio01" hidden="1">[4]Specs!$K$60</definedName>
    <definedName name="Analysis04Ratio02" hidden="1">[4]Specs!$K$61</definedName>
    <definedName name="Analysis04Ratio03" hidden="1">[4]Specs!$K$62</definedName>
    <definedName name="Analysis04Ratio04" hidden="1">[4]Specs!$K$63</definedName>
    <definedName name="Analysis04Ratio05" hidden="1">[4]Specs!$K$64</definedName>
    <definedName name="Analysis04Ratio06" hidden="1">[4]Specs!$K$65</definedName>
    <definedName name="Analysis05Ratio01" hidden="1">[4]Specs!$K$66</definedName>
    <definedName name="Analysis05Ratio02" hidden="1">[4]Specs!$K$67</definedName>
    <definedName name="Analysis05Ratio03" hidden="1">[4]Specs!$K$68</definedName>
    <definedName name="Analysis05Ratio04" hidden="1">[4]Specs!$K$69</definedName>
    <definedName name="Analysis05Ratio05" hidden="1">[4]Specs!$K$70</definedName>
    <definedName name="Analysis05Ratio06" hidden="1">[4]Specs!$K$71</definedName>
    <definedName name="anscount" hidden="1">1</definedName>
    <definedName name="AnyDisc" hidden="1">[4]Calculations!$DE$1</definedName>
    <definedName name="argsrmsrymas" localSheetId="9" hidden="1">{"vi1",#N/A,FALSE,"Financial Statements";"vi2",#N/A,FALSE,"Financial Statements";#N/A,#N/A,FALSE,"DCF"}</definedName>
    <definedName name="argsrmsrymas" localSheetId="10" hidden="1">{"vi1",#N/A,FALSE,"Financial Statements";"vi2",#N/A,FALSE,"Financial Statements";#N/A,#N/A,FALSE,"DCF"}</definedName>
    <definedName name="argsrmsrymas" hidden="1">{"vi1",#N/A,FALSE,"Financial Statements";"vi2",#N/A,FALSE,"Financial Statements";#N/A,#N/A,FALSE,"DCF"}</definedName>
    <definedName name="arhsyhsrth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1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localSheetId="9" hidden="1">{#N/A,#N/A,FALSE,"ACQ_GRAPHS";#N/A,#N/A,FALSE,"T_1 GRAPHS";#N/A,#N/A,FALSE,"T_2 GRAPHS";#N/A,#N/A,FALSE,"COMB_GRAPHS"}</definedName>
    <definedName name="arjagnargna" localSheetId="10" hidden="1">{#N/A,#N/A,FALSE,"ACQ_GRAPHS";#N/A,#N/A,FALSE,"T_1 GRAPHS";#N/A,#N/A,FALSE,"T_2 GRAPHS";#N/A,#N/A,FALSE,"COMB_GRAPHS"}</definedName>
    <definedName name="arjagnargna" hidden="1">{#N/A,#N/A,FALSE,"ACQ_GRAPHS";#N/A,#N/A,FALSE,"T_1 GRAPHS";#N/A,#N/A,FALSE,"T_2 GRAPHS";#N/A,#N/A,FALSE,"COMB_GRAPHS"}</definedName>
    <definedName name="artajtajea" localSheetId="9" hidden="1">{#N/A,#N/A,FALSE,"Valuation Assumptions";#N/A,#N/A,FALSE,"Summary";#N/A,#N/A,FALSE,"DCF";#N/A,#N/A,FALSE,"Valuation";#N/A,#N/A,FALSE,"WACC";#N/A,#N/A,FALSE,"UBVH";#N/A,#N/A,FALSE,"Free Cash Flow"}</definedName>
    <definedName name="artajtajea" localSheetId="10" hidden="1">{#N/A,#N/A,FALSE,"Valuation Assumptions";#N/A,#N/A,FALSE,"Summary";#N/A,#N/A,FALSE,"DCF";#N/A,#N/A,FALSE,"Valuation";#N/A,#N/A,FALSE,"WACC";#N/A,#N/A,FALSE,"UBVH";#N/A,#N/A,FALSE,"Free Cash Flow"}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localSheetId="9" hidden="1">{#N/A,#N/A,FALSE,"INPUTS";#N/A,#N/A,FALSE,"PROFORMA BSHEET";#N/A,#N/A,FALSE,"COMBINED";#N/A,#N/A,FALSE,"HIGH YIELD";#N/A,#N/A,FALSE,"COMB_GRAPHS"}</definedName>
    <definedName name="artjawrja" localSheetId="10" hidden="1">{#N/A,#N/A,FALSE,"INPUTS";#N/A,#N/A,FALSE,"PROFORMA BSHEET";#N/A,#N/A,FALSE,"COMBINED";#N/A,#N/A,FALSE,"HIGH YIELD";#N/A,#N/A,FALSE,"COMB_GRAPHS"}</definedName>
    <definedName name="artjawrja" hidden="1">{#N/A,#N/A,FALSE,"INPUTS";#N/A,#N/A,FALSE,"PROFORMA BSHEET";#N/A,#N/A,FALSE,"COMBINED";#N/A,#N/A,FALSE,"HIGH YIELD";#N/A,#N/A,FALSE,"COMB_GRAPHS"}</definedName>
    <definedName name="athsthae" localSheetId="9" hidden="1">{#N/A,#N/A,FALSE,"INPUTS";#N/A,#N/A,FALSE,"PROFORMA BSHEET";#N/A,#N/A,FALSE,"COMBINED";#N/A,#N/A,FALSE,"HIGH YIELD";#N/A,#N/A,FALSE,"COMB_GRAPHS"}</definedName>
    <definedName name="athsthae" localSheetId="10" hidden="1">{#N/A,#N/A,FALSE,"INPUTS";#N/A,#N/A,FALSE,"PROFORMA BSHEET";#N/A,#N/A,FALSE,"COMBINED";#N/A,#N/A,FALSE,"HIGH YIELD";#N/A,#N/A,FALSE,"COMB_GRAPHS"}</definedName>
    <definedName name="athsthae" hidden="1">{#N/A,#N/A,FALSE,"INPUTS";#N/A,#N/A,FALSE,"PROFORMA BSHEET";#N/A,#N/A,FALSE,"COMBINED";#N/A,#N/A,FALSE,"HIGH YIELD";#N/A,#N/A,FALSE,"COMB_GRAPHS"}</definedName>
    <definedName name="atjwerja" localSheetId="9" hidden="1">{#N/A,#N/A,FALSE,"Valuation Assumptions";#N/A,#N/A,FALSE,"Summary";#N/A,#N/A,FALSE,"DCF";#N/A,#N/A,FALSE,"Valuation";#N/A,#N/A,FALSE,"WACC";#N/A,#N/A,FALSE,"UBVH";#N/A,#N/A,FALSE,"Free Cash Flow"}</definedName>
    <definedName name="atjwerja" localSheetId="10" hidden="1">{#N/A,#N/A,FALSE,"Valuation Assumptions";#N/A,#N/A,FALSE,"Summary";#N/A,#N/A,FALSE,"DCF";#N/A,#N/A,FALSE,"Valuation";#N/A,#N/A,FALSE,"WACC";#N/A,#N/A,FALSE,"UBVH";#N/A,#N/A,FALSE,"Free Cash Flow"}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utoManualTax" hidden="1">[4]Specs!$G$57</definedName>
    <definedName name="BadwillOK" hidden="1">[4]Specs!$E$17</definedName>
    <definedName name="BalDepr01" hidden="1">[4]Specs!$K$29</definedName>
    <definedName name="BalDepr02" hidden="1">[4]Specs!$K$30</definedName>
    <definedName name="BalDepr03" hidden="1">[4]Specs!$K$31</definedName>
    <definedName name="BalDepr04" hidden="1">[4]Specs!$K$32</definedName>
    <definedName name="BalDepr05" hidden="1">[4]Specs!$K$33</definedName>
    <definedName name="BalDepr06" hidden="1">[4]Specs!$K$34</definedName>
    <definedName name="BalDepr07" hidden="1">[4]Specs!$K$35</definedName>
    <definedName name="BalDepr08" hidden="1">[4]Specs!$K$36</definedName>
    <definedName name="BalDepr09" hidden="1">[4]Specs!$K$37</definedName>
    <definedName name="BalDepr10" hidden="1">[4]Specs!$K$38</definedName>
    <definedName name="BalDepr11" hidden="1">[4]Specs!$K$39</definedName>
    <definedName name="BalDepr12" hidden="1">[4]Specs!$K$40</definedName>
    <definedName name="BalDeprDD" hidden="1">[4]Specs!$J$2:$J$4</definedName>
    <definedName name="BalCheck" hidden="1">[4]Specs!$G$18</definedName>
    <definedName name="BeginEnd">'[4]Basic Values'!$J$13</definedName>
    <definedName name="BMGHIndex" hidden="1">"O"</definedName>
    <definedName name="březen">[3]R4_DPS!$H$371:$H$683</definedName>
    <definedName name="březen_exhal">[3]R4_DPS!$H$718:$H$723</definedName>
    <definedName name="březen_GO">[3]R4_DPS!$H$708:$H$716</definedName>
    <definedName name="březen_mt_KU">[3]R4_DPS!$H$760:$H$761</definedName>
    <definedName name="březen_mt_N">[3]R4_DPS!$H$740:$H$754</definedName>
    <definedName name="březen_mt_V">[3]R4_DPS!$H$729:$H$736</definedName>
    <definedName name="březen_mt_VN_OJ">[3]R4_DPS!$H$764:$H$765</definedName>
    <definedName name="březen_tj">[3]R4_DPS!$H$770:$H$774</definedName>
    <definedName name="CalcPoint">[4]Specs!$G$22</definedName>
    <definedName name="CalcPointPB">[4]Specs!$G$23</definedName>
    <definedName name="CalculatedDepreciation" hidden="1">[4]Specs!$I$33</definedName>
    <definedName name="CalculatedTax1" hidden="1">[4]Calculations!$G$975:$DD$975</definedName>
    <definedName name="CalculatedTax2" hidden="1">[4]Calculations!$G$976:$DD$976</definedName>
    <definedName name="CalculatedTax3" hidden="1">[4]Calculations!$G$977:$DD$977</definedName>
    <definedName name="CalculatedTax4" hidden="1">[4]Calculations!$G$978:$DD$978</definedName>
    <definedName name="CAS_sumrep">'[6]P&amp;L CAS'!$C$3:$P$265</definedName>
    <definedName name="CD">[7]Investice!$A$35</definedName>
    <definedName name="CDConseq">#REF!</definedName>
    <definedName name="CDLine">[7]Investice!$A$17:$IV$17</definedName>
    <definedName name="Celková_platba">#REF!</definedName>
    <definedName name="Celkový_úrok">#REF!</definedName>
    <definedName name="CF">[7]Investice!$A$155</definedName>
    <definedName name="CF_čerpání">[8]Úvěry!$A$49</definedName>
    <definedName name="CF_náklad">[8]Úvěry!$A$53</definedName>
    <definedName name="CF_příjem">[9]Investice!$A$240</definedName>
    <definedName name="CF_RDS">'[8]Podklad CP RDS'!$B$6:$F$501</definedName>
    <definedName name="CF_splácení">[8]Úvěry!$A$51</definedName>
    <definedName name="CF_výdaj">[9]Investice!$A$242</definedName>
    <definedName name="CF_výnos">[10]Investice!$A$111</definedName>
    <definedName name="CIQWBGuid" hidden="1">"5c35587f-ffb1-4021-9939-7be24d8ba91e"</definedName>
    <definedName name="ColHeaders" hidden="1">[4]Calculations!$G$16:$DD$16</definedName>
    <definedName name="ColHeadersR">[4]Specs!$B$20:$B$120</definedName>
    <definedName name="ColHeadersR2">[4]Specs!$B$21:$B$120</definedName>
    <definedName name="CP_Data">'[8]Podklad CP RDS'!$B$6:$I$501</definedName>
    <definedName name="CumMonths">[4]Calculations!$G$930:$DD$930</definedName>
    <definedName name="Currency">'[4]Basic Values'!$F$21</definedName>
    <definedName name="Cwvu.GREY_ALL." hidden="1">#REF!</definedName>
    <definedName name="Částka_půjčky">#REF!</definedName>
    <definedName name="červen">[3]R4_DPS!$K$371:$K$683</definedName>
    <definedName name="červen_exhal">[3]R4_DPS!$K$718:$K$723</definedName>
    <definedName name="červen_GO">[3]R4_DPS!$K$708:$K$716</definedName>
    <definedName name="červen_mt_KU">[3]R4_DPS!$K$760:$K$761</definedName>
    <definedName name="červen_mt_N">[3]R4_DPS!$K$740:$K$754</definedName>
    <definedName name="červen_mt_V">[3]R4_DPS!$K$729:$K$736</definedName>
    <definedName name="červen_mt_VN_OJ">[3]R4_DPS!$K$764:$K$765</definedName>
    <definedName name="červen_tj">[3]R4_DPS!$K$770:$K$774</definedName>
    <definedName name="červenec">[3]R4_DPS!$L$371:$L$683</definedName>
    <definedName name="červenec_exhal">[3]R4_DPS!$L$718:$L$723</definedName>
    <definedName name="červenec_GO">[3]R4_DPS!$L$708:$L$716</definedName>
    <definedName name="červenec_mt_KU">[3]R4_DPS!$L$760:$L$761</definedName>
    <definedName name="červenec_mt_N">[3]R4_DPS!$L$740:$L$754</definedName>
    <definedName name="červenec_mt_V">[3]R4_DPS!$L$729:$L$736</definedName>
    <definedName name="červenec_mt_VN_OJ">[3]R4_DPS!$L$764:$L$765</definedName>
    <definedName name="červenec_tj">[3]R4_DPS!$L$770:$L$774</definedName>
    <definedName name="Číslo_platby">#REF!</definedName>
    <definedName name="d" localSheetId="9" hidden="1">{"'List1'!$A$1:$I$56"}</definedName>
    <definedName name="d" localSheetId="10" hidden="1">{"'List1'!$A$1:$I$56"}</definedName>
    <definedName name="d" localSheetId="6" hidden="1">{"'List1'!$A$1:$I$56"}</definedName>
    <definedName name="d" hidden="1">{"'List1'!$A$1:$I$56"}</definedName>
    <definedName name="dasda" localSheetId="9">IF(Částka_půjčky*Úroková_sazba*Roky_půjčky*Začátek_půjčky&gt;0,1,0)</definedName>
    <definedName name="dasda" localSheetId="10">IF(Částka_půjčky*Úroková_sazba*Roky_půjčky*Začátek_půjčky&gt;0,1,0)</definedName>
    <definedName name="dasda">IF(Částka_půjčky*Úroková_sazba*Roky_půjčky*Začátek_půjčky&gt;0,1,0)</definedName>
    <definedName name="Data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CZK">[7]Podklady!$A$68:$AQ$98</definedName>
    <definedName name="DataEUR">[7]Podklady!$A$101:$AQ$111</definedName>
    <definedName name="DataUSD">[7]Podklady!$A$114:$AQ$126</definedName>
    <definedName name="datum">#REF!</definedName>
    <definedName name="Datum_CF">'[8]Denní CF'!$D$6:$D$713</definedName>
    <definedName name="Datum_platby">#REF!</definedName>
    <definedName name="DCVAAdjust" hidden="1">[4]Specs!$G$34</definedName>
    <definedName name="DcvaCG" hidden="1">[4]Specs!$G$38</definedName>
    <definedName name="DCVAResidual" hidden="1">[4]Specs!$G$35</definedName>
    <definedName name="DemoVersion" hidden="1">[4]Specs!$G$1</definedName>
    <definedName name="Depo">[7]Investice!$A$12</definedName>
    <definedName name="DepoConseq">#REF!</definedName>
    <definedName name="DepoLine">[7]Investice!$A$6:$IV$6</definedName>
    <definedName name="DetailLevels" hidden="1">[4]Specs!$F$4:$F$9</definedName>
    <definedName name="DF_GRID_1">#REF!</definedName>
    <definedName name="DF_NAVPANEL_13">#REF!</definedName>
    <definedName name="DF_NAVPANEL_18">#REF!</definedName>
    <definedName name="dfdfdfd" hidden="1">"46NXWD3ESKLNV79R454BF2I8H"</definedName>
    <definedName name="DiscFinCashFlow">[4]Calculations!$G$1089:$DD$1089</definedName>
    <definedName name="DiscMonth">'[4]Basic Values'!$F$25</definedName>
    <definedName name="DiscMonthEquity">'[4]Basic Values'!$F$28</definedName>
    <definedName name="DiscOperCashFlow">[4]Calculations!$G$970:$DD$970</definedName>
    <definedName name="DiscPayBack">[4]Calculations!$G$929:$DD$932</definedName>
    <definedName name="DiscPayBackDCVA">[4]Calculations!$G$1096:$DD$1099</definedName>
    <definedName name="DiscPayBackEquity">[4]Calculations!$G$1092:$DD$1095</definedName>
    <definedName name="DiscTotalInvestment">[4]Calculations!$G$14:$DD$14</definedName>
    <definedName name="DiscYear">'[4]Basic Values'!$F$23</definedName>
    <definedName name="DiscYearEquity">'[4]Basic Values'!$F$26</definedName>
    <definedName name="Disp">#REF!</definedName>
    <definedName name="disp_služby">#REF!</definedName>
    <definedName name="Dluh">#REF!</definedName>
    <definedName name="Dluhopis">[7]Investice!$A$125</definedName>
    <definedName name="DluhopisConseq">#REF!</definedName>
    <definedName name="DluhopisLine">[7]Investice!$A$114:$IV$114</definedName>
    <definedName name="Do">[7]Investice!$BF$3</definedName>
    <definedName name="Dod._tepla">[11]R1!#REF!</definedName>
    <definedName name="Dod.el.en.">[11]R1!#REF!</definedName>
    <definedName name="Dod_platba">#REF!</definedName>
    <definedName name="DontCompound" hidden="1">[4]Specs!$G$21</definedName>
    <definedName name="DontCompoundPB" hidden="1">[4]Specs!$G$24</definedName>
    <definedName name="dsds" localSheetId="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1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uben">[3]R4_DPS!$I$371:$I$683</definedName>
    <definedName name="duben_exhal">[3]R4_DPS!$I$718:$I$723</definedName>
    <definedName name="duben_GO">[3]R4_DPS!$I$708:$I$716</definedName>
    <definedName name="duben_mt_KU">[3]R4_DPS!$I$760:$I$761</definedName>
    <definedName name="duben_mt_N">[3]R4_DPS!$I$740:$I$754</definedName>
    <definedName name="duben_mt_V">[3]R4_DPS!$I$729:$I$736</definedName>
    <definedName name="duben_mt_VN_OJ">[3]R4_DPS!$I$764:$I$765</definedName>
    <definedName name="duben_tj">[3]R4_DPS!$I$770:$I$774</definedName>
    <definedName name="Durace">[7]Investice!$M$3</definedName>
    <definedName name="Edod">[11]R1!#REF!</definedName>
    <definedName name="Ek.pronáj.">[11]R1!#REF!</definedName>
    <definedName name="EMĚ_1">[11]R1!#REF!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0" hidden="1">"A"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"HNPFLeGk0DI4TifayjP7JYdDoXujlSpncHv/p2MZvly6fFIl82jOpwU4dmE7ShVq/n1ZWFcVKVVX3U1uv88d3IF5te5VFE3uyNjl60Xw7jddtWfruvlsUvWufc4dPjN8evX508vhv7chMMGSgJ1v2d3XsHux6AGAn43S/rWV4f7Ty|K79EoTerMrt|WVervG6vOxOljZ5nTfs6L0le8tkX|WJCYh9pFs5rtAE1kfe9IX9PCfL98fdeHr86ffHm2"</definedName>
    <definedName name="EPMWorkbookOptions_4" hidden="1">"7v069kXL7989eb3//Lpy7PXv8/vv7NLktB7c6CHbxd5ndXT|bVrmpK|ebQsys8|Aht8FB0lvxuZk9u9|/juTWP/WSPO7v0fEWeYODs/Io5PnJfPj1/8iCIeRX6v4|e/1/9/1Mzju7fR1Z7p|Nkzc6dvjs|ef30rt7Ozf7Czc3sjt/v/ciPH5AhZTz77/U9On/9ep1/8/i|e/n|d|X4WaPP/faL8v0ciPb/|awrlvXv37|/v799eKPf|3y2ULt4K"</definedName>
    <definedName name="EPMWorkbookOptions_5" hidden="1">"eO/J|Gx3//7uzoOft77DAGHsx/8/kMufNdKIOv8ReQLyvIBIfbp7cPAjkYoQ5uHuvf/vxyn/LzJ0b762hfv0we7OwcGD21u4e/8vt3BvOmrqzf9P9NP/e7jt9/ryi5evf6|vzXEU6Hz66b177xHp7P|/m|WEHp0gmz/7Eet9w6z3xfGL4586ffX1ee|9U8n3/9/Ne0qQkPn0wx9x3zfPfb//6x8i7336/3re|/1f9zjv93/9I777pvnu9MXxD5H"</definedName>
    <definedName name="EPMWorkbookOptions_6" hidden="1">"tHvy/nO2IGsRq9L|Tn/q9fmhM9v97Jvvy1ee//4sfpnY7|H83mwk9QvX24Pd/8t0fcZzf7Fathjju9ZvjNy/Ofogs9/D/5SwnBAl5Tj/8eZyAjJLFpR9ffklLmf9fp83/e6SS1svfvCCS/xDFcnfn/91yaUgScqD59Efu7jfMga||/Kmf/PI7v/9XT1/91JMfpt|7|//yFfWALiEvBl/9iCG/aYb87tdfQf4abPj/8jVkokaH|b77830NMEqSN1"</definedName>
    <definedName name="EPMWorkbookOptions_7" hidden="1">"/8iCohVXbp|f86Mf7fo5Vev3z5w9RK/y9f9yNqhMxGH/z/RP7|38Nyb86||KFawv|XL/yBHCHT7dEIx2||fHP8/P/rTPeN0mT/RzTp0eTTH9GkR5P7P6JJjyZ7//|gyf|LjNjLL3|YNuz|/8tt2MsvQ5ajD37kN33TLPfq7Onx7//lU0pU//5Pf5jM9|n/y5nPp0uHDf2vfsSQP4sM|cNc89198P8dhgzXfsOvfsSQP4sM|dUPkyEP/r/DkF8Na"</definedName>
    <definedName name="EPMWorkbookOptions_8" hidden="1">"8ivfsSQ3zBDfnVy|kNdAn34/24|BDlC9js5fnn6e//|dhn|/|uc980R5v7O3s7O3o/oYejx/xsW|X|Rcnrx5KsXT5|fvfj8h6ii9nb|X66iLFFC/vvqxY|M4zfMfz95|uqnfpgLAXu7/|9mPaYHsRr979ne749FgP|v89o3QImdH9Hge6|PXzx98uXv/SNKfO/Z7o/kQijx3S9f/V6//xtyif6/Tov/99ijL06PX3/16vSHmcna2/t/t0kyJBGe"</definedName>
    <definedName name="EPMWorkbookOptions_9" hidden="1">"e3n66uzLp2cnP2K592kUYBNv9Pju8WpVFtOsJTj28|BT05ygVcslIU6fPc3ajD/2P3xTdQf/|FV|XufN/Mvll6t8eXSelU3||G74Ibc7KfOsBtAvl6|zy9y07H7Mbb9b1W8nVfWWuLNlMprW/S/C9lcznjXX8MuVjO//Af7e/dIcVQAA"</definedName>
    <definedName name="ev.Calculation" hidden="1">-4135</definedName>
    <definedName name="ev.Initialized" hidden="1">FALSE</definedName>
    <definedName name="EV__EVCOM_OPTIONS__" hidden="1">8</definedName>
    <definedName name="EV__EXPOPTIONS__" hidden="1">0</definedName>
    <definedName name="EV__LASTREFTIME__" hidden="1">"(GMT+01:00)27.12.2010 20:31:05"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134217734</definedName>
    <definedName name="EV__WBVERSION__" hidden="1">0</definedName>
    <definedName name="EvaBAT">[4]Specs!$E$16</definedName>
    <definedName name="EvaCG">[4]Specs!$G$20</definedName>
    <definedName name="Expected_RWE">[10]Investice!$M$38</definedName>
    <definedName name="f" localSheetId="9" hidden="1">{"'List1'!$A$1:$I$56"}</definedName>
    <definedName name="f" localSheetId="10" hidden="1">{"'List1'!$A$1:$I$56"}</definedName>
    <definedName name="f" localSheetId="6" hidden="1">{"'List1'!$A$1:$I$56"}</definedName>
    <definedName name="f" hidden="1">{"'List1'!$A$1:$I$56"}</definedName>
    <definedName name="FCFEinUse" hidden="1">[4]Specs!$G$45</definedName>
    <definedName name="fd" localSheetId="9">DATE(YEAR([12]!Začátek_půjčky),MONTH([12]!Začátek_půjčky)+Payment_Number,DAY([12]!Začátek_půjčky))</definedName>
    <definedName name="fd" localSheetId="10">DATE(YEAR([12]!Začátek_půjčky),MONTH([12]!Začátek_půjčky)+Payment_Number,DAY([12]!Začátek_půjčky))</definedName>
    <definedName name="fd">DATE(YEAR([12]!Začátek_půjčky),MONTH([12]!Začátek_půjčky)+Payment_Number,DAY([12]!Začátek_půjčky))</definedName>
    <definedName name="fdf" localSheetId="9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1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f" localSheetId="9" hidden="1">{#N/A,#N/A,FALSE,"A"}</definedName>
    <definedName name="ff" localSheetId="10" hidden="1">{#N/A,#N/A,FALSE,"A"}</definedName>
    <definedName name="ff" hidden="1">{#N/A,#N/A,FALSE,"A"}</definedName>
    <definedName name="Figures">'[4]Basic Values'!$F$20</definedName>
    <definedName name="FinMonth">'[4]Basic Values'!$F$36</definedName>
    <definedName name="FinYear">'[4]Basic Values'!$G$36</definedName>
    <definedName name="FinYearR" hidden="1">[4]Specs!$C$17</definedName>
    <definedName name="FinYearR01" hidden="1">[4]Specs!$N$48</definedName>
    <definedName name="FinYearR02" hidden="1">[4]Specs!$N$49</definedName>
    <definedName name="FinYearR03" hidden="1">[4]Specs!$N$50</definedName>
    <definedName name="FinYearR04" hidden="1">[4]Specs!$N$51</definedName>
    <definedName name="FinYearR05" hidden="1">[4]Specs!$N$52</definedName>
    <definedName name="FinYearR06" hidden="1">[4]Specs!$N$53</definedName>
    <definedName name="FinYearRIndex" hidden="1">[4]Specs!$C$15</definedName>
    <definedName name="FinYearRIndex01" hidden="1">[4]Specs!$N$42</definedName>
    <definedName name="FinYearRIndex02" hidden="1">[4]Specs!$N$43</definedName>
    <definedName name="FinYearRIndex03" hidden="1">[4]Specs!$N$44</definedName>
    <definedName name="FinYearRIndex04" hidden="1">[4]Specs!$N$45</definedName>
    <definedName name="FinYearRIndex05" hidden="1">[4]Specs!$N$46</definedName>
    <definedName name="FinYearRIndex06" hidden="1">[4]Specs!$N$47</definedName>
    <definedName name="FinYearsNeg">[4]Specs!$D$20:$D$119</definedName>
    <definedName name="FinYearsPos">[4]Specs!$E$20:$E$119</definedName>
    <definedName name="FinYearsR">[4]Specs!$C$20:$C$119</definedName>
    <definedName name="GWTime">[4]Specs!$G$17</definedName>
    <definedName name="GWtype" hidden="1">[4]Specs!$K$5</definedName>
    <definedName name="GWtypeDD" hidden="1">[4]Specs!$K$2:$K$3</definedName>
    <definedName name="haahh" localSheetId="9" hidden="1">{"Valuation",#N/A,TRUE,"Valuation Summary";"Financial Statements",#N/A,TRUE,"Results";"Results",#N/A,TRUE,"Results";"Ratios",#N/A,TRUE,"Results";"P2 Summary",#N/A,TRUE,"Results"}</definedName>
    <definedName name="haahh" localSheetId="10" hidden="1">{"Valuation",#N/A,TRUE,"Valuation Summary";"Financial Statements",#N/A,TRUE,"Results";"Results",#N/A,TRUE,"Results";"Ratios",#N/A,TRUE,"Results";"P2 Summary",#N/A,TRUE,"Results"}</definedName>
    <definedName name="haahh" hidden="1">{"Valuation",#N/A,TRUE,"Valuation Summary";"Financial Statements",#N/A,TRUE,"Results";"Results",#N/A,TRUE,"Results";"Ratios",#N/A,TRUE,"Results";"P2 Summary",#N/A,TRUE,"Results"}</definedName>
    <definedName name="haha" localSheetId="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1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localSheetId="9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1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rmonogram">OFFSET([13]seznamy!$G$1,1,,COUNTA([13]seznamy!$G:$G)-1,1)</definedName>
    <definedName name="Header1" hidden="1">IF(COUNTA(#REF!)=0,0,INDEX(#REF!,MATCH(ROW(#REF!),#REF!,TRUE)))+1</definedName>
    <definedName name="Header2" hidden="1">[14]!Header1-1 &amp; "." &amp; MAX(1,COUNTA(INDEX(#REF!,MATCH([14]!Header1-1,#REF!,FALSE)):#REF!))</definedName>
    <definedName name="hh" localSheetId="9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10" hidden="1">{"Valuation - Letter",#N/A,TRUE,"Valuation Summary";"Financial Statements - Letter",#N/A,TRUE,"Results";"Results - Letter",#N/A,TRUE,"Results";"Ratios - Letter",#N/A,TRUE,"Results";"P2 Summary - Letter",#N/A,TRUE,"Results"}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HTML_CodePage" hidden="1">1250</definedName>
    <definedName name="HTML_Control" localSheetId="9" hidden="1">{"'List1'!$A$1:$I$56"}</definedName>
    <definedName name="HTML_Control" localSheetId="10" hidden="1">{"'List1'!$A$1:$I$56"}</definedName>
    <definedName name="HTML_Control" localSheetId="8" hidden="1">{"'List1'!$A$1:$I$56"}</definedName>
    <definedName name="HTML_Control" localSheetId="6" hidden="1">{"'List1'!$A$1:$I$56"}</definedName>
    <definedName name="HTML_Control" localSheetId="0" hidden="1">{"'List1'!$A$1:$I$56"}</definedName>
    <definedName name="HTML_Control" hidden="1">{"'List1'!$A$1:$I$56"}</definedName>
    <definedName name="HTML_Control_1" localSheetId="9" hidden="1">{"'List1'!$A$1:$I$56"}</definedName>
    <definedName name="HTML_Control_1" localSheetId="10" hidden="1">{"'List1'!$A$1:$I$56"}</definedName>
    <definedName name="HTML_Control_1" localSheetId="6" hidden="1">{"'List1'!$A$1:$I$56"}</definedName>
    <definedName name="HTML_Control_1" hidden="1">{"'List1'!$A$1:$I$56"}</definedName>
    <definedName name="HTML_Control_1_1" localSheetId="9" hidden="1">{"'List1'!$A$1:$I$56"}</definedName>
    <definedName name="HTML_Control_1_1" localSheetId="10" hidden="1">{"'List1'!$A$1:$I$56"}</definedName>
    <definedName name="HTML_Control_1_1" localSheetId="6" hidden="1">{"'List1'!$A$1:$I$56"}</definedName>
    <definedName name="HTML_Control_1_1" hidden="1">{"'List1'!$A$1:$I$56"}</definedName>
    <definedName name="HTML_Control_2" localSheetId="9" hidden="1">{"'List1'!$A$1:$I$56"}</definedName>
    <definedName name="HTML_Control_2" localSheetId="10" hidden="1">{"'List1'!$A$1:$I$56"}</definedName>
    <definedName name="HTML_Control_2" localSheetId="6" hidden="1">{"'List1'!$A$1:$I$56"}</definedName>
    <definedName name="HTML_Control_2" hidden="1">{"'List1'!$A$1:$I$56"}</definedName>
    <definedName name="HTML_Description" hidden="1">""</definedName>
    <definedName name="HTML_Email" hidden="1">""</definedName>
    <definedName name="HTML_Header" hidden="1">""</definedName>
    <definedName name="HTML_LastUpdate" hidden="1">"18.10.1999"</definedName>
    <definedName name="HTML_LineAfter" hidden="1">FALSE</definedName>
    <definedName name="HTML_LineBefore" hidden="1">FALSE</definedName>
    <definedName name="HTML_Name" hidden="1">"ing. Vančurová"</definedName>
    <definedName name="HTML_OBDlg2" hidden="1">TRUE</definedName>
    <definedName name="HTML_OBDlg4" hidden="1">TRUE</definedName>
    <definedName name="HTML_OS" hidden="1">0</definedName>
    <definedName name="HTML_PathFile" hidden="1">"f:\intranet\mis\ekonom\plany\vysl_b.htm"</definedName>
    <definedName name="HTML_PathFileMac" hidden="1">"Macintosh HD:HomePageStuff:New_Home_Page:datafile:ctryprem.html"</definedName>
    <definedName name="HTML_Title" hidden="1">"Výsledovka - porovnání kumul.hodnot"</definedName>
    <definedName name="I" localSheetId="9" hidden="1">{#N/A,#N/A,FALSE,"ACQ_GRAPHS";#N/A,#N/A,FALSE,"T_1 GRAPHS";#N/A,#N/A,FALSE,"T_2 GRAPHS";#N/A,#N/A,FALSE,"COMB_GRAPHS"}</definedName>
    <definedName name="I" localSheetId="10" hidden="1">{#N/A,#N/A,FALSE,"ACQ_GRAPHS";#N/A,#N/A,FALSE,"T_1 GRAPHS";#N/A,#N/A,FALSE,"T_2 GRAPHS";#N/A,#N/A,FALSE,"COMB_GRAPHS"}</definedName>
    <definedName name="I" hidden="1">{#N/A,#N/A,FALSE,"ACQ_GRAPHS";#N/A,#N/A,FALSE,"T_1 GRAPHS";#N/A,#N/A,FALSE,"T_2 GRAPHS";#N/A,#N/A,FALSE,"COMB_GRAPHS"}</definedName>
    <definedName name="IAS_all">'[15]P&amp;L IAS'!$A$4:$CQ$234</definedName>
    <definedName name="IAS_sumrep">'[6]P&amp;L IAS'!$C$3:$BR$240</definedName>
    <definedName name="ID" hidden="1">[4]Calculations!$E$6</definedName>
    <definedName name="IFRSAlloc01" hidden="1">[4]Specs!$N$29</definedName>
    <definedName name="IFRSAlloc02" hidden="1">[4]Specs!$N$30</definedName>
    <definedName name="IFRSAlloc03" hidden="1">[4]Specs!$N$31</definedName>
    <definedName name="IFRSAlloc04" hidden="1">[4]Specs!$N$32</definedName>
    <definedName name="IFRSAlloc05" hidden="1">[4]Specs!$N$33</definedName>
    <definedName name="IFRSAlloc06" hidden="1">[4]Specs!$N$34</definedName>
    <definedName name="IFRSAlloc07" hidden="1">[4]Specs!$N$35</definedName>
    <definedName name="IFRSAlloc08" hidden="1">[4]Specs!$N$36</definedName>
    <definedName name="IFRSAlloc09" hidden="1">[4]Specs!$N$37</definedName>
    <definedName name="IFRSAlloc10" hidden="1">[4]Specs!$N$38</definedName>
    <definedName name="IFRSAlloc11" hidden="1">[4]Specs!$N$39</definedName>
    <definedName name="IFRSAlloc12" hidden="1">[4]Specs!$N$40</definedName>
    <definedName name="IFRSallocDD" hidden="1">[4]Specs!$L$29:$L$40</definedName>
    <definedName name="IFRSCumulative" hidden="1">[4]Specs!$K$7</definedName>
    <definedName name="IFRSDepr01" hidden="1">[4]Specs!$O$29</definedName>
    <definedName name="IFRSDepr02" hidden="1">[4]Specs!$O$30</definedName>
    <definedName name="IFRSDepr03" hidden="1">[4]Specs!$O$31</definedName>
    <definedName name="IFRSDepr04" hidden="1">[4]Specs!$O$32</definedName>
    <definedName name="IFRSDepr05" hidden="1">[4]Specs!$O$33</definedName>
    <definedName name="IFRSDepr06" hidden="1">[4]Specs!$O$34</definedName>
    <definedName name="IFRSDepr07" hidden="1">[4]Specs!$O$35</definedName>
    <definedName name="IFRSDepr08" hidden="1">[4]Specs!$O$36</definedName>
    <definedName name="IFRSDepr09" hidden="1">[4]Specs!$O$37</definedName>
    <definedName name="IFRSDepr10" hidden="1">[4]Specs!$O$38</definedName>
    <definedName name="IFRSDepr11" hidden="1">[4]Specs!$O$39</definedName>
    <definedName name="IFRSDepr12" hidden="1">[4]Specs!$O$40</definedName>
    <definedName name="IFRSKeyFigures" hidden="1">[4]Specs!$I$31</definedName>
    <definedName name="IFRSSheetInUse" hidden="1">[4]Specs!$I$29</definedName>
    <definedName name="II.čtvrtletí">[3]R4_DPS!$D$371:$D$683</definedName>
    <definedName name="II.Q_exhal">[3]R4_DPS!$D$718:$D$723</definedName>
    <definedName name="II.Q_GO">[3]R4_DPS!$D$708:$D$716</definedName>
    <definedName name="II.Q_KU">[3]R4_DPS!$D$760:$D$761</definedName>
    <definedName name="II.Q_N">[3]R4_DPS!$D$740:$D$754</definedName>
    <definedName name="II.Q_tj">[3]R4_DPS!$D$770:$D$774</definedName>
    <definedName name="II.Q_V">[3]R4_DPS!$D$729:$D$736</definedName>
    <definedName name="II.Q_VN_OJ">[3]R4_DPS!$D$764:$D$765</definedName>
    <definedName name="III.čtvrtletí">[3]R4_DPS!$E$371:$E$683</definedName>
    <definedName name="III.Q_exhal">[3]R4_DPS!$E$718:$E$723</definedName>
    <definedName name="III.Q_GO">[3]R4_DPS!$E$708:$E$716</definedName>
    <definedName name="III.Q_KU">[3]R4_DPS!$E$760:$E$761</definedName>
    <definedName name="III.Q_N">[3]R4_DPS!$E$740:$E$754</definedName>
    <definedName name="III.Q_tj">[3]R4_DPS!$E$770:$E$774</definedName>
    <definedName name="III.Q_V">[3]R4_DPS!$E$729:$E$736</definedName>
    <definedName name="III.Q_VN_OJ">[3]R4_DPS!$E$764:$E$765</definedName>
    <definedName name="ImpairmentFinancialAssets" hidden="1">[4]Specs!$G$71</definedName>
    <definedName name="ImpairmentWorkingCapital" hidden="1">[4]Specs!$G$70</definedName>
    <definedName name="InclFinTax">[4]Specs!$G$55</definedName>
    <definedName name="InclPosTax">[4]Specs!$G$56</definedName>
    <definedName name="IncomeVariables" hidden="1">[4]Calculations!$C$443:$C$454</definedName>
    <definedName name="IncVar1" hidden="1">[4]Specs!$B$10</definedName>
    <definedName name="Input_IAS" localSheetId="9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1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s" hidden="1">IF(COUNTA([16]Inputs!$A$8:$A1048576)=0,0,INDEX([16]Inputs!$A$8:$A1048576,MATCH(ROW([16]Inputs!$A1048576),[16]Inputs!$A$8:$A1048576,TRUE)))+1</definedName>
    <definedName name="InvDate">'[4]Basic Values'!$E$54</definedName>
    <definedName name="Investice">OFFSET('[17]test RAB investice'!$F$2,0,0,[17]GRAFY!$A$1,1)</definedName>
    <definedName name="InvesticeRDS">[8]Investice!$A$173</definedName>
    <definedName name="InvesticeRWE">[18]Investice!$A$240</definedName>
    <definedName name="Investment">'[4]Basic Values'!$F$5</definedName>
    <definedName name="InvFileType" hidden="1">[4]Specs!$B$5</definedName>
    <definedName name="InvInfo" hidden="1">[4]Specs!$V$15</definedName>
    <definedName name="InvMonth">'[4]Basic Values'!$F$34</definedName>
    <definedName name="InvOrAcq" hidden="1">[4]Specs!$B$8</definedName>
    <definedName name="InvTime">'[4]Basic Values'!$J$5</definedName>
    <definedName name="InvTime2">'[4]Basic Values'!$K$5</definedName>
    <definedName name="InvTimeEnds">'[4]Basic Values'!$F$18</definedName>
    <definedName name="InvTimeMonths">'[4]Basic Values'!$J$7</definedName>
    <definedName name="InvTimeMonths2">'[4]Basic Values'!$K$7</definedName>
    <definedName name="InvYear">'[4]Basic Values'!$G$34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ONTRIBUTION_TOTAL_COST" hidden="1">"c300"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ERCISE_PRICE" hidden="1">"c1897"</definedName>
    <definedName name="IQ_EXERCISED" hidden="1">"c406"</definedName>
    <definedName name="IQ_EXCHANGE" hidden="1">"c405"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42492.7896527778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CHANGE" hidden="1">"c749"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EXP" hidden="1">"c1068"</definedName>
    <definedName name="IQ_PREPAID_EXPEN" hidden="1">"c1418"</definedName>
    <definedName name="IQ_PREPAID_CHURN" hidden="1">"c2120"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CHURN" hidden="1">"c2122"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CHANGE_CONTROL" hidden="1">"c2365"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CurrencyRatingAX42" hidden="1">'[19]Currency &amp; Rating'!$AX$43:$AX$76</definedName>
    <definedName name="IQRCurrencyRatingBS42" hidden="1">'[19]Currency &amp; Rating'!$BS$43:$BS$76</definedName>
    <definedName name="IQRSectorHistoricalAX41" hidden="1">'[19]Sector &amp; Historical'!$AX$42:$AX$75</definedName>
    <definedName name="IQRSectorHistoricalBS41" hidden="1">'[19]Sector &amp; Historical'!$BS$42:$BS$75</definedName>
    <definedName name="IQRSummaryTransparencyAZ77" hidden="1">'[19]Summary Transparency'!$AZ$78:$AZ$111</definedName>
    <definedName name="IQRSummaryTransparencyCR77" hidden="1">'[19]Summary Transparency'!$CR$78:$CR$135</definedName>
    <definedName name="IQRSummaryTransparencyCS77" hidden="1">'[19]Summary Transparency'!$CS$78:$CS$135</definedName>
    <definedName name="IrrCashFlow">[4]Specs2!$B$2:$B$1202</definedName>
    <definedName name="IrrCashFlowEquity">[4]Specs2!$F$2:$F$1202</definedName>
    <definedName name="IV.Q_KU">[3]R4_DPS!$C$760:$C$761</definedName>
    <definedName name="IV.Q_N">[3]R4_DPS!$C$740:$C$754</definedName>
    <definedName name="IV.Q_tj">[3]R4_DPS!$C$770:$C$774</definedName>
    <definedName name="IV.Q_V">[3]R4_DPS!$C$729:$C$736</definedName>
    <definedName name="IV.Q_VN_OJ">[3]R4_DPS!$C$764:$C$765</definedName>
    <definedName name="Jistina">#REF!</definedName>
    <definedName name="jjj" localSheetId="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jjj" localSheetId="1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jjj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juzztrr">[7]Data!#REF!</definedName>
    <definedName name="k" localSheetId="9" hidden="1">{#N/A,#N/A,FALSE,"Tabelle2"}</definedName>
    <definedName name="k" localSheetId="10" hidden="1">{#N/A,#N/A,FALSE,"Tabelle2"}</definedName>
    <definedName name="k" hidden="1">{#N/A,#N/A,FALSE,"Tabelle2"}</definedName>
    <definedName name="katkg" localSheetId="9" hidden="1">{#N/A,#N/A,FALSE,"ACQ_GRAPHS";#N/A,#N/A,FALSE,"T_1 GRAPHS";#N/A,#N/A,FALSE,"T_2 GRAPHS";#N/A,#N/A,FALSE,"COMB_GRAPHS"}</definedName>
    <definedName name="katkg" localSheetId="10" hidden="1">{#N/A,#N/A,FALSE,"ACQ_GRAPHS";#N/A,#N/A,FALSE,"T_1 GRAPHS";#N/A,#N/A,FALSE,"T_2 GRAPHS";#N/A,#N/A,FALSE,"COMB_GRAPHS"}</definedName>
    <definedName name="katkg" hidden="1">{#N/A,#N/A,FALSE,"ACQ_GRAPHS";#N/A,#N/A,FALSE,"T_1 GRAPHS";#N/A,#N/A,FALSE,"T_2 GRAPHS";#N/A,#N/A,FALSE,"COMB_GRAPHS"}</definedName>
    <definedName name="KN" localSheetId="9" hidden="1">{#N/A,#N/A,FALSE,"Valuation Assumptions";#N/A,#N/A,FALSE,"Summary";#N/A,#N/A,FALSE,"DCF";#N/A,#N/A,FALSE,"Valuation";#N/A,#N/A,FALSE,"WACC";#N/A,#N/A,FALSE,"UBVH";#N/A,#N/A,FALSE,"Free Cash Flow"}</definedName>
    <definedName name="KN" localSheetId="10" hidden="1">{#N/A,#N/A,FALSE,"Valuation Assumptions";#N/A,#N/A,FALSE,"Summary";#N/A,#N/A,FALSE,"DCF";#N/A,#N/A,FALSE,"Valuation";#N/A,#N/A,FALSE,"WACC";#N/A,#N/A,FALSE,"UBVH";#N/A,#N/A,FALSE,"Free Cash Flow"}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nc_zůst">#REF!</definedName>
    <definedName name="Konečný_stav">#REF!</definedName>
    <definedName name="kopie" localSheetId="9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10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Kumul_úr">#REF!</definedName>
    <definedName name="květen">[3]R4_DPS!$J$371:$J$683</definedName>
    <definedName name="květen_exhal">[3]R4_DPS!$J$718:$J$723</definedName>
    <definedName name="květen_GO">[3]R4_DPS!$J$708:$J$716</definedName>
    <definedName name="květen_mt_KU">[3]R4_DPS!$J$760:$J$761</definedName>
    <definedName name="květen_mt_N">[3]R4_DPS!$J$740:$J$754</definedName>
    <definedName name="květen_mt_V">[3]R4_DPS!$J$729:$J$736</definedName>
    <definedName name="květen_mt_VN_OJ">[3]R4_DPS!$J$764:$J$765</definedName>
    <definedName name="květen_tj">[3]R4_DPS!$J$770:$J$774</definedName>
    <definedName name="Language">'[4]Basic Values'!$A$16</definedName>
    <definedName name="LanguageNo">#REF!</definedName>
    <definedName name="LastMonth">'[4]Basic Values'!$F$37</definedName>
    <definedName name="LastPeriod">'[4]Basic Values'!$J$48</definedName>
    <definedName name="LastYear">'[4]Basic Values'!$G$37</definedName>
    <definedName name="leden">[3]R4_DPS!$F$371:$F$683</definedName>
    <definedName name="leden_exhal">[3]R4_DPS!$F$718:$F$723</definedName>
    <definedName name="leden_GO">[3]R4_DPS!$F$708:$F$716</definedName>
    <definedName name="leden_mt_KU">[3]R4_DPS!$F$760:$F$761</definedName>
    <definedName name="leden_mt_N">[3]R4_DPS!$F$740:$F$754</definedName>
    <definedName name="leden_mt_V">[3]R4_DPS!$F$729:$F$736</definedName>
    <definedName name="leden_mt_VN_OJ">[3]R4_DPS!$F$764:$F$765</definedName>
    <definedName name="leden_tj">[3]R4_DPS!$F$770:$F$774</definedName>
    <definedName name="LimitABN">[7]Investice!$I$152</definedName>
    <definedName name="LimitCiti">[7]Investice!$I$155</definedName>
    <definedName name="LimitCommerz">[7]Investice!$I$158</definedName>
    <definedName name="LimitCR">[7]Investice!$I$151</definedName>
    <definedName name="LimitCSOB">[7]Investice!$I$160</definedName>
    <definedName name="LimitDB">[7]Investice!$I$153</definedName>
    <definedName name="LimitHSBC">[7]Investice!$I$156</definedName>
    <definedName name="LimitING">[7]Investice!$I$157</definedName>
    <definedName name="LimitKOBA">[7]Investice!$I$159</definedName>
    <definedName name="LimitRWE">[18]Investice!$I$239</definedName>
    <definedName name="LimitWLB">[7]Investice!$I$154</definedName>
    <definedName name="listopad">[3]R4_DPS!$P$371:$P$683</definedName>
    <definedName name="listopad_exhal">[3]R4_DPS!$P$718:$P$723</definedName>
    <definedName name="listopad_GO">[3]R4_DPS!$P$708:$P$716</definedName>
    <definedName name="listopad_mt_KU">[3]R4_DPS!$P$760:$P$761</definedName>
    <definedName name="listopad_mt_N">[3]R4_DPS!$P$740:$P$754</definedName>
    <definedName name="listopad_mt_V">[3]R4_DPS!$P$729:$P$736</definedName>
    <definedName name="listopad_mt_VN_OJ">[3]R4_DPS!$P$764:$P$765</definedName>
    <definedName name="listopad_tj">[3]R4_DPS!$P$770:$P$774</definedName>
    <definedName name="Loan">[18]Investice!$A$49</definedName>
    <definedName name="LoanEnterOrProFin" hidden="1">[4]Specs!$G$50</definedName>
    <definedName name="LoanLine">[18]Investice!$A$32:$IV$32</definedName>
    <definedName name="LoanRDS">[8]Investice!$A$96</definedName>
    <definedName name="LoanRDSLine">[8]Investice!$A$73:$IV$73</definedName>
    <definedName name="m" localSheetId="9" hidden="1">{"'List1'!$A$1:$I$56"}</definedName>
    <definedName name="m" localSheetId="10" hidden="1">{"'List1'!$A$1:$I$56"}</definedName>
    <definedName name="m" localSheetId="6" hidden="1">{"'List1'!$A$1:$I$56"}</definedName>
    <definedName name="m" hidden="1">{"'List1'!$A$1:$I$56"}</definedName>
    <definedName name="m_1" localSheetId="9" hidden="1">{"'List1'!$A$1:$I$56"}</definedName>
    <definedName name="m_1" localSheetId="10" hidden="1">{"'List1'!$A$1:$I$56"}</definedName>
    <definedName name="m_1" localSheetId="6" hidden="1">{"'List1'!$A$1:$I$56"}</definedName>
    <definedName name="m_1" hidden="1">{"'List1'!$A$1:$I$56"}</definedName>
    <definedName name="Manazer">OFFSET([13]seznamy!$I$1,1,,COUNTA([13]seznamy!$I:$I)-1,1)</definedName>
    <definedName name="MaxIRR" hidden="1">[4]Specs!$F$124</definedName>
    <definedName name="MaxIRREquity" hidden="1">[4]Specs!$F$175</definedName>
    <definedName name="Měsíc">[7]Data!$A$741:$K$764</definedName>
    <definedName name="MinIRR" hidden="1">[4]Specs!$F$122</definedName>
    <definedName name="MinIRREquity" hidden="1">[4]Specs!$F$173</definedName>
    <definedName name="Množství">OFFSET('[17]test RAB investice'!$E$2,0,0,[17]GRAFY!$A$1,1)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1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localSheetId="9" hidden="1">{#N/A,#N/A,FALSE,"ACQ_GRAPHS";#N/A,#N/A,FALSE,"T_1 GRAPHS";#N/A,#N/A,FALSE,"T_2 GRAPHS";#N/A,#N/A,FALSE,"COMB_GRAPHS"}</definedName>
    <definedName name="msthkshkshk" localSheetId="10" hidden="1">{#N/A,#N/A,FALSE,"ACQ_GRAPHS";#N/A,#N/A,FALSE,"T_1 GRAPHS";#N/A,#N/A,FALSE,"T_2 GRAPHS";#N/A,#N/A,FALSE,"COMB_GRAPHS"}</definedName>
    <definedName name="msthkshkshk" hidden="1">{#N/A,#N/A,FALSE,"ACQ_GRAPHS";#N/A,#N/A,FALSE,"T_1 GRAPHS";#N/A,#N/A,FALSE,"T_2 GRAPHS";#N/A,#N/A,FALSE,"COMB_GRAPHS"}</definedName>
    <definedName name="n" localSheetId="9" hidden="1">{"'List1'!$A$1:$I$56"}</definedName>
    <definedName name="n" localSheetId="10" hidden="1">{"'List1'!$A$1:$I$56"}</definedName>
    <definedName name="n" localSheetId="6" hidden="1">{"'List1'!$A$1:$I$56"}</definedName>
    <definedName name="n" hidden="1">{"'List1'!$A$1:$I$56"}</definedName>
    <definedName name="n_1" localSheetId="9" hidden="1">{"'List1'!$A$1:$I$56"}</definedName>
    <definedName name="n_1" localSheetId="10" hidden="1">{"'List1'!$A$1:$I$56"}</definedName>
    <definedName name="n_1" localSheetId="6" hidden="1">{"'List1'!$A$1:$I$56"}</definedName>
    <definedName name="n_1" hidden="1">{"'List1'!$A$1:$I$56"}</definedName>
    <definedName name="NABase">[4]Specs!$E$14</definedName>
    <definedName name="nakl_ztrat">#REF!</definedName>
    <definedName name="Náklad">[8]Úvěry!$A$47</definedName>
    <definedName name="Náklady">OFFSET('[17]test RAB investice'!$I$2,0,0,[17]GRAFY!$A$1,1)</definedName>
    <definedName name="nanan" localSheetId="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1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víc">#REF!</definedName>
    <definedName name="Nel_OJ_01d">[11]R1!#REF!</definedName>
    <definedName name="Nel_OJ_01p">[11]R1!#REF!</definedName>
    <definedName name="Nel_OJ_02d">[11]R1!#REF!</definedName>
    <definedName name="Nel_OJ_02p">[11]R1!#REF!</definedName>
    <definedName name="Nel_OJ_02př">[11]R1!#REF!</definedName>
    <definedName name="Nel_OJ_02vl">[11]R1!#REF!</definedName>
    <definedName name="Nel_OJ_03d">[11]R1!#REF!</definedName>
    <definedName name="Nel_OJ_03p">[11]R1!#REF!</definedName>
    <definedName name="Nel_OJ_05d">[11]R1!#REF!</definedName>
    <definedName name="Nel_OJ_05p">[11]R1!#REF!</definedName>
    <definedName name="Nel_OJ_10d">[11]R1!#REF!</definedName>
    <definedName name="Nel_OJ_10p">[11]R1!#REF!</definedName>
    <definedName name="Nel_OJ_10př">[11]R1!#REF!</definedName>
    <definedName name="Nel_OJ_10vl">[11]R1!#REF!</definedName>
    <definedName name="Nel_Z1_01d">[11]R1!#REF!</definedName>
    <definedName name="Nel_Z1_01p">[11]R1!#REF!</definedName>
    <definedName name="Nel_Z1_02d">[11]R1!#REF!</definedName>
    <definedName name="Nel_Z1_02p">[11]R1!#REF!</definedName>
    <definedName name="Nel_Z1_02př">[11]R1!#REF!</definedName>
    <definedName name="Nel_Z1_02vl">[11]R1!#REF!</definedName>
    <definedName name="Nel_Z1_03d">[11]R1!#REF!</definedName>
    <definedName name="Nel_Z1_03p">[11]R1!#REF!</definedName>
    <definedName name="Nel_Z1_05d">[11]R1!#REF!</definedName>
    <definedName name="Nel_Z1_05p">[11]R1!#REF!</definedName>
    <definedName name="Nel_Z1_10d">[11]R1!#REF!</definedName>
    <definedName name="Nel_Z1_10p">[11]R1!#REF!</definedName>
    <definedName name="Nel_Z1_10př">[11]R1!#REF!</definedName>
    <definedName name="Nel_Z1_10vl">[11]R1!#REF!</definedName>
    <definedName name="Nel_Z2_01d">[11]R1!#REF!</definedName>
    <definedName name="Nel_Z2_01p">[11]R1!#REF!</definedName>
    <definedName name="Nel_Z2_02d">[11]R1!#REF!</definedName>
    <definedName name="Nel_Z2_02p">[11]R1!#REF!</definedName>
    <definedName name="Nel_Z2_02př">[11]R1!#REF!</definedName>
    <definedName name="Nel_Z2_02vl">[11]R1!#REF!</definedName>
    <definedName name="Nel_Z2_03d">[11]R1!#REF!</definedName>
    <definedName name="Nel_Z2_03p">[11]R1!#REF!</definedName>
    <definedName name="Nel_Z2_05d">[11]R1!#REF!</definedName>
    <definedName name="Nel_Z2_05p">[11]R1!#REF!</definedName>
    <definedName name="Nel_Z2_10d">[11]R1!#REF!</definedName>
    <definedName name="Nel_Z2_10p">[11]R1!#REF!</definedName>
    <definedName name="Nel_Z2_10př">[11]R1!#REF!</definedName>
    <definedName name="Nel_Z2_10vl">[11]R1!#REF!</definedName>
    <definedName name="Nel_Z3_01d">[11]R1!#REF!</definedName>
    <definedName name="Nel_Z3_01p">[11]R1!#REF!</definedName>
    <definedName name="Nel_Z3_02d">[11]R1!#REF!</definedName>
    <definedName name="Nel_Z3_02p">[11]R1!#REF!</definedName>
    <definedName name="Nel_Z3_02př">[11]R1!#REF!</definedName>
    <definedName name="Nel_Z3_02vl">[11]R1!#REF!</definedName>
    <definedName name="Nel_Z3_03d">[11]R1!#REF!</definedName>
    <definedName name="Nel_Z3_03p">[11]R1!#REF!</definedName>
    <definedName name="Nel_Z3_05d">[11]R1!#REF!</definedName>
    <definedName name="Nel_Z3_05p">[11]R1!#REF!</definedName>
    <definedName name="Nel_Z3_10d">[11]R1!#REF!</definedName>
    <definedName name="Nel_Z3_10p">[11]R1!#REF!</definedName>
    <definedName name="Nel_Z3_10př">[11]R1!#REF!</definedName>
    <definedName name="Nel_Z3_10vl">[11]R1!#REF!</definedName>
    <definedName name="Nelx">[20]náklady!#REF!</definedName>
    <definedName name="NetCashFlow">[4]Calculations!$G$602:$DD$602</definedName>
    <definedName name="NetCashFlowEquity">[4]Calculations!$G$618:$DD$618</definedName>
    <definedName name="new" hidden="1">5</definedName>
    <definedName name="Nex_OJ_01">[11]R1!#REF!</definedName>
    <definedName name="Nex_Z1_01">[11]R1!#REF!</definedName>
    <definedName name="Nex_Z2_01">[11]R1!#REF!</definedName>
    <definedName name="Nex_Z3_01">[11]R1!#REF!</definedName>
    <definedName name="Nkond_OJ_01">[11]R1!#REF!</definedName>
    <definedName name="Nkond_Z1_01">[11]R1!#REF!</definedName>
    <definedName name="Nkond_Z2_01">[11]R1!#REF!</definedName>
    <definedName name="Nkond_Z3_01">[11]R1!#REF!</definedName>
    <definedName name="Nmat_OJ_01">[11]R1!#REF!</definedName>
    <definedName name="Nmat_OJ_02">[11]R1!#REF!</definedName>
    <definedName name="Nmat_OJ_03">[11]R1!#REF!</definedName>
    <definedName name="Nmat_OJ_05">[11]R1!#REF!</definedName>
    <definedName name="Nmat_OJ_10">[11]R1!#REF!</definedName>
    <definedName name="Nmat_Z1_01">[11]R1!#REF!</definedName>
    <definedName name="Nmat_Z1_02">[11]R1!#REF!</definedName>
    <definedName name="Nmat_Z1_03">[11]R1!#REF!</definedName>
    <definedName name="Nmat_Z1_05">[11]R1!#REF!</definedName>
    <definedName name="Nmat_Z1_10">[11]R1!#REF!</definedName>
    <definedName name="Nmat_Z2_01">[11]R1!#REF!</definedName>
    <definedName name="Nmat_Z2_02">[11]R1!#REF!</definedName>
    <definedName name="Nmat_Z2_03">[11]R1!#REF!</definedName>
    <definedName name="Nmat_Z2_05">[11]R1!#REF!</definedName>
    <definedName name="Nmat_Z2_10">[11]R1!#REF!</definedName>
    <definedName name="Nmat_Z3_01">[11]R1!#REF!</definedName>
    <definedName name="Nmat_Z3_02">[11]R1!#REF!</definedName>
    <definedName name="Nmat_Z3_03">[11]R1!#REF!</definedName>
    <definedName name="Nmat_Z3_05">[11]R1!#REF!</definedName>
    <definedName name="Nmat_Z3_10">[11]R1!#REF!</definedName>
    <definedName name="Nmzd_OJ_01">[11]R1!#REF!</definedName>
    <definedName name="Nmzd_OJ_02">[11]R1!#REF!</definedName>
    <definedName name="Nmzd_OJ_03">[11]R1!#REF!</definedName>
    <definedName name="Nmzd_OJ_05">[11]R1!#REF!</definedName>
    <definedName name="Nmzd_OJ_10">[11]R1!#REF!</definedName>
    <definedName name="Nmzd_Z1_01">[11]R1!#REF!</definedName>
    <definedName name="Nmzd_Z1_02">[11]R1!#REF!</definedName>
    <definedName name="Nmzd_Z1_03">[11]R1!#REF!</definedName>
    <definedName name="Nmzd_Z1_05">[11]R1!#REF!</definedName>
    <definedName name="Nmzd_Z1_10">[11]R1!#REF!</definedName>
    <definedName name="Nmzd_Z2_01">[11]R1!#REF!</definedName>
    <definedName name="Nmzd_Z2_02">[11]R1!#REF!</definedName>
    <definedName name="Nmzd_Z2_03">[11]R1!#REF!</definedName>
    <definedName name="Nmzd_Z2_05">[11]R1!#REF!</definedName>
    <definedName name="Nmzd_Z2_10">[11]R1!#REF!</definedName>
    <definedName name="Nmzd_Z3_01">[11]R1!#REF!</definedName>
    <definedName name="Nmzd_Z3_02">[11]R1!#REF!</definedName>
    <definedName name="Nmzd_Z3_03">[11]R1!#REF!</definedName>
    <definedName name="Nmzd_Z3_05">[11]R1!#REF!</definedName>
    <definedName name="Nmzd_Z3_10">[11]R1!#REF!</definedName>
    <definedName name="Nodp_OJ_01">[11]R1!#REF!</definedName>
    <definedName name="Nodp_OJ_02">[11]R1!#REF!</definedName>
    <definedName name="Nodp_OJ_03">[11]R1!#REF!</definedName>
    <definedName name="Nodp_OJ_05">[11]R1!#REF!</definedName>
    <definedName name="Nodp_OJ_10">[11]R1!#REF!</definedName>
    <definedName name="Nodp_Z1_01">[11]R1!#REF!</definedName>
    <definedName name="Nodp_Z1_02">[11]R1!#REF!</definedName>
    <definedName name="Nodp_Z1_03">[11]R1!#REF!</definedName>
    <definedName name="Nodp_Z1_05">[11]R1!#REF!</definedName>
    <definedName name="Nodp_Z1_10">[11]R1!#REF!</definedName>
    <definedName name="Nodp_Z2_01">[11]R1!#REF!</definedName>
    <definedName name="Nodp_Z2_02">[11]R1!#REF!</definedName>
    <definedName name="Nodp_Z2_03">[11]R1!#REF!</definedName>
    <definedName name="Nodp_Z2_05">[11]R1!#REF!</definedName>
    <definedName name="Nodp_Z2_10">[11]R1!#REF!</definedName>
    <definedName name="Nodp_Z3_01">[11]R1!#REF!</definedName>
    <definedName name="Nodp_Z3_02">[11]R1!#REF!</definedName>
    <definedName name="Nodp_Z3_03">[11]R1!#REF!</definedName>
    <definedName name="Nodp_Z3_05">[11]R1!#REF!</definedName>
    <definedName name="Nodp_Z3_10">[11]R1!#REF!</definedName>
    <definedName name="Nopr_OJ_01">[11]R1!#REF!</definedName>
    <definedName name="Nopr_OJ_02">[11]R1!#REF!</definedName>
    <definedName name="Nopr_OJ_03">[11]R1!#REF!</definedName>
    <definedName name="Nopr_OJ_05">[11]R1!#REF!</definedName>
    <definedName name="Nopr_OJ_10">[11]R1!#REF!</definedName>
    <definedName name="Nopr_Z1_01">[11]R1!#REF!</definedName>
    <definedName name="Nopr_Z1_02">[11]R1!#REF!</definedName>
    <definedName name="Nopr_Z1_03">[11]R1!#REF!</definedName>
    <definedName name="Nopr_Z1_05">[11]R1!#REF!</definedName>
    <definedName name="Nopr_Z1_10">[11]R1!#REF!</definedName>
    <definedName name="Nopr_Z2_01">[11]R1!#REF!</definedName>
    <definedName name="Nopr_Z2_02">[11]R1!#REF!</definedName>
    <definedName name="Nopr_Z2_03">[11]R1!#REF!</definedName>
    <definedName name="Nopr_Z2_05">[11]R1!#REF!</definedName>
    <definedName name="Nopr_Z2_10">[11]R1!#REF!</definedName>
    <definedName name="Nopr_Z3_01">[11]R1!#REF!</definedName>
    <definedName name="Nopr_Z3_02">[11]R1!#REF!</definedName>
    <definedName name="Nopr_Z3_03">[11]R1!#REF!</definedName>
    <definedName name="Nopr_Z3_05">[11]R1!#REF!</definedName>
    <definedName name="Nopr_Z3_10">[11]R1!#REF!</definedName>
    <definedName name="NoResCol" hidden="1">[4]Specs!$G$27</definedName>
    <definedName name="Nost_OJ_01">[11]R1!#REF!</definedName>
    <definedName name="Nost_OJ_02">[11]R1!#REF!</definedName>
    <definedName name="Nost_OJ_03">[11]R1!#REF!</definedName>
    <definedName name="Nost_OJ_05">[11]R1!#REF!</definedName>
    <definedName name="Nost_OJ_10">[11]R1!#REF!</definedName>
    <definedName name="Nost_Z1_01">[11]R1!#REF!</definedName>
    <definedName name="Nost_Z1_02">[11]R1!#REF!</definedName>
    <definedName name="Nost_Z1_03">[11]R1!#REF!</definedName>
    <definedName name="Nost_Z1_05">[11]R1!#REF!</definedName>
    <definedName name="Nost_Z1_10">[11]R1!#REF!</definedName>
    <definedName name="Nost_Z2_01">[11]R1!#REF!</definedName>
    <definedName name="Nost_Z2_02">[11]R1!#REF!</definedName>
    <definedName name="Nost_Z2_03">[11]R1!#REF!</definedName>
    <definedName name="Nost_Z2_05">[11]R1!#REF!</definedName>
    <definedName name="Nost_Z2_10">[11]R1!#REF!</definedName>
    <definedName name="Nost_Z3_01">[11]R1!#REF!</definedName>
    <definedName name="Nost_Z3_02">[11]R1!#REF!</definedName>
    <definedName name="Nost_Z3_03">[11]R1!#REF!</definedName>
    <definedName name="Nost_Z3_05">[11]R1!#REF!</definedName>
    <definedName name="Nost_Z3_10">[11]R1!#REF!</definedName>
    <definedName name="NotDiscPayback">[4]Calculations!$G$1103:$DD$1106</definedName>
    <definedName name="NotDiscPaybackEquity">[4]Calculations!$G$1107:$DD$1110</definedName>
    <definedName name="NoZeroCol" hidden="1">[4]Specs!$G$26</definedName>
    <definedName name="Npal_OJ">[11]R1!#REF!</definedName>
    <definedName name="Npal_OJ_02">[11]R1!#REF!</definedName>
    <definedName name="Npal_OJ_10">[11]R1!#REF!</definedName>
    <definedName name="Npal_Z1">[11]R1!#REF!</definedName>
    <definedName name="Npal_Z1_02">[11]R1!#REF!</definedName>
    <definedName name="Npal_Z1_10">[11]R1!#REF!</definedName>
    <definedName name="Npal_Z2">[11]R1!#REF!</definedName>
    <definedName name="Npal_Z2_02">[11]R1!#REF!</definedName>
    <definedName name="Npal_Z2_10">[11]R1!#REF!</definedName>
    <definedName name="Npal_Z3">[11]R1!#REF!</definedName>
    <definedName name="Npal_Z3_02">[11]R1!#REF!</definedName>
    <definedName name="Npal_Z3_10">[11]R1!#REF!</definedName>
    <definedName name="Npl_OJ_05">[11]R1!#REF!</definedName>
    <definedName name="Npl_Z1_05">[11]R1!#REF!</definedName>
    <definedName name="Npl_Z2_05">[11]R1!#REF!</definedName>
    <definedName name="Npl_Z3_05">[11]R1!#REF!</definedName>
    <definedName name="Nsoc_OJ_01">[11]R1!#REF!</definedName>
    <definedName name="Nsoc_OJ_02">[11]R1!#REF!</definedName>
    <definedName name="Nsoc_OJ_03">[11]R1!#REF!</definedName>
    <definedName name="Nsoc_OJ_05">[11]R1!#REF!</definedName>
    <definedName name="Nsoc_OJ_10">[11]R1!#REF!</definedName>
    <definedName name="Nsoc_Z1_01">[11]R1!#REF!</definedName>
    <definedName name="Nsoc_Z1_02">[11]R1!#REF!</definedName>
    <definedName name="Nsoc_Z1_03">[11]R1!#REF!</definedName>
    <definedName name="Nsoc_Z1_05">[11]R1!#REF!</definedName>
    <definedName name="Nsoc_Z1_10">[11]R1!#REF!</definedName>
    <definedName name="Nsoc_Z2_01">[11]R1!#REF!</definedName>
    <definedName name="Nsoc_Z2_02">[11]R1!#REF!</definedName>
    <definedName name="Nsoc_Z2_03">[11]R1!#REF!</definedName>
    <definedName name="Nsoc_Z2_05">[11]R1!#REF!</definedName>
    <definedName name="Nsoc_Z2_10">[11]R1!#REF!</definedName>
    <definedName name="Nsoc_Z3_01">[11]R1!#REF!</definedName>
    <definedName name="Nsoc_Z3_02">[11]R1!#REF!</definedName>
    <definedName name="Nsoc_Z3_03">[11]R1!#REF!</definedName>
    <definedName name="Nsoc_Z3_05">[11]R1!#REF!</definedName>
    <definedName name="Nsoc_Z3_10">[11]R1!#REF!</definedName>
    <definedName name="Nsr_OJ_01">[11]R1!#REF!</definedName>
    <definedName name="Nsr_OJ_02př">[11]R1!#REF!</definedName>
    <definedName name="Nsr_OJ_02vl">[11]R1!#REF!</definedName>
    <definedName name="Nsr_OJ_03">[11]R1!#REF!</definedName>
    <definedName name="Nsr_OJ_05">[11]R1!#REF!</definedName>
    <definedName name="Nsr_OJ_10př">[11]R1!#REF!</definedName>
    <definedName name="Nsr_OJ_10vl">[11]R1!#REF!</definedName>
    <definedName name="Nsr_Z1_01">[11]R1!#REF!</definedName>
    <definedName name="Nsr_Z1_02př">[11]R1!#REF!</definedName>
    <definedName name="Nsr_Z1_02vl">[11]R1!#REF!</definedName>
    <definedName name="Nsr_Z1_03">[11]R1!#REF!</definedName>
    <definedName name="Nsr_Z1_05">[11]R1!#REF!</definedName>
    <definedName name="Nsr_Z1_10př">[11]R1!#REF!</definedName>
    <definedName name="Nsr_Z1_10vl">[11]R1!#REF!</definedName>
    <definedName name="Nsr_Z2_01">[11]R1!#REF!</definedName>
    <definedName name="Nsr_Z2_02př">[11]R1!#REF!</definedName>
    <definedName name="Nsr_Z2_02vl">[11]R1!#REF!</definedName>
    <definedName name="Nsr_Z2_03">[11]R1!#REF!</definedName>
    <definedName name="Nsr_Z2_05">[11]R1!#REF!</definedName>
    <definedName name="Nsr_Z2_10př">[11]R1!#REF!</definedName>
    <definedName name="Nsr_Z2_10vl">[11]R1!#REF!</definedName>
    <definedName name="Nsr_Z3_01">[11]R1!#REF!</definedName>
    <definedName name="Nsr_Z3_02př">[11]R1!#REF!</definedName>
    <definedName name="Nsr_Z3_02vl">[11]R1!#REF!</definedName>
    <definedName name="Nsr_Z3_03">[11]R1!#REF!</definedName>
    <definedName name="Nsr_Z3_05">[11]R1!#REF!</definedName>
    <definedName name="Nsr_Z3_10př">[11]R1!#REF!</definedName>
    <definedName name="Nsr_Z3_10vl">[11]R1!#REF!</definedName>
    <definedName name="Nt_OJ_01d">[11]R1!#REF!</definedName>
    <definedName name="Nt_OJ_01p">[11]R1!#REF!</definedName>
    <definedName name="Nt_OJ_02d">[11]R1!#REF!</definedName>
    <definedName name="Nt_OJ_02p">[11]R1!#REF!</definedName>
    <definedName name="Nt_OJ_02př">[11]R1!#REF!</definedName>
    <definedName name="Nt_OJ_02vl">[11]R1!#REF!</definedName>
    <definedName name="Nt_OJ_03d">[11]R1!#REF!</definedName>
    <definedName name="Nt_OJ_03p">[11]R1!#REF!</definedName>
    <definedName name="Nt_OJ_05d">[11]R1!#REF!</definedName>
    <definedName name="Nt_OJ_05p">[11]R1!#REF!</definedName>
    <definedName name="Nt_OJ_10d">[11]R1!#REF!</definedName>
    <definedName name="Nt_OJ_10p">[11]R1!#REF!</definedName>
    <definedName name="Nt_OJ_10př">[11]R1!#REF!</definedName>
    <definedName name="Nt_OJ_10vl">[11]R1!#REF!</definedName>
    <definedName name="Nt_Z1_01d">[11]R1!#REF!</definedName>
    <definedName name="Nt_Z1_01p">[11]R1!#REF!</definedName>
    <definedName name="Nt_Z1_02d">[11]R1!#REF!</definedName>
    <definedName name="Nt_Z1_02p">[11]R1!#REF!</definedName>
    <definedName name="Nt_Z1_02př">[11]R1!#REF!</definedName>
    <definedName name="Nt_Z1_02vl">[11]R1!#REF!</definedName>
    <definedName name="Nt_Z1_03d">[11]R1!#REF!</definedName>
    <definedName name="Nt_Z1_03p">[11]R1!#REF!</definedName>
    <definedName name="Nt_Z1_05d">[11]R1!#REF!</definedName>
    <definedName name="Nt_Z1_05p">[11]R1!#REF!</definedName>
    <definedName name="Nt_Z1_10d">[11]R1!#REF!</definedName>
    <definedName name="Nt_Z1_10p">[11]R1!#REF!</definedName>
    <definedName name="Nt_Z1_10př">[11]R1!#REF!</definedName>
    <definedName name="Nt_Z1_10vl">[11]R1!#REF!</definedName>
    <definedName name="Nt_Z2_01d">[11]R1!#REF!</definedName>
    <definedName name="Nt_Z2_01p">[11]R1!#REF!</definedName>
    <definedName name="Nt_Z2_02d">[11]R1!#REF!</definedName>
    <definedName name="Nt_Z2_02p">[11]R1!#REF!</definedName>
    <definedName name="Nt_Z2_02př">[11]R1!#REF!</definedName>
    <definedName name="Nt_Z2_02vl">[11]R1!#REF!</definedName>
    <definedName name="Nt_Z2_03d">[11]R1!#REF!</definedName>
    <definedName name="Nt_Z2_03p">[11]R1!#REF!</definedName>
    <definedName name="Nt_Z2_05d">[11]R1!#REF!</definedName>
    <definedName name="Nt_Z2_05p">[11]R1!#REF!</definedName>
    <definedName name="Nt_Z2_10d">[11]R1!#REF!</definedName>
    <definedName name="Nt_Z2_10p">[11]R1!#REF!</definedName>
    <definedName name="Nt_Z2_10př">[11]R1!#REF!</definedName>
    <definedName name="Nt_Z2_10vl">[11]R1!#REF!</definedName>
    <definedName name="Nt_Z3_01d">[11]R1!#REF!</definedName>
    <definedName name="Nt_Z3_01p">[11]R1!#REF!</definedName>
    <definedName name="Nt_Z3_02d">[11]R1!#REF!</definedName>
    <definedName name="Nt_Z3_02p">[11]R1!#REF!</definedName>
    <definedName name="Nt_Z3_02př">[11]R1!#REF!</definedName>
    <definedName name="Nt_Z3_02vl">[11]R1!#REF!</definedName>
    <definedName name="Nt_Z3_03d">[11]R1!#REF!</definedName>
    <definedName name="Nt_Z3_03p">[11]R1!#REF!</definedName>
    <definedName name="Nt_Z3_05d">[11]R1!#REF!</definedName>
    <definedName name="Nt_Z3_05p">[11]R1!#REF!</definedName>
    <definedName name="Nt_Z3_10d">[11]R1!#REF!</definedName>
    <definedName name="Nt_Z3_10p">[11]R1!#REF!</definedName>
    <definedName name="Nt_Z3_10př">[11]R1!#REF!</definedName>
    <definedName name="Nt_Z3_10vl">[11]R1!#REF!</definedName>
    <definedName name="Ntep_OJ_03">[11]R1!#REF!</definedName>
    <definedName name="Ntep_Z1_03">[11]R1!#REF!</definedName>
    <definedName name="Ntep_Z2_03">[11]R1!#REF!</definedName>
    <definedName name="Ntep_Z3_03">[11]R1!#REF!</definedName>
    <definedName name="Nvap_OJ_02">[11]R1!#REF!</definedName>
    <definedName name="Nvap_OJ_05">[11]R1!#REF!</definedName>
    <definedName name="Nvap_OJ_10">[11]R1!#REF!</definedName>
    <definedName name="Nvap_Z1_02">[11]R1!#REF!</definedName>
    <definedName name="Nvap_Z1_05">[11]R1!#REF!</definedName>
    <definedName name="Nvap_Z1_10">[11]R1!#REF!</definedName>
    <definedName name="Nvap_Z2_02">[11]R1!#REF!</definedName>
    <definedName name="Nvap_Z2_05">[11]R1!#REF!</definedName>
    <definedName name="Nvap_Z2_10">[11]R1!#REF!</definedName>
    <definedName name="Nvap_Z3_02">[11]R1!#REF!</definedName>
    <definedName name="Nvap_Z3_05">[11]R1!#REF!</definedName>
    <definedName name="Nvap_Z3_10">[11]R1!#REF!</definedName>
    <definedName name="Nvod_OJ_01d">[11]R1!#REF!</definedName>
    <definedName name="Nvod_OJ_01p">[11]R1!#REF!</definedName>
    <definedName name="Nvod_OJ_02d">[11]R1!#REF!</definedName>
    <definedName name="Nvod_OJ_02p">[11]R1!#REF!</definedName>
    <definedName name="Nvod_OJ_02př">[11]R1!#REF!</definedName>
    <definedName name="Nvod_OJ_02vl">[11]R1!#REF!</definedName>
    <definedName name="Nvod_OJ_03d">[11]R1!#REF!</definedName>
    <definedName name="Nvod_OJ_03p">[11]R1!#REF!</definedName>
    <definedName name="Nvod_OJ_05d">[11]R1!#REF!</definedName>
    <definedName name="Nvod_OJ_05p">[11]R1!#REF!</definedName>
    <definedName name="Nvod_OJ_10d">[11]R1!#REF!</definedName>
    <definedName name="Nvod_OJ_10p">[11]R1!#REF!</definedName>
    <definedName name="Nvod_OJ_10př">[11]R1!#REF!</definedName>
    <definedName name="Nvod_OJ_10vl">[11]R1!#REF!</definedName>
    <definedName name="Nvod_Z1_01d">[11]R1!#REF!</definedName>
    <definedName name="Nvod_Z1_01p">[11]R1!#REF!</definedName>
    <definedName name="Nvod_Z1_02d">[11]R1!#REF!</definedName>
    <definedName name="Nvod_Z1_02p">[11]R1!#REF!</definedName>
    <definedName name="Nvod_Z1_02př">[11]R1!#REF!</definedName>
    <definedName name="Nvod_Z1_02vl">[11]R1!#REF!</definedName>
    <definedName name="Nvod_Z1_03d">[11]R1!#REF!</definedName>
    <definedName name="Nvod_Z1_03p">[11]R1!#REF!</definedName>
    <definedName name="Nvod_Z1_05d">[11]R1!#REF!</definedName>
    <definedName name="Nvod_Z1_05p">[11]R1!#REF!</definedName>
    <definedName name="Nvod_Z1_10d">[11]R1!#REF!</definedName>
    <definedName name="Nvod_Z1_10p">[11]R1!#REF!</definedName>
    <definedName name="Nvod_Z1_10př">[11]R1!#REF!</definedName>
    <definedName name="Nvod_Z1_10vl">[11]R1!#REF!</definedName>
    <definedName name="Nvod_Z2_01d">[11]R1!#REF!</definedName>
    <definedName name="Nvod_Z2_01p">[11]R1!#REF!</definedName>
    <definedName name="Nvod_Z2_02d">[11]R1!#REF!</definedName>
    <definedName name="Nvod_Z2_02p">[11]R1!#REF!</definedName>
    <definedName name="Nvod_Z2_02př">[11]R1!#REF!</definedName>
    <definedName name="Nvod_Z2_02vl">[11]R1!#REF!</definedName>
    <definedName name="Nvod_Z2_03d">[11]R1!#REF!</definedName>
    <definedName name="Nvod_Z2_03p">[11]R1!#REF!</definedName>
    <definedName name="Nvod_Z2_05d">[11]R1!#REF!</definedName>
    <definedName name="Nvod_Z2_05p">[11]R1!#REF!</definedName>
    <definedName name="Nvod_Z2_10d">[11]R1!#REF!</definedName>
    <definedName name="Nvod_Z2_10p">[11]R1!#REF!</definedName>
    <definedName name="Nvod_Z2_10př">[11]R1!#REF!</definedName>
    <definedName name="Nvod_Z2_10vl">[11]R1!#REF!</definedName>
    <definedName name="Nvod_Z3_01d">[11]R1!#REF!</definedName>
    <definedName name="Nvod_Z3_01p">[11]R1!#REF!</definedName>
    <definedName name="Nvod_Z3_02d">[11]R1!#REF!</definedName>
    <definedName name="Nvod_Z3_02p">[11]R1!#REF!</definedName>
    <definedName name="Nvod_Z3_02př">[11]R1!#REF!</definedName>
    <definedName name="Nvod_Z3_02vl">[11]R1!#REF!</definedName>
    <definedName name="Nvod_Z3_03d">[11]R1!#REF!</definedName>
    <definedName name="Nvod_Z3_03p">[11]R1!#REF!</definedName>
    <definedName name="Nvod_Z3_05d">[11]R1!#REF!</definedName>
    <definedName name="Nvod_Z3_05p">[11]R1!#REF!</definedName>
    <definedName name="Nvod_Z3_10d">[11]R1!#REF!</definedName>
    <definedName name="Nvod_Z3_10p">[11]R1!#REF!</definedName>
    <definedName name="Nvod_Z3_10př">[11]R1!#REF!</definedName>
    <definedName name="Nvod_Z3_10vl">[11]R1!#REF!</definedName>
    <definedName name="Nvzd">[20]náklady!#REF!</definedName>
    <definedName name="Nžp_OJ_01">[11]R1!#REF!</definedName>
    <definedName name="Nžp_OJ_02">[11]R1!#REF!</definedName>
    <definedName name="Nžp_OJ_10">[11]R1!#REF!</definedName>
    <definedName name="Nžp_Z1_01">[11]R1!#REF!</definedName>
    <definedName name="Nžp_Z1_02">[11]R1!#REF!</definedName>
    <definedName name="Nžp_Z1_10">[11]R1!#REF!</definedName>
    <definedName name="Nžp_Z2_01">[11]R1!#REF!</definedName>
    <definedName name="Nžp_Z2_02">[11]R1!#REF!</definedName>
    <definedName name="Nžp_Z2_10">[11]R1!#REF!</definedName>
    <definedName name="Nžp_Z3_01">[11]R1!#REF!</definedName>
    <definedName name="Nžp_Z3_02">[11]R1!#REF!</definedName>
    <definedName name="Nžp_Z3_10">[11]R1!#REF!</definedName>
    <definedName name="Objekt_plánu">OFFSET([13]seznamy!$A$1,1,,COUNTA([13]seznamy!$A:$A)-1,1)</definedName>
    <definedName name="Obnovení_oblasti_tisku" localSheetId="9">OFFSET(Úplný_tisk,0,0,'22-I-ID '!Poslední_řádek)</definedName>
    <definedName name="Obnovení_oblasti_tisku" localSheetId="10">OFFSET(Úplný_tisk,0,0,'22-I-ID-IRR'!Poslední_řádek)</definedName>
    <definedName name="Obnovení_oblasti_tisku">OFFSET(Úplný_tisk,0,0,Poslední_řádek)</definedName>
    <definedName name="Od">[7]Investice!$BF$2</definedName>
    <definedName name="Odpisy_celkem">OFFSET('[17]test RAB investice'!$H$2,0,0,[17]GRAFY!$A$1,1)</definedName>
    <definedName name="Odsíření">[11]R1!#REF!</definedName>
    <definedName name="Operators" hidden="1">[4]Calculations!$D$2:$D$6</definedName>
    <definedName name="Operators1" hidden="1">[4]Calculations!$C$2:$C$4</definedName>
    <definedName name="OperMonth">'[4]Basic Values'!$F$35</definedName>
    <definedName name="OperYear">'[4]Basic Values'!$G$35</definedName>
    <definedName name="Osl_z">[20]náklady!#REF!</definedName>
    <definedName name="Ost.n.č.">[11]R1!#REF!</definedName>
    <definedName name="Ost.obch.č.">[11]R1!#REF!</definedName>
    <definedName name="ost_en">[11]R1!#REF!</definedName>
    <definedName name="ost_mat">[11]R1!#REF!</definedName>
    <definedName name="OT" localSheetId="9">OFFSET(Úplný_tisk,0,0,'22-I-ID '!Poslední_řádek)</definedName>
    <definedName name="OT" localSheetId="10">OFFSET(Úplný_tisk,0,0,'22-I-ID-IRR'!Poslední_řádek)</definedName>
    <definedName name="OT">OFFSET(Úplný_tisk,0,0,Poslední_řádek)</definedName>
    <definedName name="overwieww" localSheetId="9" hidden="1">{"'List1'!$A$1:$I$56"}</definedName>
    <definedName name="overwieww" localSheetId="10" hidden="1">{"'List1'!$A$1:$I$56"}</definedName>
    <definedName name="overwieww" hidden="1">{"'List1'!$A$1:$I$56"}</definedName>
    <definedName name="Payment_Date" localSheetId="9">DATE(YEAR(Začátek_půjčky),MONTH(Začátek_půjčky)+Payment_Number,DAY(Začátek_půjčky))</definedName>
    <definedName name="Payment_Date" localSheetId="10">DATE(YEAR(Začátek_půjčky),MONTH(Začátek_půjčky)+Payment_Number,DAY(Začátek_půjčky))</definedName>
    <definedName name="Payment_Date">DATE(YEAR(Začátek_půjčky),MONTH(Začátek_půjčky)+Payment_Number,DAY(Začátek_půjčky))</definedName>
    <definedName name="Period">'[4]Basic Values'!$F$12</definedName>
    <definedName name="Period2">'[4]Basic Values'!$G$12</definedName>
    <definedName name="PeriodType" hidden="1">[4]Specs!$G$31</definedName>
    <definedName name="PerpetuityBaseValue">[21]Result!$J$22</definedName>
    <definedName name="PerpetuityBaseValueEquity">[21]Result!$J$97</definedName>
    <definedName name="PerpetuityBasisEntered">[21]Result!$F$22</definedName>
    <definedName name="PerpetuityBasisEnteredEquity">[21]Result!$F$97</definedName>
    <definedName name="PerpetuityDiscRate">[21]Result!$J$24</definedName>
    <definedName name="PerpetuityDiscRateEquity">[21]Result!$J$99</definedName>
    <definedName name="PerpetuityEnter" hidden="1">[4]Specs!$G$43</definedName>
    <definedName name="PerpetuityEnterEquity" hidden="1">[4]Specs!$G$48</definedName>
    <definedName name="PerpetuityGrowing" hidden="1">[4]Specs!$G$44</definedName>
    <definedName name="PerpetuityGrowingEquity" hidden="1">[4]Specs!$G$49</definedName>
    <definedName name="PerpetuityIndex" hidden="1">[4]Specs!$G$41</definedName>
    <definedName name="PerpetuityIndexEquity" hidden="1">[4]Specs!$G$46</definedName>
    <definedName name="PerpetuityLimitation">[4]Specs!$G$68</definedName>
    <definedName name="PerpetuityLimitationEquity">[4]Specs!$G$69</definedName>
    <definedName name="PerpetuityLimited">[4]Specs!$Z$78</definedName>
    <definedName name="PerpetuityLimitedEquity">[4]Specs!$AB$78</definedName>
    <definedName name="PerpetuityLimitList">[4]Specs!$V$78:$V$178</definedName>
    <definedName name="PerpetuityPV">[21]Result!$J$28</definedName>
    <definedName name="PerpetuityPVEquity">[21]Result!$J$103</definedName>
    <definedName name="PerpetuityValue">[21]Result!$J$26</definedName>
    <definedName name="PerpetuityValueEquity">[21]Result!$J$101</definedName>
    <definedName name="PerpetuityYear" hidden="1">[4]Specs!$G$42</definedName>
    <definedName name="PerpetuityYearEquity" hidden="1">[4]Specs!$G$47</definedName>
    <definedName name="Plán_platba">#REF!</definedName>
    <definedName name="Plánovaná_měsíční_platba">#REF!</definedName>
    <definedName name="Plánovaná_úroková_sazba">#REF!</definedName>
    <definedName name="Plánované_dodatečné_platby">#REF!</definedName>
    <definedName name="PList">[7]Investice!$A$135</definedName>
    <definedName name="PListLine">[7]Investice!$A$130:$IV$130</definedName>
    <definedName name="PNP">[11]R1!#REF!</definedName>
    <definedName name="Poč_plat_za_rok">#REF!</definedName>
    <definedName name="Poč_zůst">#REF!</definedName>
    <definedName name="Počet_plateb" localSheetId="9">MATCH(0.01,Konc_zůst,-1)+1</definedName>
    <definedName name="Počet_plateb" localSheetId="10">MATCH(0.01,Konc_zůst,-1)+1</definedName>
    <definedName name="Počet_plateb">MATCH(0.01,Konc_zůst,-1)+1</definedName>
    <definedName name="Popisne_cislo">OFFSET([13]seznamy!$H$1,1,,COUNTA([13]seznamy!$H:$H)-1,1)</definedName>
    <definedName name="Poslední_řádek" localSheetId="9">IF('22-I-ID '!Zadané_hodnoty,Řádek_záhlaví+'22-I-ID '!Počet_plateb,Řádek_záhlaví)</definedName>
    <definedName name="Poslední_řádek" localSheetId="10">IF('22-I-ID-IRR'!Zadané_hodnoty,Řádek_záhlaví+'22-I-ID-IRR'!Počet_plateb,Řádek_záhlaví)</definedName>
    <definedName name="Poslední_řádek">IF(Zadané_hodnoty,Řádek_záhlaví+Počet_plateb,Řádek_záhlaví)</definedName>
    <definedName name="Poukazka">[7]Investice!$A$109</definedName>
    <definedName name="PoukazkaConseq">#REF!</definedName>
    <definedName name="PoukazkaLine">[7]Investice!$A$83:$IV$83</definedName>
    <definedName name="PreTaxCashFlow">[4]Specs2!$E$2:$E$1202</definedName>
    <definedName name="PrintMode" hidden="1">[4]Specs!$I$11</definedName>
    <definedName name="Priorita">OFFSET([13]seznamy!$E$1,1,,COUNTA([13]seznamy!$E:$E)-1,1)</definedName>
    <definedName name="Proj.týmy">[11]R1!#REF!</definedName>
    <definedName name="Projekt" hidden="1">[22]A!#REF!</definedName>
    <definedName name="prosinec">[3]R4_DPS!$Q$371:$Q$683</definedName>
    <definedName name="prosinec_exhal">[3]R4_DPS!$Q$718:$Q$723</definedName>
    <definedName name="prosinec_GO">[3]R4_DPS!$Q$708:$Q$716</definedName>
    <definedName name="prosinec_mt_KU">[3]R4_DPS!$Q$760:$Q$761</definedName>
    <definedName name="prosinec_mt_N">[3]R4_DPS!$Q$740:$Q$754</definedName>
    <definedName name="prosinec_mt_V">[3]R4_DPS!$Q$729:$Q$736</definedName>
    <definedName name="prosinec_mt_VN_OJ">[3]R4_DPS!$Q$764:$Q$765</definedName>
    <definedName name="prosinec_tj">[3]R4_DPS!$Q$770:$Q$774</definedName>
    <definedName name="Provozní_oblast">OFFSET([13]seznamy!$B$1,1,,COUNTA([13]seznamy!$B:$B)-1,1)</definedName>
    <definedName name="Přecenění">[7]Investice!$CI$1:$CI$65536</definedName>
    <definedName name="PřeceněníConseq">'[7]Conseq Inv.'!$CI$1:$CI$65536</definedName>
    <definedName name="přen_služby">#REF!</definedName>
    <definedName name="Převod_AUV_kladný">[7]Data!#REF!</definedName>
    <definedName name="Převod_AUV_záporný">[7]Data!#REF!</definedName>
    <definedName name="Přípr.výr.">[11]R1!#REF!</definedName>
    <definedName name="PUB_FileID" hidden="1">"L10004026.xls"</definedName>
    <definedName name="PUB_UserID" hidden="1">"MAYERX"</definedName>
    <definedName name="PV__Tarif">OFFSET('[17]test RAB investice'!$O$2,0,0,[17]GRAFY!$A$1,1)</definedName>
    <definedName name="PV_Výnosy">OFFSET('[17]test RAB investice'!$M$2,0,0,[17]GRAFY!$A$1,1)</definedName>
    <definedName name="Qnak_OJ">[11]R1!#REF!</definedName>
    <definedName name="Qnak_Z1">[11]R1!#REF!</definedName>
    <definedName name="Qnak_Z2">[11]R1!#REF!</definedName>
    <definedName name="Qnak_Z3">[11]R1!#REF!</definedName>
    <definedName name="Qost_OJ">[11]R1!#REF!</definedName>
    <definedName name="Qost_Z1">[11]R1!#REF!</definedName>
    <definedName name="Qost_Z2">[11]R1!#REF!</definedName>
    <definedName name="Qost_Z3">[11]R1!#REF!</definedName>
    <definedName name="Qpal_ve">[11]R1!#REF!</definedName>
    <definedName name="Qpal_vt_OJ">[11]R1!#REF!</definedName>
    <definedName name="Qpal_vt_Z1">[11]R1!#REF!</definedName>
    <definedName name="Qpal_vt_Z2">[11]R1!#REF!</definedName>
    <definedName name="Qpal_vt_Z3">[11]R1!#REF!</definedName>
    <definedName name="Qtep_OJ">[11]R1!#REF!</definedName>
    <definedName name="Qtep_Z1">[11]R1!#REF!</definedName>
    <definedName name="Qtep_Z2">[11]R1!#REF!</definedName>
    <definedName name="Qtep_Z3">[11]R1!#REF!</definedName>
    <definedName name="Qudt_OJ">[11]R1!#REF!</definedName>
    <definedName name="Qudt_Z1">[11]R1!#REF!</definedName>
    <definedName name="Qudt_Z2">[11]R1!#REF!</definedName>
    <definedName name="Qudt_Z3">[11]R1!#REF!</definedName>
    <definedName name="Qztr_OJ">[11]R1!#REF!</definedName>
    <definedName name="Qztr_Z1">[11]R1!#REF!</definedName>
    <definedName name="Qztr_Z2">[11]R1!#REF!</definedName>
    <definedName name="Qztr_Z3">[11]R1!#REF!</definedName>
    <definedName name="RAB_total">OFFSET('[17]test RAB investice'!$G$2,0,0,[17]GRAFY!$A$1,1)</definedName>
    <definedName name="RadekDo">[18]Data!$P$2</definedName>
    <definedName name="RadekOd">[18]Data!$P$1</definedName>
    <definedName name="RatiosDD" hidden="1">[4]Calculations!$A$754:$A$797</definedName>
    <definedName name="RDS_Expected">[8]Investice!$A$175</definedName>
    <definedName name="RDS_Loans">[8]Úvěry!$A$43</definedName>
    <definedName name="RDS_LoansExpected">[8]Úvěry!$A$45</definedName>
    <definedName name="ReceivedLoan">[8]Úvěry!$A$10</definedName>
    <definedName name="ReceivedLoanLine">[8]Úvěry!$A$6:$IV$6</definedName>
    <definedName name="ReceivedLoanRDS">[8]Úvěry!$A$27</definedName>
    <definedName name="ReceivedLoanRDSLine">[8]Úvěry!$A$15:$IV$15</definedName>
    <definedName name="redo" localSheetId="9" hidden="1">{#N/A,#N/A,FALSE,"ACQ_GRAPHS";#N/A,#N/A,FALSE,"T_1 GRAPHS";#N/A,#N/A,FALSE,"T_2 GRAPHS";#N/A,#N/A,FALSE,"COMB_GRAPHS"}</definedName>
    <definedName name="redo" localSheetId="1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inv">[7]Investice!$CT$3</definedName>
    <definedName name="Rekr.zař.">[11]R1!#REF!</definedName>
    <definedName name="Repr">[20]náklady!#REF!</definedName>
    <definedName name="ResidualTxt" hidden="1">[4]SpecsTxt!$F$12</definedName>
    <definedName name="ResultBookValue">[21]Result!$F$59</definedName>
    <definedName name="ResultContinuousInvestmentsPV">[21]Result!$F$32</definedName>
    <definedName name="ResultControlValue">[21]Result!$F$61</definedName>
    <definedName name="ResultDCF">[21]Result!$F$15</definedName>
    <definedName name="ResultDCFEquity">[21]Result!$F$90</definedName>
    <definedName name="ResultEnterpriseValue">[21]Result!$F$30</definedName>
    <definedName name="ResultEquityValue">[21]Result!$F$45</definedName>
    <definedName name="ResultEVAMonths" hidden="1">[4]Specs!$I$20</definedName>
    <definedName name="ResultInvestmentProposalPV">[21]Result!$F$51</definedName>
    <definedName name="ResultIRR">[21]Result!$F$63</definedName>
    <definedName name="ResultNetDebt">[21]Result!$F$35</definedName>
    <definedName name="ResultNPV">[21]Result!$F$53</definedName>
    <definedName name="ResultNPVEquity">[21]Result!$F$105</definedName>
    <definedName name="ResultPayback">[21]Result!$F$67</definedName>
    <definedName name="ResultPIEquity">[21]Result!#REF!</definedName>
    <definedName name="ResultPVResidual">[21]Result!$F$16</definedName>
    <definedName name="ResultPVResidualEquity">[21]Result!$F$91</definedName>
    <definedName name="ResultRonaMonths" hidden="1">[4]Specs!$I$18</definedName>
    <definedName name="ResultValueInUse">[21]Result!$F$60</definedName>
    <definedName name="Rev_new" localSheetId="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1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zerva">#REF!</definedName>
    <definedName name="rok">[3]R4_DPS!$D$6:$D$318</definedName>
    <definedName name="rok_exhal">[3]R4_DPS!$D$353:$D$358</definedName>
    <definedName name="rok_exhal_Z1_E">[3]R4_DPS!$D$353</definedName>
    <definedName name="rok_exhal_Z1_T">[3]R4_DPS!$D$354</definedName>
    <definedName name="rok_exhal_Z2_E">[3]R4_DPS!$D$355</definedName>
    <definedName name="rok_exhal_Z2_T">[3]R4_DPS!$D$356</definedName>
    <definedName name="rok_exhal_Z3_E">[3]R4_DPS!$D$357</definedName>
    <definedName name="rok_exhal_Z3_T">[3]R4_DPS!$D$358</definedName>
    <definedName name="rok_GO">[3]R4_DPS!$D$343:$D$351</definedName>
    <definedName name="rok_GO_Z1">[3]R4_DPS!$D$343</definedName>
    <definedName name="rok_GO_Z1_E">[3]R4_DPS!$D$344</definedName>
    <definedName name="rok_GO_Z1_T">[3]R4_DPS!$D$345</definedName>
    <definedName name="rok_GO_Z2">[3]R4_DPS!$D$346</definedName>
    <definedName name="rok_GO_Z2_E">[3]R4_DPS!$D$347</definedName>
    <definedName name="rok_GO_Z2_T">[3]R4_DPS!$D$348</definedName>
    <definedName name="rok_GO_Z3">[3]R4_DPS!$D$349</definedName>
    <definedName name="rok_GO_Z3_E">[3]R4_DPS!$D$350</definedName>
    <definedName name="rok_GO_Z3_T">[3]R4_DPS!$D$351</definedName>
    <definedName name="rok_tj">[3]R4_DPS!$D$360:$D$364</definedName>
    <definedName name="Roky_půjčky">#REF!</definedName>
    <definedName name="RonaBAT">[4]Specs!$E$15</definedName>
    <definedName name="RonaCG" hidden="1">[4]Specs!$G$19</definedName>
    <definedName name="Rozv._tepla">[11]R1!#REF!</definedName>
    <definedName name="Rozv.el.elny">[11]R1!#REF!</definedName>
    <definedName name="RWE_Expected">[10]Investice!$A$105</definedName>
    <definedName name="RWE_příjem">[23]Investice!$A$128</definedName>
    <definedName name="RWE_výdaj">[23]Investice!$A$126</definedName>
    <definedName name="Řádek_záhlaví">ROW(#REF!)</definedName>
    <definedName name="říjen">[3]R4_DPS!$O$371:$O$683</definedName>
    <definedName name="říjen_exhal">[3]R4_DPS!$O$718:$O$723</definedName>
    <definedName name="říjen_GO">[3]R4_DPS!$O$708:$O$716</definedName>
    <definedName name="říjen_mt_KU">[3]R4_DPS!$O$760:$O$761</definedName>
    <definedName name="říjen_mt_N">[3]R4_DPS!$O$740:$O$754</definedName>
    <definedName name="říjen_mt_V">[3]R4_DPS!$O$729:$O$736</definedName>
    <definedName name="říjen_mt_VN_OJ">[3]R4_DPS!$O$764:$O$765</definedName>
    <definedName name="říjen_tj">[3]R4_DPS!$O$770:$O$774</definedName>
    <definedName name="S12S14">#REF!</definedName>
    <definedName name="S14S14">#REF!</definedName>
    <definedName name="S15S16">#REF!</definedName>
    <definedName name="SAPBEXhrIndnt" hidden="1">"Wide"</definedName>
    <definedName name="SAPBEXrevision" hidden="1">1</definedName>
    <definedName name="SAPBEXsysID" hidden="1">"EP9"</definedName>
    <definedName name="SAPBEXwbID" hidden="1">"3X025UVPPQZRLGIET4NRVYGNO"</definedName>
    <definedName name="SAPsysID" hidden="1">"708C5W7SBKP804JT78WJ0JNKI"</definedName>
    <definedName name="SAPwbID" hidden="1">"ARS"</definedName>
    <definedName name="Sazby">[7]Investice!$L$151:$N$160</definedName>
    <definedName name="sdtrshjsrtj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1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rhsthj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10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harghesrh" localSheetId="9" hidden="1">{#N/A,#N/A,FALSE,"Valuation Assumptions";#N/A,#N/A,FALSE,"Summary";#N/A,#N/A,FALSE,"DCF";#N/A,#N/A,FALSE,"Valuation";#N/A,#N/A,FALSE,"WACC";#N/A,#N/A,FALSE,"UBVH";#N/A,#N/A,FALSE,"Free Cash Flow"}</definedName>
    <definedName name="sfdharghesrh" localSheetId="10" hidden="1">{#N/A,#N/A,FALSE,"Valuation Assumptions";#N/A,#N/A,FALSE,"Summary";#N/A,#N/A,FALSE,"DCF";#N/A,#N/A,FALSE,"Valuation";#N/A,#N/A,FALSE,"WACC";#N/A,#N/A,FALSE,"UBVH";#N/A,#N/A,FALSE,"Free Cash Flow"}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localSheetId="9" hidden="1">{#N/A,#N/A,FALSE,"ACQ_GRAPHS";#N/A,#N/A,FALSE,"T_1 GRAPHS";#N/A,#N/A,FALSE,"T_2 GRAPHS";#N/A,#N/A,FALSE,"COMB_GRAPHS"}</definedName>
    <definedName name="sfghdsgjms" localSheetId="10" hidden="1">{#N/A,#N/A,FALSE,"ACQ_GRAPHS";#N/A,#N/A,FALSE,"T_1 GRAPHS";#N/A,#N/A,FALSE,"T_2 GRAPHS";#N/A,#N/A,FALSE,"COMB_GRAPHS"}</definedName>
    <definedName name="sfghdsgjms" hidden="1">{#N/A,#N/A,FALSE,"ACQ_GRAPHS";#N/A,#N/A,FALSE,"T_1 GRAPHS";#N/A,#N/A,FALSE,"T_2 GRAPHS";#N/A,#N/A,FALSE,"COMB_GRAPHS"}</definedName>
    <definedName name="sfghsgjshk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1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localSheetId="9" hidden="1">{#N/A,#N/A,FALSE,"ACQ_GRAPHS";#N/A,#N/A,FALSE,"T_1 GRAPHS";#N/A,#N/A,FALSE,"T_2 GRAPHS";#N/A,#N/A,FALSE,"COMB_GRAPHS"}</definedName>
    <definedName name="sfghsmsmsg" localSheetId="10" hidden="1">{#N/A,#N/A,FALSE,"ACQ_GRAPHS";#N/A,#N/A,FALSE,"T_1 GRAPHS";#N/A,#N/A,FALSE,"T_2 GRAPHS";#N/A,#N/A,FALSE,"COMB_GRAPHS"}</definedName>
    <definedName name="sfghsmsmsg" hidden="1">{#N/A,#N/A,FALSE,"ACQ_GRAPHS";#N/A,#N/A,FALSE,"T_1 GRAPHS";#N/A,#N/A,FALSE,"T_2 GRAPHS";#N/A,#N/A,FALSE,"COMB_GRAPHS"}</definedName>
    <definedName name="sfthsthstrhsth" localSheetId="9" hidden="1">{#N/A,#N/A,FALSE,"ACQ_GRAPHS";#N/A,#N/A,FALSE,"T_1 GRAPHS";#N/A,#N/A,FALSE,"T_2 GRAPHS";#N/A,#N/A,FALSE,"COMB_GRAPHS"}</definedName>
    <definedName name="sfthsthstrhsth" localSheetId="10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1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localSheetId="9" hidden="1">{#N/A,#N/A,FALSE,"ACQ_GRAPHS";#N/A,#N/A,FALSE,"T_1 GRAPHS";#N/A,#N/A,FALSE,"T_2 GRAPHS";#N/A,#N/A,FALSE,"COMB_GRAPHS"}</definedName>
    <definedName name="sghsrthsrtj" localSheetId="10" hidden="1">{#N/A,#N/A,FALSE,"ACQ_GRAPHS";#N/A,#N/A,FALSE,"T_1 GRAPHS";#N/A,#N/A,FALSE,"T_2 GRAPHS";#N/A,#N/A,FALSE,"COMB_GRAPHS"}</definedName>
    <definedName name="sghsrthsrtj" hidden="1">{#N/A,#N/A,FALSE,"ACQ_GRAPHS";#N/A,#N/A,FALSE,"T_1 GRAPHS";#N/A,#N/A,FALSE,"T_2 GRAPHS";#N/A,#N/A,FALSE,"COMB_GRAPHS"}</definedName>
    <definedName name="sgjsgjsgj" localSheetId="9" hidden="1">{#N/A,#N/A,FALSE,"Valuation Assumptions";#N/A,#N/A,FALSE,"Summary";#N/A,#N/A,FALSE,"DCF";#N/A,#N/A,FALSE,"Valuation";#N/A,#N/A,FALSE,"WACC";#N/A,#N/A,FALSE,"UBVH";#N/A,#N/A,FALSE,"Free Cash Flow"}</definedName>
    <definedName name="sgjsgjsgj" localSheetId="10" hidden="1">{#N/A,#N/A,FALSE,"Valuation Assumptions";#N/A,#N/A,FALSE,"Summary";#N/A,#N/A,FALSE,"DCF";#N/A,#N/A,FALSE,"Valuation";#N/A,#N/A,FALSE,"WACC";#N/A,#N/A,FALSE,"UBVH";#N/A,#N/A,FALSE,"Free Cash Flow"}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localSheetId="9" hidden="1">{#N/A,#N/A,FALSE,"INPUTS";#N/A,#N/A,FALSE,"PROFORMA BSHEET";#N/A,#N/A,FALSE,"COMBINED";#N/A,#N/A,FALSE,"HIGH YIELD";#N/A,#N/A,FALSE,"COMB_GRAPHS"}</definedName>
    <definedName name="sgjshksts" localSheetId="10" hidden="1">{#N/A,#N/A,FALSE,"INPUTS";#N/A,#N/A,FALSE,"PROFORMA BSHEET";#N/A,#N/A,FALSE,"COMBINED";#N/A,#N/A,FALSE,"HIGH YIELD";#N/A,#N/A,FALSE,"COMB_GRAPHS"}</definedName>
    <definedName name="sgjshksts" hidden="1">{#N/A,#N/A,FALSE,"INPUTS";#N/A,#N/A,FALSE,"PROFORMA BSHEET";#N/A,#N/A,FALSE,"COMBINED";#N/A,#N/A,FALSE,"HIGH YIELD";#N/A,#N/A,FALSE,"COMB_GRAPHS"}</definedName>
    <definedName name="sgjsrtj" localSheetId="9" hidden="1">{#N/A,#N/A,FALSE,"ACQ_GRAPHS";#N/A,#N/A,FALSE,"T_1 GRAPHS";#N/A,#N/A,FALSE,"T_2 GRAPHS";#N/A,#N/A,FALSE,"COMB_GRAPHS"}</definedName>
    <definedName name="sgjsrtj" localSheetId="10" hidden="1">{#N/A,#N/A,FALSE,"ACQ_GRAPHS";#N/A,#N/A,FALSE,"T_1 GRAPHS";#N/A,#N/A,FALSE,"T_2 GRAPHS";#N/A,#N/A,FALSE,"COMB_GRAPHS"}</definedName>
    <definedName name="sgjsrtj" hidden="1">{#N/A,#N/A,FALSE,"ACQ_GRAPHS";#N/A,#N/A,FALSE,"T_1 GRAPHS";#N/A,#N/A,FALSE,"T_2 GRAPHS";#N/A,#N/A,FALSE,"COMB_GRAPHS"}</definedName>
    <definedName name="sgjsrtjn" localSheetId="9" hidden="1">{#N/A,#N/A,FALSE,"Valuation Assumptions";#N/A,#N/A,FALSE,"Summary";#N/A,#N/A,FALSE,"DCF";#N/A,#N/A,FALSE,"Valuation";#N/A,#N/A,FALSE,"WACC";#N/A,#N/A,FALSE,"UBVH";#N/A,#N/A,FALSE,"Free Cash Flow"}</definedName>
    <definedName name="sgjsrtjn" localSheetId="10" hidden="1">{#N/A,#N/A,FALSE,"Valuation Assumptions";#N/A,#N/A,FALSE,"Summary";#N/A,#N/A,FALSE,"DCF";#N/A,#N/A,FALSE,"Valuation";#N/A,#N/A,FALSE,"WACC";#N/A,#N/A,FALSE,"UBVH";#N/A,#N/A,FALSE,"Free Cash Flow"}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localSheetId="9" hidden="1">{#N/A,#N/A,FALSE,"INPUTS";#N/A,#N/A,FALSE,"PROFORMA BSHEET";#N/A,#N/A,FALSE,"COMBINED";#N/A,#N/A,FALSE,"HIGH YIELD";#N/A,#N/A,FALSE,"COMB_GRAPHS"}</definedName>
    <definedName name="sgjsyjk" localSheetId="10" hidden="1">{#N/A,#N/A,FALSE,"INPUTS";#N/A,#N/A,FALSE,"PROFORMA BSHEET";#N/A,#N/A,FALSE,"COMBINED";#N/A,#N/A,FALSE,"HIGH YIELD";#N/A,#N/A,FALSE,"COMB_GRAPHS"}</definedName>
    <definedName name="sgjsyjk" hidden="1">{#N/A,#N/A,FALSE,"INPUTS";#N/A,#N/A,FALSE,"PROFORMA BSHEET";#N/A,#N/A,FALSE,"COMBINED";#N/A,#N/A,FALSE,"HIGH YIELD";#N/A,#N/A,FALSE,"COMB_GRAPHS"}</definedName>
    <definedName name="shkshkshks" localSheetId="9" hidden="1">{#N/A,#N/A,FALSE,"ACQ_GRAPHS";#N/A,#N/A,FALSE,"T_1 GRAPHS";#N/A,#N/A,FALSE,"T_2 GRAPHS";#N/A,#N/A,FALSE,"COMB_GRAPHS"}</definedName>
    <definedName name="shkshkshks" localSheetId="10" hidden="1">{#N/A,#N/A,FALSE,"ACQ_GRAPHS";#N/A,#N/A,FALSE,"T_1 GRAPHS";#N/A,#N/A,FALSE,"T_2 GRAPHS";#N/A,#N/A,FALSE,"COMB_GRAPHS"}</definedName>
    <definedName name="shkshkshks" hidden="1">{#N/A,#N/A,FALSE,"ACQ_GRAPHS";#N/A,#N/A,FALSE,"T_1 GRAPHS";#N/A,#N/A,FALSE,"T_2 GRAPHS";#N/A,#N/A,FALSE,"COMB_GRAPHS"}</definedName>
    <definedName name="ShowConclusions" hidden="1">[4]Specs!$I$9</definedName>
    <definedName name="shsdrtjhsdrt" localSheetId="9" hidden="1">{#N/A,#N/A,FALSE,"Valuation Assumptions";#N/A,#N/A,FALSE,"Summary";#N/A,#N/A,FALSE,"DCF";#N/A,#N/A,FALSE,"Valuation";#N/A,#N/A,FALSE,"WACC";#N/A,#N/A,FALSE,"UBVH";#N/A,#N/A,FALSE,"Free Cash Flow"}</definedName>
    <definedName name="shsdrtjhsdrt" localSheetId="10" hidden="1">{#N/A,#N/A,FALSE,"Valuation Assumptions";#N/A,#N/A,FALSE,"Summary";#N/A,#N/A,FALSE,"DCF";#N/A,#N/A,FALSE,"Valuation";#N/A,#N/A,FALSE,"WACC";#N/A,#N/A,FALSE,"UBVH";#N/A,#N/A,FALSE,"Free Cash Flow"}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localSheetId="9" hidden="1">{"vi1",#N/A,FALSE,"Financial Statements";"vi2",#N/A,FALSE,"Financial Statements";#N/A,#N/A,FALSE,"DCF"}</definedName>
    <definedName name="shsthsrthsrth" localSheetId="10" hidden="1">{"vi1",#N/A,FALSE,"Financial Statements";"vi2",#N/A,FALSE,"Financial Statements";#N/A,#N/A,FALSE,"DCF"}</definedName>
    <definedName name="shsthsrthsrth" hidden="1">{"vi1",#N/A,FALSE,"Financial Statements";"vi2",#N/A,FALSE,"Financial Statements";#N/A,#N/A,FALSE,"DCF"}</definedName>
    <definedName name="sjdjsrtjas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10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1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localSheetId="9" hidden="1">{#N/A,#N/A,FALSE,"INPUTS";#N/A,#N/A,FALSE,"PROFORMA BSHEET";#N/A,#N/A,FALSE,"COMBINED";#N/A,#N/A,FALSE,"HIGH YIELD";#N/A,#N/A,FALSE,"COMB_GRAPHS"}</definedName>
    <definedName name="sjsjr" localSheetId="10" hidden="1">{#N/A,#N/A,FALSE,"INPUTS";#N/A,#N/A,FALSE,"PROFORMA BSHEET";#N/A,#N/A,FALSE,"COMBINED";#N/A,#N/A,FALSE,"HIGH YIELD";#N/A,#N/A,FALSE,"COMB_GRAPHS"}</definedName>
    <definedName name="sjsjr" hidden="1">{#N/A,#N/A,FALSE,"INPUTS";#N/A,#N/A,FALSE,"PROFORMA BSHEET";#N/A,#N/A,FALSE,"COMBINED";#N/A,#N/A,FALSE,"HIGH YIELD";#N/A,#N/A,FALSE,"COMB_GRAPHS"}</definedName>
    <definedName name="sjsjsrtjs" localSheetId="9" hidden="1">{#N/A,#N/A,FALSE,"INPUTS";#N/A,#N/A,FALSE,"PROFORMA BSHEET";#N/A,#N/A,FALSE,"COMBINED";#N/A,#N/A,FALSE,"HIGH YIELD";#N/A,#N/A,FALSE,"COMB_GRAPHS"}</definedName>
    <definedName name="sjsjsrtjs" localSheetId="10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10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" hidden="1">#REF!</definedName>
    <definedName name="skstysjs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10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lökgd" localSheetId="9" hidden="1">{"summary1",#N/A,TRUE,"Comps";"summary2",#N/A,TRUE,"Comps";"summary3",#N/A,TRUE,"Comps"}</definedName>
    <definedName name="slökgd" localSheetId="10" hidden="1">{"summary1",#N/A,TRUE,"Comps";"summary2",#N/A,TRUE,"Comps";"summary3",#N/A,TRUE,"Comps"}</definedName>
    <definedName name="slökgd" hidden="1">{"summary1",#N/A,TRUE,"Comps";"summary2",#N/A,TRUE,"Comps";"summary3",#N/A,TRUE,"Comps"}</definedName>
    <definedName name="služby_R95">[11]R1!#REF!</definedName>
    <definedName name="smazat" localSheetId="9">DATE(YEAR([12]!Začátek_půjčky),MONTH([12]!Začátek_půjčky)+Payment_Number,DAY([12]!Začátek_půjčky))</definedName>
    <definedName name="smazat" localSheetId="10">DATE(YEAR([12]!Začátek_půjčky),MONTH([12]!Začátek_půjčky)+Payment_Number,DAY([12]!Začátek_půjčky))</definedName>
    <definedName name="smazat">DATE(YEAR([12]!Začátek_půjčky),MONTH([12]!Začátek_půjčky)+Payment_Number,DAY([12]!Začátek_půjčky))</definedName>
    <definedName name="Smenka">[7]Investice!$A$78</definedName>
    <definedName name="SmenkaConseq">#REF!</definedName>
    <definedName name="SmenkaLine">[7]Investice!$A$40:$IV$40</definedName>
    <definedName name="snsfgsghas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1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PWS_WBID">"FF2F8A43-5A64-4DCD-BC03-1C90566C04FC"</definedName>
    <definedName name="sreserhst" localSheetId="9" hidden="1">{#N/A,#N/A,FALSE,"INPUTS";#N/A,#N/A,FALSE,"PROFORMA BSHEET";#N/A,#N/A,FALSE,"COMBINED";#N/A,#N/A,FALSE,"HIGH YIELD";#N/A,#N/A,FALSE,"COMB_GRAPHS"}</definedName>
    <definedName name="sreserhst" localSheetId="10" hidden="1">{#N/A,#N/A,FALSE,"INPUTS";#N/A,#N/A,FALSE,"PROFORMA BSHEET";#N/A,#N/A,FALSE,"COMBINED";#N/A,#N/A,FALSE,"HIGH YIELD";#N/A,#N/A,FALSE,"COMB_GRAPHS"}</definedName>
    <definedName name="sreserhst" hidden="1">{#N/A,#N/A,FALSE,"INPUTS";#N/A,#N/A,FALSE,"PROFORMA BSHEET";#N/A,#N/A,FALSE,"COMBINED";#N/A,#N/A,FALSE,"HIGH YIELD";#N/A,#N/A,FALSE,"COMB_GRAPHS"}</definedName>
    <definedName name="srgjsgjsjs" localSheetId="9" hidden="1">{#N/A,#N/A,FALSE,"ACQ_GRAPHS";#N/A,#N/A,FALSE,"T_1 GRAPHS";#N/A,#N/A,FALSE,"T_2 GRAPHS";#N/A,#N/A,FALSE,"COMB_GRAPHS"}</definedName>
    <definedName name="srgjsgjsjs" localSheetId="10" hidden="1">{#N/A,#N/A,FALSE,"ACQ_GRAPHS";#N/A,#N/A,FALSE,"T_1 GRAPHS";#N/A,#N/A,FALSE,"T_2 GRAPHS";#N/A,#N/A,FALSE,"COMB_GRAPHS"}</definedName>
    <definedName name="srgjsgjsjs" hidden="1">{#N/A,#N/A,FALSE,"ACQ_GRAPHS";#N/A,#N/A,FALSE,"T_1 GRAPHS";#N/A,#N/A,FALSE,"T_2 GRAPHS";#N/A,#N/A,FALSE,"COMB_GRAPHS"}</definedName>
    <definedName name="srgjsrg" localSheetId="9" hidden="1">{"vi1",#N/A,FALSE,"Financial Statements";"vi2",#N/A,FALSE,"Financial Statements";#N/A,#N/A,FALSE,"DCF"}</definedName>
    <definedName name="srgjsrg" localSheetId="10" hidden="1">{"vi1",#N/A,FALSE,"Financial Statements";"vi2",#N/A,FALSE,"Financial Statements";#N/A,#N/A,FALSE,"DCF"}</definedName>
    <definedName name="srgjsrg" hidden="1">{"vi1",#N/A,FALSE,"Financial Statements";"vi2",#N/A,FALSE,"Financial Statements";#N/A,#N/A,FALSE,"DCF"}</definedName>
    <definedName name="srhser" localSheetId="9" hidden="1">{#N/A,#N/A,FALSE,"ACQ_GRAPHS";#N/A,#N/A,FALSE,"T_1 GRAPHS";#N/A,#N/A,FALSE,"T_2 GRAPHS";#N/A,#N/A,FALSE,"COMB_GRAPHS"}</definedName>
    <definedName name="srhser" localSheetId="10" hidden="1">{#N/A,#N/A,FALSE,"ACQ_GRAPHS";#N/A,#N/A,FALSE,"T_1 GRAPHS";#N/A,#N/A,FALSE,"T_2 GRAPHS";#N/A,#N/A,FALSE,"COMB_GRAPHS"}</definedName>
    <definedName name="srhser" hidden="1">{#N/A,#N/A,FALSE,"ACQ_GRAPHS";#N/A,#N/A,FALSE,"T_1 GRAPHS";#N/A,#N/A,FALSE,"T_2 GRAPHS";#N/A,#N/A,FALSE,"COMB_GRAPHS"}</definedName>
    <definedName name="srhsjsrtjs" localSheetId="9" hidden="1">{#N/A,#N/A,FALSE,"ACQ_GRAPHS";#N/A,#N/A,FALSE,"T_1 GRAPHS";#N/A,#N/A,FALSE,"T_2 GRAPHS";#N/A,#N/A,FALSE,"COMB_GRAPHS"}</definedName>
    <definedName name="srhsjsrtjs" localSheetId="10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localSheetId="9" hidden="1">{"vi1",#N/A,FALSE,"Financial Statements";"vi2",#N/A,FALSE,"Financial Statements";#N/A,#N/A,FALSE,"DCF"}</definedName>
    <definedName name="srjgjsrjg" localSheetId="10" hidden="1">{"vi1",#N/A,FALSE,"Financial Statements";"vi2",#N/A,FALSE,"Financial Statements";#N/A,#N/A,FALSE,"DCF"}</definedName>
    <definedName name="srjgjsrjg" hidden="1">{"vi1",#N/A,FALSE,"Financial Statements";"vi2",#N/A,FALSE,"Financial Statements";#N/A,#N/A,FALSE,"DCF"}</definedName>
    <definedName name="srnsgjsj" localSheetId="9" hidden="1">{"vi1",#N/A,FALSE,"Financial Statements";"vi2",#N/A,FALSE,"Financial Statements";#N/A,#N/A,FALSE,"DCF"}</definedName>
    <definedName name="srnsgjsj" localSheetId="10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pen">[3]R4_DPS!$M$371:$M$683</definedName>
    <definedName name="srpen_exhal">[3]R4_DPS!$M$718:$M$723</definedName>
    <definedName name="srpen_GO">[3]R4_DPS!$M$708:$M$716</definedName>
    <definedName name="srpen_mt_KU">[3]R4_DPS!$M$760:$M$761</definedName>
    <definedName name="srpen_mt_N">[3]R4_DPS!$M$740:$M$754</definedName>
    <definedName name="srpen_mt_V">[3]R4_DPS!$M$729:$M$736</definedName>
    <definedName name="srpen_mt_VN_OJ">[3]R4_DPS!$M$764:$M$765</definedName>
    <definedName name="srpen_tj">[3]R4_DPS!$M$770:$M$774</definedName>
    <definedName name="srtjsrtjsrt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10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localSheetId="9" hidden="1">{#N/A,#N/A,FALSE,"ACQ_GRAPHS";#N/A,#N/A,FALSE,"T_1 GRAPHS";#N/A,#N/A,FALSE,"T_2 GRAPHS";#N/A,#N/A,FALSE,"COMB_GRAPHS"}</definedName>
    <definedName name="srtjsrtjsrtjs" localSheetId="10" hidden="1">{#N/A,#N/A,FALSE,"ACQ_GRAPHS";#N/A,#N/A,FALSE,"T_1 GRAPHS";#N/A,#N/A,FALSE,"T_2 GRAPHS";#N/A,#N/A,FALSE,"COMB_GRAPHS"}</definedName>
    <definedName name="srtjsrtjsrtjs" hidden="1">{#N/A,#N/A,FALSE,"ACQ_GRAPHS";#N/A,#N/A,FALSE,"T_1 GRAPHS";#N/A,#N/A,FALSE,"T_2 GRAPHS";#N/A,#N/A,FALSE,"COMB_GRAPHS"}</definedName>
    <definedName name="Stav_účtu">'[8]Denní CF'!$P$6:$P$713</definedName>
    <definedName name="StdColWidth" hidden="1">9</definedName>
    <definedName name="sthkshkshk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10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localSheetId="9" hidden="1">{#N/A,#N/A,FALSE,"Valuation Assumptions";#N/A,#N/A,FALSE,"Summary";#N/A,#N/A,FALSE,"DCF";#N/A,#N/A,FALSE,"Valuation";#N/A,#N/A,FALSE,"WACC";#N/A,#N/A,FALSE,"UBVH";#N/A,#N/A,FALSE,"Free Cash Flow"}</definedName>
    <definedName name="stksthkstyk" localSheetId="10" hidden="1">{#N/A,#N/A,FALSE,"Valuation Assumptions";#N/A,#N/A,FALSE,"Summary";#N/A,#N/A,FALSE,"DCF";#N/A,#N/A,FALSE,"Valuation";#N/A,#N/A,FALSE,"WACC";#N/A,#N/A,FALSE,"UBVH";#N/A,#N/A,FALSE,"Free Cash Flow"}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wetareawg" localSheetId="9" hidden="1">{"vi1",#N/A,FALSE,"Financial Statements";"vi2",#N/A,FALSE,"Financial Statements";#N/A,#N/A,FALSE,"DCF"}</definedName>
    <definedName name="swetareawg" localSheetId="10" hidden="1">{"vi1",#N/A,FALSE,"Financial Statements";"vi2",#N/A,FALSE,"Financial Statements";#N/A,#N/A,FALSE,"DCF"}</definedName>
    <definedName name="swetareawg" hidden="1">{"vi1",#N/A,FALSE,"Financial Statements";"vi2",#N/A,FALSE,"Financial Statements";#N/A,#N/A,FALSE,"DCF"}</definedName>
    <definedName name="swsrehsrtusrt" localSheetId="9" hidden="1">{"vi1",#N/A,FALSE,"Financial Statements";"vi2",#N/A,FALSE,"Financial Statements";#N/A,#N/A,FALSE,"DCF"}</definedName>
    <definedName name="swsrehsrtusrt" localSheetId="10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Swvu.inputs._.raw._.data." hidden="1">#REF!</definedName>
    <definedName name="Swvu.summary1." hidden="1">#REF!</definedName>
    <definedName name="Swvu.summary2." hidden="1">#REF!</definedName>
    <definedName name="Swvu.summary3." hidden="1">#REF!</definedName>
    <definedName name="tab">[11]R1!#REF!</definedName>
    <definedName name="TablesType" hidden="1">"Q_"</definedName>
    <definedName name="Tabulka">[7]Data!$A$5:$K$5</definedName>
    <definedName name="TabulkaData">OFFSET('[24]Tabulka-data'!$A$1,,,COUNTA('[24]Tabulka-data'!$A:$A),COUNTA('[24]Tabulka-data'!$1:$1))</definedName>
    <definedName name="TabulkaDataBudget">OFFSET(#REF!,,,COUNTA(#REF!),COUNTA(#REF!))</definedName>
    <definedName name="TANT">#REF!</definedName>
    <definedName name="Tarif">OFFSET('[17]test RAB investice'!$N$2,0,0,[17]GRAFY!$A$1,1)</definedName>
    <definedName name="Tariff_B" localSheetId="9" hidden="1">{"Valuation",#N/A,TRUE,"Valuation Summary";"Financial Statements",#N/A,TRUE,"Results";"Results",#N/A,TRUE,"Results";"Ratios",#N/A,TRUE,"Results";"P2 Summary",#N/A,TRUE,"Results"}</definedName>
    <definedName name="Tariff_B" localSheetId="10" hidden="1">{"Valuation",#N/A,TRUE,"Valuation Summary";"Financial Statements",#N/A,TRUE,"Results";"Results",#N/A,TRUE,"Results";"Ratios",#N/A,TRUE,"Results";"P2 Summary",#N/A,TRUE,"Results"}</definedName>
    <definedName name="Tariff_B" hidden="1">{"Valuation",#N/A,TRUE,"Valuation Summary";"Financial Statements",#N/A,TRUE,"Results";"Results",#N/A,TRUE,"Results";"Ratios",#N/A,TRUE,"Results";"P2 Summary",#N/A,TRUE,"Results"}</definedName>
    <definedName name="TaxRateM">[4]Calculations!$G$980:$DD$980</definedName>
    <definedName name="Termín">OFFSET([13]seznamy!$D$1,1,,COUNTA([13]seznamy!$D:$D)-1,1)</definedName>
    <definedName name="TEST0">#REF!</definedName>
    <definedName name="TESTHKEY">#REF!</definedName>
    <definedName name="TESTKEYS">#REF!</definedName>
    <definedName name="TESTVKEY">#REF!</definedName>
    <definedName name="tg">#REF!</definedName>
    <definedName name="ThomasEliot" localSheetId="9" hidden="1">{"cap_structure",#N/A,FALSE,"Graph-Mkt Cap";"price",#N/A,FALSE,"Graph-Price";"ebit",#N/A,FALSE,"Graph-EBITDA";"ebitda",#N/A,FALSE,"Graph-EBITDA"}</definedName>
    <definedName name="ThomasEliot" localSheetId="10" hidden="1">{"cap_structure",#N/A,FALSE,"Graph-Mkt Cap";"price",#N/A,FALSE,"Graph-Price";"ebit",#N/A,FALSE,"Graph-EBITDA";"ebitda",#N/A,FALSE,"Graph-EBITDA"}</definedName>
    <definedName name="ThomasEliot" hidden="1">{"cap_structure",#N/A,FALSE,"Graph-Mkt Cap";"price",#N/A,FALSE,"Graph-Price";"ebit",#N/A,FALSE,"Graph-EBITDA";"ebitda",#N/A,FALSE,"Graph-EBITDA"}</definedName>
    <definedName name="tono2">#REF!</definedName>
    <definedName name="TotalInvestment">[4]Calculations!$G$15:$DD$15</definedName>
    <definedName name="TotalPV">[21]Result!$F$33</definedName>
    <definedName name="Translations">[25]Preklad!$B$2:$D$73</definedName>
    <definedName name="Ubytovny">[11]R1!#REF!</definedName>
    <definedName name="Účet">OFFSET([13]seznamy!$C$1,1,,COUNTA([13]seznamy!$C:$C)-1,1)</definedName>
    <definedName name="účinnost">#REF!</definedName>
    <definedName name="únor">[3]R4_DPS!$G$371:$G$683</definedName>
    <definedName name="únor_exhal">[3]R4_DPS!$G$718:$G$723</definedName>
    <definedName name="únor_GO">[3]R4_DPS!$G$708:$G$716</definedName>
    <definedName name="únor_mt_KU">[3]R4_DPS!$G$760:$G$761</definedName>
    <definedName name="únor_mt_N">[3]R4_DPS!$G$740:$G$754</definedName>
    <definedName name="únor_mt_V">[3]R4_DPS!$G$729:$G$736</definedName>
    <definedName name="únor_mt_VN_OJ">[3]R4_DPS!$G$764:$G$765</definedName>
    <definedName name="únor_tj">[3]R4_DPS!$G$770:$G$774</definedName>
    <definedName name="Úplný_tisk">#REF!</definedName>
    <definedName name="Urok">#REF!</definedName>
    <definedName name="Úrok">#REF!</definedName>
    <definedName name="Úroková_sazba">#REF!</definedName>
    <definedName name="UseCalculatedTax" hidden="1">[4]Specs!$G$53</definedName>
    <definedName name="UsePerpetuity" hidden="1">[4]Specs!$G$37</definedName>
    <definedName name="User">'[4]Basic Values'!$E$50</definedName>
    <definedName name="Uver">[7]Úvěry!$A$9</definedName>
    <definedName name="Úvěry">[8]Úvěry!$A$37</definedName>
    <definedName name="v" localSheetId="9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10" hidden="1">{"Valuation - Letter",#N/A,TRUE,"Valuation Summary";"Financial Statements - Letter",#N/A,TRUE,"Results";"Results - Letter",#N/A,TRUE,"Results";"Ratios - Letter",#N/A,TRUE,"Results";"P2 Summary - Letter",#N/A,TRUE,"Results"}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ValueInUseWithTax" hidden="1">[4]Specs!$G$54</definedName>
    <definedName name="VariableRate" hidden="1">[4]Specs!$I$23</definedName>
    <definedName name="VariableRateEquity" hidden="1">[4]Specs!$I$25</definedName>
    <definedName name="Version" hidden="1">'[4]Basic Values'!$A$17</definedName>
    <definedName name="Vkd_OJ_01">[11]R1!#REF!</definedName>
    <definedName name="Vkd_OJ_02">[11]R1!#REF!</definedName>
    <definedName name="Vkd_OJ_03">[11]R1!#REF!</definedName>
    <definedName name="Vkd_OJ_05">[11]R1!#REF!</definedName>
    <definedName name="Vkd_OJ_10">[11]R1!#REF!</definedName>
    <definedName name="Vkd_Z1_01">[11]R1!#REF!</definedName>
    <definedName name="Vkd_Z1_02">[11]R1!#REF!</definedName>
    <definedName name="Vkd_Z1_03">[11]R1!#REF!</definedName>
    <definedName name="Vkd_Z1_05">[11]R1!#REF!</definedName>
    <definedName name="Vkd_Z1_10">[11]R1!#REF!</definedName>
    <definedName name="Vkd_Z2_01">[11]R1!#REF!</definedName>
    <definedName name="Vkd_Z2_02">[11]R1!#REF!</definedName>
    <definedName name="Vkd_Z2_03">[11]R1!#REF!</definedName>
    <definedName name="Vkd_Z2_05">[11]R1!#REF!</definedName>
    <definedName name="Vkd_Z2_10">[11]R1!#REF!</definedName>
    <definedName name="Vkd_Z3_01">[11]R1!#REF!</definedName>
    <definedName name="Vkd_Z3_02">[11]R1!#REF!</definedName>
    <definedName name="Vkd_Z3_03">[11]R1!#REF!</definedName>
    <definedName name="Vkd_Z3_05">[11]R1!#REF!</definedName>
    <definedName name="Vkd_Z3_10">[11]R1!#REF!</definedName>
    <definedName name="VR">[11]R1!#REF!</definedName>
    <definedName name="Vtep_OJ_02d">[11]R1!#REF!</definedName>
    <definedName name="Vtep_OJ_02p">[11]R1!#REF!</definedName>
    <definedName name="Vtep_Z1_02d">[11]R1!#REF!</definedName>
    <definedName name="Vtep_Z1_02p">[11]R1!#REF!</definedName>
    <definedName name="Vtep_Z2_02d">[11]R1!#REF!</definedName>
    <definedName name="Vtep_Z2_02p">[11]R1!#REF!</definedName>
    <definedName name="Vtep_Z3_02d">[11]R1!#REF!</definedName>
    <definedName name="Vtep_Z3_02p">[11]R1!#REF!</definedName>
    <definedName name="Vtnaj_OJ_02p">[11]R1!#REF!</definedName>
    <definedName name="Vtnaj_Z1_02p">[11]R1!#REF!</definedName>
    <definedName name="Vtnaj_Z2_02p">[11]R1!#REF!</definedName>
    <definedName name="Vtnaj_Z3_02p">[11]R1!#REF!</definedName>
    <definedName name="vvv" localSheetId="9">DATE(YEAR(Začátek_půjčky),MONTH(Začátek_půjčky)+Payment_Number,DAY(Začátek_půjčky))</definedName>
    <definedName name="vvv" localSheetId="10">DATE(YEAR(Začátek_půjčky),MONTH(Začátek_půjčky)+Payment_Number,DAY(Začátek_půjčky))</definedName>
    <definedName name="vvv">DATE(YEAR(Začátek_půjčky),MONTH(Začátek_půjčky)+Payment_Number,DAY(Začátek_půjčky))</definedName>
    <definedName name="VVZ">[11]R1!#REF!</definedName>
    <definedName name="Výnos">[7]Investice!$A$153</definedName>
    <definedName name="Výnosy">OFFSET('[17]test RAB investice'!$L$2,0,0,[17]GRAFY!$A$1,1)</definedName>
    <definedName name="Výr._tepla">[11]R1!#REF!</definedName>
    <definedName name="Výr.el.JE">[11]R1!#REF!</definedName>
    <definedName name="Výr.el.PE">[11]R1!#REF!</definedName>
    <definedName name="Výr.průt.VE">[11]R1!#REF!</definedName>
    <definedName name="Výr.přeč.VE">[11]R1!#REF!</definedName>
    <definedName name="Výr.režie">[11]R1!#REF!</definedName>
    <definedName name="vyr_JE">[11]R1!#REF!</definedName>
    <definedName name="vyr_OJ_01">[11]R1!#REF!</definedName>
    <definedName name="vyr_PE_OJ">[11]R1!#REF!</definedName>
    <definedName name="vyr_PE_Z1">[11]R1!#REF!</definedName>
    <definedName name="vyr_PE_Z2">[11]R1!#REF!</definedName>
    <definedName name="vyr_PE_Z3">[11]R1!#REF!</definedName>
    <definedName name="vyr_PVE">[11]R1!#REF!</definedName>
    <definedName name="vyr_VE">[11]R1!#REF!</definedName>
    <definedName name="vyr_Z1_01">[11]R1!#REF!</definedName>
    <definedName name="vyr_Z2_01">[11]R1!#REF!</definedName>
    <definedName name="vyr_Z3_01">[11]R1!#REF!</definedName>
    <definedName name="WACCCostOfDebt">[4]Specs!$E$8</definedName>
    <definedName name="WACCDebt">[4]Specs!$E$10</definedName>
    <definedName name="WACCEquity">[4]Specs!$E$13</definedName>
    <definedName name="WACCPreTax">[4]Specs!$A$28</definedName>
    <definedName name="WACCReturnOnEquity">[4]Specs!$E$12</definedName>
    <definedName name="WACCTaxRatio">[4]Specs!$E$9</definedName>
    <definedName name="WACCTotalCapital">[4]Specs!$E$11</definedName>
    <definedName name="wefwef">[26]volume06!#REF!</definedName>
    <definedName name="wrn.ALL.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0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localSheetId="9" hidden="1">{#N/A,#N/A,FALSE,"INPUTS";#N/A,#N/A,FALSE,"PROFORMA BSHEET";#N/A,#N/A,FALSE,"COMBINED";#N/A,#N/A,FALSE,"HIGH YIELD";#N/A,#N/A,FALSE,"COMB_GRAPHS"}</definedName>
    <definedName name="wrn.COMBINED." localSheetId="1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Erläuterungsblatt." localSheetId="9" hidden="1">{#N/A,#N/A,FALSE,"Tabelle2"}</definedName>
    <definedName name="wrn.Erläuterungsblatt." localSheetId="10" hidden="1">{#N/A,#N/A,FALSE,"Tabelle2"}</definedName>
    <definedName name="wrn.Erläuterungsblatt." hidden="1">{#N/A,#N/A,FALSE,"Tabelle2"}</definedName>
    <definedName name="wrn.Everything." localSheetId="9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verything." localSheetId="10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verything.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fcb2" localSheetId="9" hidden="1">{"FCB_ALL",#N/A,FALSE,"FCB"}</definedName>
    <definedName name="wrn.fcb2" localSheetId="10" hidden="1">{"FCB_ALL",#N/A,FALSE,"FCB"}</definedName>
    <definedName name="wrn.fcb2" hidden="1">{"FCB_ALL",#N/A,FALSE,"FCB"}</definedName>
    <definedName name="wrn.GRAPHS." localSheetId="9" hidden="1">{#N/A,#N/A,FALSE,"ACQ_GRAPHS";#N/A,#N/A,FALSE,"T_1 GRAPHS";#N/A,#N/A,FALSE,"T_2 GRAPHS";#N/A,#N/A,FALSE,"COMB_GRAPHS"}</definedName>
    <definedName name="wrn.GRAPHS." localSheetId="10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Poe." localSheetId="9" hidden="1">{#N/A,#N/A,FALSE,"Poe Stand Alone";#N/A,#N/A,FALSE,"Poe (Calenderised, EUR)"}</definedName>
    <definedName name="wrn.Poe." localSheetId="10" hidden="1">{#N/A,#N/A,FALSE,"Poe Stand Alone";#N/A,#N/A,FALSE,"Poe (Calenderised, EUR)"}</definedName>
    <definedName name="wrn.Poe." hidden="1">{#N/A,#N/A,FALSE,"Poe Stand Alone";#N/A,#N/A,FALSE,"Poe (Calenderised, EUR)"}</definedName>
    <definedName name="wrn.Print." localSheetId="9" hidden="1">{"vi1",#N/A,FALSE,"Financial Statements";"vi2",#N/A,FALSE,"Financial Statements";#N/A,#N/A,FALSE,"DCF"}</definedName>
    <definedName name="wrn.Print." localSheetId="1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_.A4." localSheetId="9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1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1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graphs." localSheetId="9" hidden="1">{"cap_structure",#N/A,FALSE,"Graph-Mkt Cap";"price",#N/A,FALSE,"Graph-Price";"ebit",#N/A,FALSE,"Graph-EBITDA";"ebitda",#N/A,FALSE,"Graph-EBITDA"}</definedName>
    <definedName name="wrn.print._.graphs." localSheetId="1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9" hidden="1">{"inputs raw data",#N/A,TRUE,"INPUT"}</definedName>
    <definedName name="wrn.print._.raw._.data._.entry." localSheetId="10" hidden="1">{"inputs raw data",#N/A,TRUE,"INPUT"}</definedName>
    <definedName name="wrn.print._.raw._.data._.entry." hidden="1">{"inputs raw data",#N/A,TRUE,"INPUT"}</definedName>
    <definedName name="wrn.Print._.Results._.A4." localSheetId="9" hidden="1">{"Valuation",#N/A,TRUE,"Valuation Summary";"Financial Statements",#N/A,TRUE,"Results";"Results",#N/A,TRUE,"Results";"Ratios",#N/A,TRUE,"Results";"P2 Summary",#N/A,TRUE,"Results"}</definedName>
    <definedName name="wrn.Print._.Results._.A4." localSheetId="10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9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10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summary._.sheets." localSheetId="9" hidden="1">{"summary1",#N/A,TRUE,"Comps";"summary2",#N/A,TRUE,"Comps";"summary3",#N/A,TRUE,"Comps"}</definedName>
    <definedName name="wrn.print._.summary._.sheets." localSheetId="1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1." localSheetId="9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10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Report1." localSheetId="9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10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tay" localSheetId="9" hidden="1">{"summary1",#N/A,TRUE,"Comps";"summary2",#N/A,TRUE,"Comps";"summary3",#N/A,TRUE,"Comps"}</definedName>
    <definedName name="wrn.stay" localSheetId="10" hidden="1">{"summary1",#N/A,TRUE,"Comps";"summary2",#N/A,TRUE,"Comps";"summary3",#N/A,TRUE,"Comps"}</definedName>
    <definedName name="wrn.stay" hidden="1">{"summary1",#N/A,TRUE,"Comps";"summary2",#N/A,TRUE,"Comps";"summary3",#N/A,TRUE,"Comps"}</definedName>
    <definedName name="wrn.summary." localSheetId="9" hidden="1">{#N/A,#N/A,FALSE,"A"}</definedName>
    <definedName name="wrn.summary." localSheetId="10" hidden="1">{#N/A,#N/A,FALSE,"A"}</definedName>
    <definedName name="wrn.summary." hidden="1">{#N/A,#N/A,FALSE,"A"}</definedName>
    <definedName name="wrn.VALUATION." localSheetId="9" hidden="1">{#N/A,#N/A,FALSE,"Valuation Assumptions";#N/A,#N/A,FALSE,"Summary";#N/A,#N/A,FALSE,"DCF";#N/A,#N/A,FALSE,"Valuation";#N/A,#N/A,FALSE,"WACC";#N/A,#N/A,FALSE,"UBVH";#N/A,#N/A,FALSE,"Free Cash Flow"}</definedName>
    <definedName name="wrn.VALUATION." localSheetId="1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vu.inputs._.raw._.data." localSheetId="9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9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1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2" localSheetId="9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2" localSheetId="1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9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1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9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1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Year1">'[4]Basic Values'!$F$29</definedName>
    <definedName name="Year2">'[4]Basic Values'!$G$29</definedName>
    <definedName name="Year3">'[4]Basic Values'!$H$29</definedName>
    <definedName name="Year4">'[4]Basic Values'!$I$29</definedName>
    <definedName name="YearCol" hidden="1">[4]Specs!$C$7</definedName>
    <definedName name="Začátek_půjčky">#REF!</definedName>
    <definedName name="Zadané_hodnoty" localSheetId="9">IF(Částka_půjčky*Úroková_sazba*Roky_půjčky*Začátek_půjčky&gt;0,1,0)</definedName>
    <definedName name="Zadané_hodnoty" localSheetId="10">IF(Částka_půjčky*Úroková_sazba*Roky_půjčky*Začátek_půjčky&gt;0,1,0)</definedName>
    <definedName name="Zadané_hodnoty">IF(Částka_půjčky*Úroková_sazba*Roky_půjčky*Začátek_půjčky&gt;0,1,0)</definedName>
    <definedName name="září">[3]R4_DPS!$N$371:$N$683</definedName>
    <definedName name="září_exhal">[3]R4_DPS!$N$718:$N$723</definedName>
    <definedName name="září_GO">[3]R4_DPS!$N$708:$N$716</definedName>
    <definedName name="září_mt_KU">[3]R4_DPS!$N$760:$N$761</definedName>
    <definedName name="září_mt_N">[3]R4_DPS!$N$740:$N$754</definedName>
    <definedName name="září_mt_V">[3]R4_DPS!$N$729:$N$736</definedName>
    <definedName name="září_mt_VN_OJ">[3]R4_DPS!$N$764:$N$765</definedName>
    <definedName name="září_tj">[3]R4_DPS!$N$770:$N$774</definedName>
    <definedName name="Záv._strav.">[11]R1!#REF!</definedName>
    <definedName name="Zdrav.zař.">[11]R1!#REF!</definedName>
    <definedName name="Ztráty">OFFSET('[17]test RAB investice'!$J$2,0,0,[17]GRAFY!$A$1,1)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3" l="1"/>
  <c r="D6" i="54" l="1"/>
  <c r="F6" i="54" s="1"/>
  <c r="G2" i="54"/>
  <c r="D6" i="53"/>
  <c r="G2" i="53"/>
  <c r="D5" i="13"/>
  <c r="G5" i="13" s="1"/>
  <c r="I2" i="13"/>
  <c r="R2" i="52"/>
  <c r="I2" i="11"/>
  <c r="F6" i="8"/>
  <c r="D6" i="8"/>
  <c r="G2" i="8"/>
  <c r="G2" i="7"/>
  <c r="G26" i="59"/>
  <c r="G5" i="59"/>
  <c r="K2" i="59"/>
  <c r="N5" i="58"/>
  <c r="K5" i="58"/>
  <c r="F5" i="58"/>
  <c r="H2" i="58"/>
  <c r="E50" i="56"/>
  <c r="I5" i="56"/>
  <c r="K5" i="56" s="1"/>
  <c r="L5" i="56" s="1"/>
  <c r="M5" i="56" s="1"/>
  <c r="G5" i="56"/>
  <c r="E5" i="56"/>
  <c r="M2" i="56"/>
  <c r="L2" i="57"/>
  <c r="H2" i="47"/>
  <c r="I2" i="44"/>
  <c r="K2" i="41"/>
  <c r="U2" i="51" l="1"/>
  <c r="D5" i="51" s="1"/>
  <c r="L5" i="51" s="1"/>
  <c r="Q5" i="51" s="1"/>
  <c r="M2" i="60" l="1"/>
  <c r="K55" i="51" l="1"/>
  <c r="K54" i="51"/>
  <c r="B30" i="59"/>
  <c r="B31" i="59" s="1"/>
  <c r="B32" i="59" s="1"/>
  <c r="B33" i="59" s="1"/>
  <c r="B34" i="59" s="1"/>
  <c r="B35" i="59" s="1"/>
  <c r="B36" i="59" s="1"/>
  <c r="B37" i="59" s="1"/>
  <c r="B38" i="59" s="1"/>
  <c r="B39" i="59" s="1"/>
  <c r="B40" i="59" s="1"/>
  <c r="B41" i="59" s="1"/>
  <c r="B42" i="59" s="1"/>
  <c r="B43" i="59" s="1"/>
  <c r="B9" i="59"/>
  <c r="B10" i="59" s="1"/>
  <c r="B11" i="59" s="1"/>
  <c r="B12" i="59" s="1"/>
  <c r="B13" i="59" s="1"/>
  <c r="B14" i="59" s="1"/>
  <c r="B15" i="59" s="1"/>
  <c r="B16" i="59" s="1"/>
  <c r="B17" i="59" s="1"/>
  <c r="B18" i="59" s="1"/>
  <c r="B19" i="59" s="1"/>
  <c r="B20" i="59" s="1"/>
  <c r="B21" i="59" s="1"/>
  <c r="B22" i="59" s="1"/>
  <c r="B10" i="58"/>
  <c r="B11" i="58" s="1"/>
  <c r="B12" i="58" s="1"/>
  <c r="B13" i="58" s="1"/>
  <c r="B14" i="58" s="1"/>
  <c r="B15" i="58" s="1"/>
  <c r="B16" i="58" s="1"/>
  <c r="B17" i="58" s="1"/>
  <c r="B18" i="58" s="1"/>
  <c r="B19" i="58" s="1"/>
  <c r="B20" i="58" s="1"/>
  <c r="B21" i="58" s="1"/>
  <c r="B22" i="58" s="1"/>
  <c r="B23" i="58" s="1"/>
  <c r="B9" i="57"/>
  <c r="B10" i="57" s="1"/>
  <c r="B11" i="57" s="1"/>
  <c r="B12" i="57" s="1"/>
  <c r="B13" i="57" s="1"/>
  <c r="B14" i="57" s="1"/>
  <c r="B15" i="57" s="1"/>
  <c r="B16" i="57" s="1"/>
  <c r="B17" i="57" s="1"/>
  <c r="B18" i="57" s="1"/>
  <c r="B19" i="57" s="1"/>
  <c r="B20" i="57" s="1"/>
  <c r="B21" i="57" s="1"/>
  <c r="B22" i="57" s="1"/>
  <c r="B23" i="57" s="1"/>
  <c r="B24" i="57" s="1"/>
  <c r="B25" i="57" s="1"/>
  <c r="B26" i="57" s="1"/>
  <c r="B27" i="57" s="1"/>
  <c r="B28" i="57" s="1"/>
  <c r="B29" i="57" s="1"/>
  <c r="B30" i="57" s="1"/>
  <c r="B31" i="57" s="1"/>
  <c r="B32" i="57" s="1"/>
  <c r="B33" i="57" s="1"/>
  <c r="B34" i="57" s="1"/>
  <c r="B35" i="57" s="1"/>
  <c r="B36" i="57" s="1"/>
  <c r="B37" i="57" s="1"/>
  <c r="H34" i="11" l="1"/>
  <c r="H33" i="11"/>
  <c r="H25" i="13" l="1"/>
  <c r="H24" i="13"/>
  <c r="H23" i="13"/>
  <c r="H22" i="13"/>
  <c r="H21" i="13"/>
  <c r="H20" i="13"/>
  <c r="E25" i="13"/>
  <c r="E24" i="13"/>
  <c r="E23" i="13"/>
  <c r="E22" i="13"/>
  <c r="E21" i="13"/>
  <c r="E20" i="13"/>
  <c r="H17" i="13"/>
  <c r="H16" i="13"/>
  <c r="H15" i="13"/>
  <c r="H14" i="13"/>
  <c r="H27" i="13" s="1"/>
  <c r="H28" i="13" s="1"/>
  <c r="H13" i="13"/>
  <c r="H12" i="13"/>
  <c r="E17" i="13"/>
  <c r="E16" i="13"/>
  <c r="E15" i="13"/>
  <c r="E14" i="13"/>
  <c r="E13" i="13"/>
  <c r="E12" i="13"/>
  <c r="E27" i="13" s="1"/>
  <c r="E28" i="13" s="1"/>
  <c r="J42" i="56"/>
  <c r="I42" i="56"/>
  <c r="H42" i="56"/>
  <c r="G42" i="56"/>
  <c r="F42" i="56"/>
  <c r="E42" i="56"/>
  <c r="M41" i="56"/>
  <c r="M39" i="56" s="1"/>
  <c r="L41" i="56"/>
  <c r="L39" i="56" s="1"/>
  <c r="K41" i="56"/>
  <c r="K39" i="56" s="1"/>
  <c r="J33" i="56"/>
  <c r="I33" i="56"/>
  <c r="H33" i="56"/>
  <c r="G33" i="56"/>
  <c r="F33" i="56"/>
  <c r="E33" i="56"/>
  <c r="M32" i="56"/>
  <c r="M23" i="56" s="1"/>
  <c r="L32" i="56"/>
  <c r="K32" i="56"/>
  <c r="M31" i="56"/>
  <c r="L31" i="56"/>
  <c r="K31" i="56"/>
  <c r="J26" i="56"/>
  <c r="J24" i="56" s="1"/>
  <c r="I26" i="56"/>
  <c r="I24" i="56" s="1"/>
  <c r="H26" i="56"/>
  <c r="H24" i="56" s="1"/>
  <c r="G26" i="56"/>
  <c r="G24" i="56" s="1"/>
  <c r="F26" i="56"/>
  <c r="E26" i="56"/>
  <c r="E24" i="56"/>
  <c r="F24" i="56"/>
  <c r="M22" i="56"/>
  <c r="L22" i="56"/>
  <c r="L12" i="56" s="1"/>
  <c r="K22" i="56"/>
  <c r="M21" i="56"/>
  <c r="L21" i="56"/>
  <c r="K21" i="56"/>
  <c r="K11" i="56" s="1"/>
  <c r="J16" i="56"/>
  <c r="J14" i="56" s="1"/>
  <c r="I16" i="56"/>
  <c r="I14" i="56" s="1"/>
  <c r="H16" i="56"/>
  <c r="H14" i="56" s="1"/>
  <c r="G16" i="56"/>
  <c r="F16" i="56"/>
  <c r="F14" i="56" s="1"/>
  <c r="E16" i="56"/>
  <c r="E14" i="56" s="1"/>
  <c r="G14" i="56"/>
  <c r="M11" i="56"/>
  <c r="M10" i="56"/>
  <c r="L10" i="56"/>
  <c r="K10" i="56"/>
  <c r="B10" i="56"/>
  <c r="B11" i="56"/>
  <c r="B12" i="56" s="1"/>
  <c r="B13" i="56" s="1"/>
  <c r="B14" i="56" s="1"/>
  <c r="B15" i="56" s="1"/>
  <c r="B16" i="56" s="1"/>
  <c r="B17" i="56" s="1"/>
  <c r="B18" i="56" s="1"/>
  <c r="B19" i="56" s="1"/>
  <c r="B20" i="56" s="1"/>
  <c r="B21" i="56" s="1"/>
  <c r="B22" i="56" s="1"/>
  <c r="B23" i="56" s="1"/>
  <c r="B24" i="56" s="1"/>
  <c r="B25" i="56" s="1"/>
  <c r="B26" i="56" s="1"/>
  <c r="B27" i="56" s="1"/>
  <c r="B28" i="56" s="1"/>
  <c r="B29" i="56" s="1"/>
  <c r="B30" i="56" s="1"/>
  <c r="B31" i="56" s="1"/>
  <c r="B32" i="56" s="1"/>
  <c r="B33" i="56" s="1"/>
  <c r="B34" i="56" s="1"/>
  <c r="B35" i="56" s="1"/>
  <c r="B36" i="56" s="1"/>
  <c r="B37" i="56" s="1"/>
  <c r="B38" i="56" s="1"/>
  <c r="B39" i="56" s="1"/>
  <c r="B40" i="56" s="1"/>
  <c r="B41" i="56" s="1"/>
  <c r="B42" i="56" s="1"/>
  <c r="B43" i="56" s="1"/>
  <c r="B44" i="56" s="1"/>
  <c r="B45" i="56" s="1"/>
  <c r="B46" i="56" s="1"/>
  <c r="B47" i="56" s="1"/>
  <c r="B48" i="56" s="1"/>
  <c r="B51" i="56" s="1"/>
  <c r="B52" i="56" s="1"/>
  <c r="B53" i="56" s="1"/>
  <c r="B54" i="56" s="1"/>
  <c r="B55" i="56" s="1"/>
  <c r="B56" i="56" s="1"/>
  <c r="B57" i="56" s="1"/>
  <c r="B58" i="56" s="1"/>
  <c r="K50" i="51"/>
  <c r="P50" i="51" s="1"/>
  <c r="U50" i="51" s="1"/>
  <c r="K43" i="51"/>
  <c r="P43" i="51" s="1"/>
  <c r="U43" i="51" s="1"/>
  <c r="T48" i="51"/>
  <c r="Q48" i="51"/>
  <c r="S48" i="51"/>
  <c r="R48" i="51"/>
  <c r="O48" i="51"/>
  <c r="N48" i="51"/>
  <c r="M48" i="51"/>
  <c r="L48" i="51"/>
  <c r="L42" i="51"/>
  <c r="K51" i="51"/>
  <c r="P51" i="51" s="1"/>
  <c r="U51" i="51" s="1"/>
  <c r="K52" i="51"/>
  <c r="P52" i="51" s="1"/>
  <c r="U52" i="51" s="1"/>
  <c r="K49" i="51"/>
  <c r="P49" i="51" s="1"/>
  <c r="U49" i="51" s="1"/>
  <c r="E48" i="51"/>
  <c r="F48" i="51"/>
  <c r="G48" i="51"/>
  <c r="H48" i="51"/>
  <c r="I48" i="51"/>
  <c r="J48" i="51"/>
  <c r="K44" i="51"/>
  <c r="K45" i="51"/>
  <c r="K46" i="51"/>
  <c r="P46" i="51" s="1"/>
  <c r="D48" i="51"/>
  <c r="E14" i="7"/>
  <c r="F15" i="8"/>
  <c r="D15" i="8"/>
  <c r="D33" i="8" s="1"/>
  <c r="H65" i="44"/>
  <c r="G65" i="44"/>
  <c r="G61" i="44" s="1"/>
  <c r="F65" i="44"/>
  <c r="F70" i="44"/>
  <c r="E72" i="44"/>
  <c r="E70" i="44" s="1"/>
  <c r="H70" i="44"/>
  <c r="G70" i="44"/>
  <c r="I70" i="44" s="1"/>
  <c r="G53" i="41"/>
  <c r="G52" i="41"/>
  <c r="G51" i="41"/>
  <c r="G50" i="41"/>
  <c r="G49" i="41"/>
  <c r="G48" i="41"/>
  <c r="G47" i="41"/>
  <c r="G46" i="41"/>
  <c r="G43" i="41"/>
  <c r="G42" i="41"/>
  <c r="G35" i="41" s="1"/>
  <c r="G41" i="41"/>
  <c r="G40" i="41"/>
  <c r="G39" i="41"/>
  <c r="G38" i="41"/>
  <c r="G37" i="41"/>
  <c r="G36" i="41"/>
  <c r="G29" i="41"/>
  <c r="G28" i="41"/>
  <c r="G27" i="41"/>
  <c r="G26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G10" i="41" s="1"/>
  <c r="I69" i="44"/>
  <c r="I68" i="44"/>
  <c r="I67" i="44"/>
  <c r="I66" i="44"/>
  <c r="E69" i="44"/>
  <c r="E68" i="44"/>
  <c r="E67" i="44"/>
  <c r="E66" i="44"/>
  <c r="M63" i="52"/>
  <c r="L63" i="52"/>
  <c r="K63" i="52"/>
  <c r="E64" i="44"/>
  <c r="E63" i="44"/>
  <c r="E62" i="44"/>
  <c r="E60" i="44"/>
  <c r="E59" i="44"/>
  <c r="E58" i="44"/>
  <c r="E57" i="44"/>
  <c r="E54" i="44"/>
  <c r="E53" i="44"/>
  <c r="E51" i="44"/>
  <c r="E48" i="44"/>
  <c r="E47" i="44"/>
  <c r="E46" i="44"/>
  <c r="E44" i="44" s="1"/>
  <c r="E45" i="44"/>
  <c r="E43" i="44"/>
  <c r="E42" i="44"/>
  <c r="E41" i="44"/>
  <c r="E39" i="44"/>
  <c r="E38" i="44"/>
  <c r="E37" i="44"/>
  <c r="E35" i="44"/>
  <c r="E34" i="44"/>
  <c r="E32" i="44" s="1"/>
  <c r="E33" i="44"/>
  <c r="E31" i="44"/>
  <c r="E30" i="44"/>
  <c r="E28" i="44"/>
  <c r="E27" i="44"/>
  <c r="E26" i="44" s="1"/>
  <c r="E25" i="44"/>
  <c r="E24" i="44"/>
  <c r="E23" i="44"/>
  <c r="E21" i="44" s="1"/>
  <c r="E22" i="44"/>
  <c r="E20" i="44"/>
  <c r="E19" i="44"/>
  <c r="E16" i="44"/>
  <c r="E15" i="44"/>
  <c r="E14" i="44"/>
  <c r="E13" i="44"/>
  <c r="E11" i="44"/>
  <c r="I45" i="44"/>
  <c r="K53" i="41"/>
  <c r="K52" i="41"/>
  <c r="K51" i="41"/>
  <c r="K50" i="41"/>
  <c r="K49" i="41"/>
  <c r="K48" i="41"/>
  <c r="K47" i="41"/>
  <c r="K46" i="41"/>
  <c r="K43" i="41"/>
  <c r="K42" i="41"/>
  <c r="K41" i="41"/>
  <c r="K40" i="41"/>
  <c r="K39" i="41"/>
  <c r="K38" i="41"/>
  <c r="K37" i="41"/>
  <c r="K36" i="41"/>
  <c r="K29" i="41"/>
  <c r="D25" i="49"/>
  <c r="K28" i="41"/>
  <c r="K27" i="41"/>
  <c r="K26" i="41"/>
  <c r="K24" i="41"/>
  <c r="K23" i="41"/>
  <c r="K22" i="41"/>
  <c r="K21" i="41"/>
  <c r="K20" i="41"/>
  <c r="K19" i="41"/>
  <c r="K18" i="41"/>
  <c r="K17" i="41"/>
  <c r="K16" i="41"/>
  <c r="K15" i="41"/>
  <c r="K14" i="41"/>
  <c r="K13" i="41"/>
  <c r="K12" i="41"/>
  <c r="K11" i="41"/>
  <c r="H13" i="47"/>
  <c r="H45" i="41"/>
  <c r="I45" i="41"/>
  <c r="J45" i="41"/>
  <c r="J35" i="41"/>
  <c r="I35" i="41"/>
  <c r="H35" i="41"/>
  <c r="E79" i="44"/>
  <c r="E78" i="44"/>
  <c r="H61" i="44"/>
  <c r="F52" i="44"/>
  <c r="F50" i="44" s="1"/>
  <c r="F56" i="44"/>
  <c r="F55" i="44" s="1"/>
  <c r="G56" i="44"/>
  <c r="G55" i="44" s="1"/>
  <c r="H56" i="44"/>
  <c r="H55" i="44"/>
  <c r="F44" i="44"/>
  <c r="G44" i="44"/>
  <c r="F40" i="44"/>
  <c r="F36" i="44"/>
  <c r="F32" i="44"/>
  <c r="F29" i="44"/>
  <c r="F26" i="44"/>
  <c r="F21" i="44"/>
  <c r="G21" i="44"/>
  <c r="F18" i="44"/>
  <c r="G18" i="44"/>
  <c r="I18" i="44" s="1"/>
  <c r="F12" i="44"/>
  <c r="G12" i="44"/>
  <c r="I72" i="44"/>
  <c r="I64" i="44"/>
  <c r="I63" i="44"/>
  <c r="I62" i="44"/>
  <c r="I60" i="44"/>
  <c r="I59" i="44"/>
  <c r="I58" i="44"/>
  <c r="I57" i="44"/>
  <c r="D29" i="49" s="1"/>
  <c r="I54" i="44"/>
  <c r="I53" i="44"/>
  <c r="I51" i="44"/>
  <c r="I48" i="44"/>
  <c r="I47" i="44"/>
  <c r="I46" i="44"/>
  <c r="I43" i="44"/>
  <c r="D20" i="49" s="1"/>
  <c r="I42" i="44"/>
  <c r="I41" i="44"/>
  <c r="I39" i="44"/>
  <c r="D18" i="49"/>
  <c r="I38" i="44"/>
  <c r="I37" i="44"/>
  <c r="I35" i="44"/>
  <c r="D8" i="49" s="1"/>
  <c r="I34" i="44"/>
  <c r="I33" i="44"/>
  <c r="I31" i="44"/>
  <c r="I30" i="44"/>
  <c r="I28" i="44"/>
  <c r="I27" i="44"/>
  <c r="I25" i="44"/>
  <c r="D16" i="49" s="1"/>
  <c r="I24" i="44"/>
  <c r="D9" i="49" s="1"/>
  <c r="I23" i="44"/>
  <c r="I22" i="44"/>
  <c r="I20" i="44"/>
  <c r="I19" i="44"/>
  <c r="I16" i="44"/>
  <c r="I15" i="44"/>
  <c r="I14" i="44"/>
  <c r="D17" i="49" s="1"/>
  <c r="I13" i="44"/>
  <c r="D15" i="49" s="1"/>
  <c r="I11" i="44"/>
  <c r="J10" i="41"/>
  <c r="I10" i="41"/>
  <c r="H10" i="41"/>
  <c r="J25" i="41"/>
  <c r="J9" i="41" s="1"/>
  <c r="J8" i="41" s="1"/>
  <c r="J32" i="41" s="1"/>
  <c r="I25" i="41"/>
  <c r="H25" i="41"/>
  <c r="B9" i="41"/>
  <c r="B10" i="41" s="1"/>
  <c r="B11" i="41" s="1"/>
  <c r="B12" i="41" s="1"/>
  <c r="B13" i="41" s="1"/>
  <c r="B14" i="41" s="1"/>
  <c r="B15" i="41" s="1"/>
  <c r="B16" i="41" s="1"/>
  <c r="B17" i="41" s="1"/>
  <c r="B18" i="41" s="1"/>
  <c r="B19" i="41" s="1"/>
  <c r="B20" i="41" s="1"/>
  <c r="B21" i="41" s="1"/>
  <c r="B22" i="41" s="1"/>
  <c r="B23" i="41" s="1"/>
  <c r="B24" i="41" s="1"/>
  <c r="B25" i="41" s="1"/>
  <c r="B26" i="41" s="1"/>
  <c r="B27" i="41" s="1"/>
  <c r="B28" i="41" s="1"/>
  <c r="B29" i="41" s="1"/>
  <c r="B30" i="41" s="1"/>
  <c r="B32" i="41" s="1"/>
  <c r="B33" i="41" s="1"/>
  <c r="B35" i="41" s="1"/>
  <c r="B36" i="41" s="1"/>
  <c r="B37" i="41" s="1"/>
  <c r="B38" i="41" s="1"/>
  <c r="B39" i="41" s="1"/>
  <c r="B40" i="41" s="1"/>
  <c r="B41" i="41" s="1"/>
  <c r="B42" i="41" s="1"/>
  <c r="B43" i="41" s="1"/>
  <c r="B45" i="41" s="1"/>
  <c r="B46" i="41" s="1"/>
  <c r="B47" i="41" s="1"/>
  <c r="B48" i="41" s="1"/>
  <c r="B49" i="41" s="1"/>
  <c r="B50" i="41" s="1"/>
  <c r="B51" i="41" s="1"/>
  <c r="B52" i="41" s="1"/>
  <c r="B53" i="41" s="1"/>
  <c r="T42" i="51"/>
  <c r="T33" i="51"/>
  <c r="T26" i="51"/>
  <c r="T24" i="51" s="1"/>
  <c r="S42" i="51"/>
  <c r="S33" i="51"/>
  <c r="S26" i="51"/>
  <c r="S24" i="51" s="1"/>
  <c r="R42" i="51"/>
  <c r="R33" i="51"/>
  <c r="R26" i="51"/>
  <c r="R24" i="51" s="1"/>
  <c r="R16" i="51"/>
  <c r="R14" i="51" s="1"/>
  <c r="O42" i="51"/>
  <c r="O33" i="51"/>
  <c r="O26" i="51"/>
  <c r="O24" i="51" s="1"/>
  <c r="N42" i="51"/>
  <c r="N33" i="51"/>
  <c r="N26" i="51"/>
  <c r="N24" i="51" s="1"/>
  <c r="M42" i="51"/>
  <c r="M33" i="51"/>
  <c r="M26" i="51"/>
  <c r="M24" i="51" s="1"/>
  <c r="M16" i="51"/>
  <c r="M14" i="51" s="1"/>
  <c r="U46" i="51"/>
  <c r="P45" i="51"/>
  <c r="K40" i="51"/>
  <c r="P40" i="51" s="1"/>
  <c r="U40" i="51" s="1"/>
  <c r="K38" i="51"/>
  <c r="P38" i="51" s="1"/>
  <c r="U38" i="51" s="1"/>
  <c r="K37" i="51"/>
  <c r="P37" i="51"/>
  <c r="U37" i="51" s="1"/>
  <c r="K36" i="51"/>
  <c r="P36" i="51" s="1"/>
  <c r="U36" i="51" s="1"/>
  <c r="K35" i="51"/>
  <c r="P35" i="51"/>
  <c r="U35" i="51" s="1"/>
  <c r="K34" i="51"/>
  <c r="P34" i="51" s="1"/>
  <c r="K30" i="51"/>
  <c r="P30" i="51" s="1"/>
  <c r="U30" i="51" s="1"/>
  <c r="K29" i="51"/>
  <c r="P29" i="51" s="1"/>
  <c r="U29" i="51" s="1"/>
  <c r="K28" i="51"/>
  <c r="P28" i="51" s="1"/>
  <c r="U28" i="51" s="1"/>
  <c r="K27" i="51"/>
  <c r="P27" i="51" s="1"/>
  <c r="U27" i="51" s="1"/>
  <c r="K25" i="51"/>
  <c r="P25" i="51" s="1"/>
  <c r="U25" i="51" s="1"/>
  <c r="K20" i="51"/>
  <c r="P20" i="51" s="1"/>
  <c r="U20" i="51" s="1"/>
  <c r="K19" i="51"/>
  <c r="P19" i="51" s="1"/>
  <c r="U19" i="51" s="1"/>
  <c r="K18" i="51"/>
  <c r="P18" i="51" s="1"/>
  <c r="U18" i="51" s="1"/>
  <c r="K17" i="51"/>
  <c r="P17" i="51"/>
  <c r="K15" i="51"/>
  <c r="P15" i="51"/>
  <c r="U15" i="51" s="1"/>
  <c r="H60" i="51"/>
  <c r="H42" i="51"/>
  <c r="H33" i="51"/>
  <c r="H26" i="51"/>
  <c r="H24" i="51" s="1"/>
  <c r="H16" i="51"/>
  <c r="H14" i="51" s="1"/>
  <c r="D8" i="52"/>
  <c r="D9" i="52" s="1"/>
  <c r="D10" i="52" s="1"/>
  <c r="D11" i="52" s="1"/>
  <c r="D12" i="52" s="1"/>
  <c r="D13" i="52" s="1"/>
  <c r="D14" i="52" s="1"/>
  <c r="D15" i="52" s="1"/>
  <c r="D16" i="52" s="1"/>
  <c r="D17" i="52" s="1"/>
  <c r="D18" i="52" s="1"/>
  <c r="D19" i="52" s="1"/>
  <c r="D20" i="52" s="1"/>
  <c r="D21" i="52" s="1"/>
  <c r="D22" i="52" s="1"/>
  <c r="D23" i="52" s="1"/>
  <c r="D24" i="52" s="1"/>
  <c r="D25" i="52" s="1"/>
  <c r="D26" i="52" s="1"/>
  <c r="D27" i="52" s="1"/>
  <c r="D28" i="52" s="1"/>
  <c r="D29" i="52" s="1"/>
  <c r="D30" i="52" s="1"/>
  <c r="D31" i="52" s="1"/>
  <c r="D32" i="52" s="1"/>
  <c r="D33" i="52" s="1"/>
  <c r="D34" i="52" s="1"/>
  <c r="D35" i="52" s="1"/>
  <c r="D36" i="52" s="1"/>
  <c r="D37" i="52" s="1"/>
  <c r="D38" i="52" s="1"/>
  <c r="D39" i="52" s="1"/>
  <c r="D40" i="52" s="1"/>
  <c r="D41" i="52" s="1"/>
  <c r="D42" i="52" s="1"/>
  <c r="D43" i="52" s="1"/>
  <c r="D44" i="52" s="1"/>
  <c r="D45" i="52" s="1"/>
  <c r="D46" i="52" s="1"/>
  <c r="D47" i="52" s="1"/>
  <c r="D48" i="52" s="1"/>
  <c r="D49" i="52" s="1"/>
  <c r="D50" i="52" s="1"/>
  <c r="D51" i="52" s="1"/>
  <c r="D52" i="52" s="1"/>
  <c r="D53" i="52" s="1"/>
  <c r="D54" i="52" s="1"/>
  <c r="D55" i="52" s="1"/>
  <c r="D56" i="52" s="1"/>
  <c r="K60" i="51"/>
  <c r="J60" i="51"/>
  <c r="I60" i="51"/>
  <c r="G60" i="51"/>
  <c r="F60" i="51"/>
  <c r="E60" i="51"/>
  <c r="D60" i="51"/>
  <c r="Q42" i="51"/>
  <c r="J42" i="51"/>
  <c r="I42" i="51"/>
  <c r="G42" i="51"/>
  <c r="F42" i="51"/>
  <c r="E42" i="51"/>
  <c r="D42" i="51"/>
  <c r="E39" i="51"/>
  <c r="Q33" i="51"/>
  <c r="L33" i="51"/>
  <c r="J33" i="51"/>
  <c r="I33" i="51"/>
  <c r="G33" i="51"/>
  <c r="F33" i="51"/>
  <c r="E33" i="51"/>
  <c r="D33" i="51"/>
  <c r="Q26" i="51"/>
  <c r="Q24" i="51"/>
  <c r="L26" i="51"/>
  <c r="L24" i="51"/>
  <c r="J26" i="51"/>
  <c r="J24" i="51"/>
  <c r="I26" i="51"/>
  <c r="I24" i="51"/>
  <c r="G26" i="51"/>
  <c r="G24" i="51" s="1"/>
  <c r="F26" i="51"/>
  <c r="F24" i="51" s="1"/>
  <c r="E26" i="51"/>
  <c r="E24" i="51" s="1"/>
  <c r="E23" i="51" s="1"/>
  <c r="D26" i="51"/>
  <c r="D24" i="51" s="1"/>
  <c r="T16" i="51"/>
  <c r="T14" i="51" s="1"/>
  <c r="S16" i="51"/>
  <c r="S14" i="51" s="1"/>
  <c r="Q16" i="51"/>
  <c r="Q14" i="51" s="1"/>
  <c r="Q10" i="51" s="1"/>
  <c r="O16" i="51"/>
  <c r="O14" i="51" s="1"/>
  <c r="N16" i="51"/>
  <c r="N14" i="51" s="1"/>
  <c r="L16" i="51"/>
  <c r="L14" i="51"/>
  <c r="J16" i="51"/>
  <c r="J14" i="51" s="1"/>
  <c r="J10" i="51" s="1"/>
  <c r="I16" i="51"/>
  <c r="I14" i="51" s="1"/>
  <c r="G16" i="51"/>
  <c r="G14" i="51" s="1"/>
  <c r="F16" i="51"/>
  <c r="F14" i="51" s="1"/>
  <c r="E16" i="51"/>
  <c r="E14" i="51" s="1"/>
  <c r="D16" i="51"/>
  <c r="D14" i="51" s="1"/>
  <c r="E12" i="51"/>
  <c r="E11" i="51"/>
  <c r="B10" i="51"/>
  <c r="B11" i="51" s="1"/>
  <c r="B12" i="51" s="1"/>
  <c r="B13" i="51" s="1"/>
  <c r="B14" i="51" s="1"/>
  <c r="B15" i="51" s="1"/>
  <c r="B16" i="51" s="1"/>
  <c r="B17" i="51" s="1"/>
  <c r="B18" i="51" s="1"/>
  <c r="B19" i="51" s="1"/>
  <c r="B20" i="51" s="1"/>
  <c r="B21" i="51" s="1"/>
  <c r="B22" i="51" s="1"/>
  <c r="B23" i="51" s="1"/>
  <c r="B24" i="51" s="1"/>
  <c r="B25" i="51" s="1"/>
  <c r="B26" i="51" s="1"/>
  <c r="B27" i="51" s="1"/>
  <c r="B28" i="51" s="1"/>
  <c r="B29" i="51" s="1"/>
  <c r="B30" i="51" s="1"/>
  <c r="B31" i="51" s="1"/>
  <c r="B32" i="51" s="1"/>
  <c r="B33" i="51" s="1"/>
  <c r="B34" i="51" s="1"/>
  <c r="B35" i="51" s="1"/>
  <c r="B36" i="51" s="1"/>
  <c r="B37" i="51" s="1"/>
  <c r="B38" i="51" s="1"/>
  <c r="B39" i="51" s="1"/>
  <c r="B40" i="51" s="1"/>
  <c r="B41" i="51" s="1"/>
  <c r="B42" i="51" s="1"/>
  <c r="B43" i="51" s="1"/>
  <c r="B44" i="51" s="1"/>
  <c r="B45" i="51" s="1"/>
  <c r="B46" i="51" s="1"/>
  <c r="B47" i="51" s="1"/>
  <c r="B48" i="51" s="1"/>
  <c r="B49" i="51" s="1"/>
  <c r="B50" i="51" s="1"/>
  <c r="B51" i="51" s="1"/>
  <c r="B52" i="51" s="1"/>
  <c r="D27" i="13"/>
  <c r="D28" i="13" s="1"/>
  <c r="F27" i="13"/>
  <c r="F28" i="13" s="1"/>
  <c r="G27" i="13"/>
  <c r="G28" i="13" s="1"/>
  <c r="I27" i="13"/>
  <c r="I28" i="13" s="1"/>
  <c r="H8" i="11"/>
  <c r="H9" i="11"/>
  <c r="H11" i="11"/>
  <c r="H12" i="11"/>
  <c r="H13" i="11"/>
  <c r="H14" i="11"/>
  <c r="H15" i="11"/>
  <c r="H16" i="11"/>
  <c r="H17" i="11"/>
  <c r="H19" i="11"/>
  <c r="H20" i="11"/>
  <c r="H21" i="11"/>
  <c r="H22" i="11"/>
  <c r="H23" i="11"/>
  <c r="H24" i="11"/>
  <c r="H25" i="11"/>
  <c r="D26" i="11"/>
  <c r="D27" i="11" s="1"/>
  <c r="E26" i="11"/>
  <c r="E27" i="11" s="1"/>
  <c r="F26" i="11"/>
  <c r="F27" i="11" s="1"/>
  <c r="G26" i="11"/>
  <c r="G27" i="11" s="1"/>
  <c r="I26" i="11"/>
  <c r="I27" i="11" s="1"/>
  <c r="D10" i="8"/>
  <c r="F10" i="8"/>
  <c r="F33" i="8"/>
  <c r="D30" i="8"/>
  <c r="E30" i="8"/>
  <c r="F30" i="8"/>
  <c r="G30" i="8"/>
  <c r="D31" i="8"/>
  <c r="E31" i="8"/>
  <c r="F31" i="8"/>
  <c r="G31" i="8"/>
  <c r="E33" i="8"/>
  <c r="G33" i="8"/>
  <c r="E9" i="7"/>
  <c r="E33" i="7"/>
  <c r="B10" i="7"/>
  <c r="B11" i="7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E29" i="7"/>
  <c r="F29" i="7"/>
  <c r="E30" i="7"/>
  <c r="F30" i="7"/>
  <c r="E32" i="7"/>
  <c r="F32" i="7"/>
  <c r="B4" i="49"/>
  <c r="B5" i="49" s="1"/>
  <c r="B8" i="49" s="1"/>
  <c r="B9" i="49" s="1"/>
  <c r="B10" i="49" s="1"/>
  <c r="B12" i="49" s="1"/>
  <c r="B15" i="49" s="1"/>
  <c r="B16" i="49" s="1"/>
  <c r="B17" i="49" s="1"/>
  <c r="B18" i="49" s="1"/>
  <c r="B19" i="49" s="1"/>
  <c r="B20" i="49" s="1"/>
  <c r="B21" i="49" s="1"/>
  <c r="B24" i="49" s="1"/>
  <c r="B25" i="49" s="1"/>
  <c r="B26" i="49" s="1"/>
  <c r="B27" i="49" s="1"/>
  <c r="B28" i="49" s="1"/>
  <c r="B29" i="49" s="1"/>
  <c r="B30" i="49" s="1"/>
  <c r="B31" i="49" s="1"/>
  <c r="B32" i="49" s="1"/>
  <c r="D4" i="49"/>
  <c r="H8" i="47"/>
  <c r="B9" i="47"/>
  <c r="B10" i="47"/>
  <c r="B11" i="47"/>
  <c r="B12" i="47" s="1"/>
  <c r="B13" i="47" s="1"/>
  <c r="B14" i="47" s="1"/>
  <c r="B15" i="47" s="1"/>
  <c r="B16" i="47" s="1"/>
  <c r="B17" i="47" s="1"/>
  <c r="B18" i="47" s="1"/>
  <c r="B19" i="47" s="1"/>
  <c r="B20" i="47" s="1"/>
  <c r="B21" i="47" s="1"/>
  <c r="B22" i="47" s="1"/>
  <c r="B23" i="47" s="1"/>
  <c r="B24" i="47" s="1"/>
  <c r="H9" i="47"/>
  <c r="H10" i="47"/>
  <c r="H11" i="47"/>
  <c r="H12" i="47"/>
  <c r="H14" i="47"/>
  <c r="H15" i="47"/>
  <c r="H16" i="47"/>
  <c r="I10" i="47" s="1"/>
  <c r="B9" i="44"/>
  <c r="B10" i="44" s="1"/>
  <c r="B11" i="44" s="1"/>
  <c r="B12" i="44" s="1"/>
  <c r="B13" i="44" s="1"/>
  <c r="B14" i="44" s="1"/>
  <c r="B15" i="44" s="1"/>
  <c r="B16" i="44" s="1"/>
  <c r="B17" i="44" s="1"/>
  <c r="B18" i="44" s="1"/>
  <c r="B19" i="44" s="1"/>
  <c r="B20" i="44" s="1"/>
  <c r="B21" i="44" s="1"/>
  <c r="B22" i="44" s="1"/>
  <c r="B23" i="44" s="1"/>
  <c r="B24" i="44" s="1"/>
  <c r="B25" i="44" s="1"/>
  <c r="B26" i="44" s="1"/>
  <c r="B27" i="44" s="1"/>
  <c r="B28" i="44" s="1"/>
  <c r="B29" i="44" s="1"/>
  <c r="B30" i="44" s="1"/>
  <c r="B31" i="44" s="1"/>
  <c r="B32" i="44" s="1"/>
  <c r="B33" i="44" s="1"/>
  <c r="B34" i="44" s="1"/>
  <c r="B35" i="44" s="1"/>
  <c r="B36" i="44" s="1"/>
  <c r="B37" i="44" s="1"/>
  <c r="B38" i="44" s="1"/>
  <c r="B39" i="44" s="1"/>
  <c r="B40" i="44" s="1"/>
  <c r="B41" i="44" s="1"/>
  <c r="B42" i="44" s="1"/>
  <c r="B43" i="44" s="1"/>
  <c r="B44" i="44" s="1"/>
  <c r="B45" i="44" s="1"/>
  <c r="B46" i="44" s="1"/>
  <c r="B47" i="44" s="1"/>
  <c r="B48" i="44" s="1"/>
  <c r="H12" i="44"/>
  <c r="H18" i="44"/>
  <c r="H21" i="44"/>
  <c r="G26" i="44"/>
  <c r="H26" i="44"/>
  <c r="G29" i="44"/>
  <c r="H29" i="44"/>
  <c r="I29" i="44" s="1"/>
  <c r="G32" i="44"/>
  <c r="H32" i="44"/>
  <c r="G36" i="44"/>
  <c r="H36" i="44"/>
  <c r="I36" i="44" s="1"/>
  <c r="G40" i="44"/>
  <c r="H40" i="44"/>
  <c r="H44" i="44"/>
  <c r="I44" i="44" s="1"/>
  <c r="G52" i="44"/>
  <c r="G50" i="44" s="1"/>
  <c r="I50" i="44" s="1"/>
  <c r="H52" i="44"/>
  <c r="H50" i="44" s="1"/>
  <c r="J16" i="47"/>
  <c r="K16" i="47"/>
  <c r="J15" i="47"/>
  <c r="K15" i="47"/>
  <c r="K9" i="47"/>
  <c r="J14" i="47"/>
  <c r="K14" i="47"/>
  <c r="J13" i="47"/>
  <c r="K13" i="47"/>
  <c r="J12" i="47"/>
  <c r="K12" i="47"/>
  <c r="K11" i="47"/>
  <c r="J11" i="47"/>
  <c r="J10" i="47"/>
  <c r="K10" i="47"/>
  <c r="J9" i="47"/>
  <c r="K8" i="47"/>
  <c r="J8" i="47"/>
  <c r="K26" i="51"/>
  <c r="F34" i="8"/>
  <c r="I9" i="41"/>
  <c r="I8" i="41" s="1"/>
  <c r="I32" i="41" s="1"/>
  <c r="E29" i="44"/>
  <c r="E52" i="44"/>
  <c r="E50" i="44" s="1"/>
  <c r="E18" i="44"/>
  <c r="E40" i="44"/>
  <c r="I12" i="44"/>
  <c r="K25" i="41" l="1"/>
  <c r="E12" i="44"/>
  <c r="G31" i="56"/>
  <c r="J22" i="56"/>
  <c r="I21" i="47"/>
  <c r="L21" i="47" s="1"/>
  <c r="I11" i="47"/>
  <c r="L11" i="47" s="1"/>
  <c r="L11" i="56"/>
  <c r="L9" i="56" s="1"/>
  <c r="L48" i="56" s="1"/>
  <c r="E36" i="44"/>
  <c r="E17" i="44" s="1"/>
  <c r="I40" i="44"/>
  <c r="D19" i="49" s="1"/>
  <c r="I21" i="44"/>
  <c r="I55" i="44"/>
  <c r="E56" i="44"/>
  <c r="E55" i="44" s="1"/>
  <c r="E65" i="44"/>
  <c r="E61" i="44" s="1"/>
  <c r="I10" i="51"/>
  <c r="H10" i="51"/>
  <c r="H26" i="11"/>
  <c r="H27" i="11" s="1"/>
  <c r="F10" i="51"/>
  <c r="R10" i="51"/>
  <c r="G21" i="56"/>
  <c r="G11" i="56" s="1"/>
  <c r="F17" i="44"/>
  <c r="F10" i="44" s="1"/>
  <c r="F9" i="44" s="1"/>
  <c r="F8" i="44" s="1"/>
  <c r="F75" i="44" s="1"/>
  <c r="L13" i="56"/>
  <c r="G10" i="51"/>
  <c r="I18" i="47"/>
  <c r="L18" i="47" s="1"/>
  <c r="I61" i="44"/>
  <c r="K42" i="51"/>
  <c r="H32" i="56"/>
  <c r="K12" i="56"/>
  <c r="K9" i="56" s="1"/>
  <c r="K48" i="56" s="1"/>
  <c r="M10" i="51"/>
  <c r="O10" i="51"/>
  <c r="I32" i="44"/>
  <c r="H17" i="44"/>
  <c r="H10" i="44" s="1"/>
  <c r="H9" i="44" s="1"/>
  <c r="H8" i="44" s="1"/>
  <c r="H75" i="44" s="1"/>
  <c r="D34" i="8"/>
  <c r="H9" i="41"/>
  <c r="H8" i="41" s="1"/>
  <c r="H32" i="41" s="1"/>
  <c r="F61" i="44"/>
  <c r="M13" i="56"/>
  <c r="L23" i="56"/>
  <c r="I26" i="44"/>
  <c r="I15" i="47"/>
  <c r="L15" i="47" s="1"/>
  <c r="L10" i="51"/>
  <c r="S10" i="51"/>
  <c r="I56" i="44"/>
  <c r="K33" i="51"/>
  <c r="L10" i="47"/>
  <c r="T10" i="51"/>
  <c r="K10" i="41"/>
  <c r="K9" i="41" s="1"/>
  <c r="K8" i="41" s="1"/>
  <c r="K32" i="41" s="1"/>
  <c r="K35" i="41"/>
  <c r="K45" i="41"/>
  <c r="G25" i="41"/>
  <c r="G9" i="41" s="1"/>
  <c r="G8" i="41" s="1"/>
  <c r="G32" i="41" s="1"/>
  <c r="G45" i="41"/>
  <c r="E21" i="56"/>
  <c r="E13" i="56" s="1"/>
  <c r="E32" i="56"/>
  <c r="F31" i="56"/>
  <c r="F22" i="56"/>
  <c r="E22" i="56"/>
  <c r="F41" i="56"/>
  <c r="F39" i="56" s="1"/>
  <c r="E41" i="56"/>
  <c r="E39" i="56" s="1"/>
  <c r="F21" i="56"/>
  <c r="E10" i="56"/>
  <c r="F32" i="56"/>
  <c r="E31" i="56"/>
  <c r="I31" i="56"/>
  <c r="B54" i="51"/>
  <c r="B55" i="51" s="1"/>
  <c r="B56" i="51" s="1"/>
  <c r="B57" i="51" s="1"/>
  <c r="B58" i="51" s="1"/>
  <c r="B59" i="51" s="1"/>
  <c r="B60" i="51" s="1"/>
  <c r="B61" i="51" s="1"/>
  <c r="B62" i="51" s="1"/>
  <c r="B63" i="51" s="1"/>
  <c r="B64" i="51" s="1"/>
  <c r="B67" i="51" s="1"/>
  <c r="B68" i="51" s="1"/>
  <c r="B69" i="51" s="1"/>
  <c r="B70" i="51" s="1"/>
  <c r="B71" i="51" s="1"/>
  <c r="B72" i="51" s="1"/>
  <c r="B73" i="51" s="1"/>
  <c r="B74" i="51" s="1"/>
  <c r="B75" i="51" s="1"/>
  <c r="B76" i="51" s="1"/>
  <c r="D31" i="51"/>
  <c r="D21" i="51"/>
  <c r="D10" i="51"/>
  <c r="N10" i="51"/>
  <c r="U48" i="51"/>
  <c r="E13" i="51"/>
  <c r="E10" i="51"/>
  <c r="E9" i="51" s="1"/>
  <c r="E63" i="51" s="1"/>
  <c r="J41" i="56"/>
  <c r="J39" i="56" s="1"/>
  <c r="I12" i="47"/>
  <c r="L12" i="47" s="1"/>
  <c r="I16" i="47"/>
  <c r="L16" i="47" s="1"/>
  <c r="K16" i="51"/>
  <c r="J31" i="56"/>
  <c r="K13" i="56"/>
  <c r="M12" i="56"/>
  <c r="M9" i="56" s="1"/>
  <c r="M48" i="56" s="1"/>
  <c r="I10" i="56"/>
  <c r="I52" i="44"/>
  <c r="G17" i="44"/>
  <c r="I17" i="44" s="1"/>
  <c r="I9" i="47"/>
  <c r="L9" i="47" s="1"/>
  <c r="I13" i="47"/>
  <c r="L13" i="47" s="1"/>
  <c r="I17" i="47"/>
  <c r="L17" i="47" s="1"/>
  <c r="P44" i="51"/>
  <c r="U44" i="51" s="1"/>
  <c r="J21" i="56"/>
  <c r="B49" i="44"/>
  <c r="B50" i="44" s="1"/>
  <c r="B51" i="44" s="1"/>
  <c r="B52" i="44" s="1"/>
  <c r="B53" i="44" s="1"/>
  <c r="B54" i="44" s="1"/>
  <c r="B55" i="44" s="1"/>
  <c r="B56" i="44" s="1"/>
  <c r="B57" i="44" s="1"/>
  <c r="B58" i="44" s="1"/>
  <c r="B59" i="44" s="1"/>
  <c r="B60" i="44" s="1"/>
  <c r="B61" i="44" s="1"/>
  <c r="B62" i="44" s="1"/>
  <c r="B63" i="44" s="1"/>
  <c r="B64" i="44" s="1"/>
  <c r="B65" i="44" s="1"/>
  <c r="B66" i="44" s="1"/>
  <c r="B67" i="44" s="1"/>
  <c r="B68" i="44" s="1"/>
  <c r="B69" i="44" s="1"/>
  <c r="B70" i="44" s="1"/>
  <c r="B71" i="44" s="1"/>
  <c r="B72" i="44" s="1"/>
  <c r="B73" i="44" s="1"/>
  <c r="B75" i="44" s="1"/>
  <c r="B76" i="44" s="1"/>
  <c r="B78" i="44" s="1"/>
  <c r="B79" i="44" s="1"/>
  <c r="B80" i="44" s="1"/>
  <c r="B81" i="44" s="1"/>
  <c r="I22" i="56"/>
  <c r="I12" i="56" s="1"/>
  <c r="I21" i="56"/>
  <c r="F10" i="56"/>
  <c r="H22" i="56"/>
  <c r="K23" i="56"/>
  <c r="H31" i="56"/>
  <c r="H23" i="56" s="1"/>
  <c r="G41" i="56"/>
  <c r="G39" i="56" s="1"/>
  <c r="H24" i="47"/>
  <c r="I19" i="47"/>
  <c r="L19" i="47" s="1"/>
  <c r="I41" i="56"/>
  <c r="I39" i="56" s="1"/>
  <c r="G10" i="56"/>
  <c r="I8" i="47"/>
  <c r="L8" i="47" s="1"/>
  <c r="I20" i="47"/>
  <c r="L20" i="47" s="1"/>
  <c r="I14" i="47"/>
  <c r="L14" i="47" s="1"/>
  <c r="J32" i="56"/>
  <c r="J12" i="56" s="1"/>
  <c r="H41" i="56"/>
  <c r="H39" i="56" s="1"/>
  <c r="H10" i="56"/>
  <c r="I65" i="44"/>
  <c r="I32" i="56"/>
  <c r="J10" i="56"/>
  <c r="G22" i="56"/>
  <c r="G12" i="56" s="1"/>
  <c r="U26" i="51"/>
  <c r="K14" i="51"/>
  <c r="F31" i="51" s="1"/>
  <c r="D10" i="49"/>
  <c r="H21" i="56"/>
  <c r="G32" i="56"/>
  <c r="G23" i="56" s="1"/>
  <c r="D21" i="49"/>
  <c r="K24" i="51"/>
  <c r="P33" i="51"/>
  <c r="U34" i="51"/>
  <c r="U33" i="51" s="1"/>
  <c r="U24" i="51"/>
  <c r="U17" i="51"/>
  <c r="U16" i="51" s="1"/>
  <c r="U14" i="51" s="1"/>
  <c r="P16" i="51"/>
  <c r="P14" i="51" s="1"/>
  <c r="U45" i="51"/>
  <c r="K48" i="51"/>
  <c r="P26" i="51"/>
  <c r="P24" i="51" s="1"/>
  <c r="P48" i="51"/>
  <c r="E10" i="44" l="1"/>
  <c r="E9" i="44" s="1"/>
  <c r="E8" i="44" s="1"/>
  <c r="E75" i="44" s="1"/>
  <c r="I21" i="51"/>
  <c r="H12" i="56"/>
  <c r="D3" i="49"/>
  <c r="D5" i="49" s="1"/>
  <c r="D12" i="49" s="1"/>
  <c r="D24" i="49" s="1"/>
  <c r="D26" i="49" s="1"/>
  <c r="D30" i="49" s="1"/>
  <c r="J23" i="56"/>
  <c r="E12" i="56"/>
  <c r="U42" i="51"/>
  <c r="E23" i="56"/>
  <c r="F21" i="51"/>
  <c r="F11" i="51" s="1"/>
  <c r="G10" i="44"/>
  <c r="G9" i="44" s="1"/>
  <c r="P42" i="51"/>
  <c r="I23" i="56"/>
  <c r="I10" i="44"/>
  <c r="G21" i="51"/>
  <c r="G31" i="51"/>
  <c r="D41" i="51"/>
  <c r="D39" i="51" s="1"/>
  <c r="J11" i="56"/>
  <c r="J9" i="56" s="1"/>
  <c r="J48" i="56" s="1"/>
  <c r="D32" i="51"/>
  <c r="D23" i="51" s="1"/>
  <c r="F12" i="56"/>
  <c r="J31" i="51"/>
  <c r="I31" i="51"/>
  <c r="I11" i="51" s="1"/>
  <c r="G9" i="56"/>
  <c r="G48" i="56" s="1"/>
  <c r="F23" i="56"/>
  <c r="I11" i="56"/>
  <c r="I9" i="56" s="1"/>
  <c r="I48" i="56" s="1"/>
  <c r="I13" i="56"/>
  <c r="H11" i="56"/>
  <c r="H13" i="56"/>
  <c r="H9" i="56"/>
  <c r="H48" i="56" s="1"/>
  <c r="G13" i="56"/>
  <c r="J13" i="56"/>
  <c r="D11" i="51"/>
  <c r="D22" i="51"/>
  <c r="F13" i="56"/>
  <c r="F11" i="56"/>
  <c r="E11" i="56"/>
  <c r="K10" i="51"/>
  <c r="P10" i="51"/>
  <c r="M21" i="51"/>
  <c r="L21" i="51"/>
  <c r="N21" i="51"/>
  <c r="L31" i="51"/>
  <c r="M31" i="51"/>
  <c r="O21" i="51"/>
  <c r="O31" i="51"/>
  <c r="N31" i="51"/>
  <c r="U10" i="51"/>
  <c r="T21" i="51"/>
  <c r="R21" i="51"/>
  <c r="S21" i="51"/>
  <c r="R31" i="51"/>
  <c r="Q31" i="51"/>
  <c r="Q21" i="51"/>
  <c r="T31" i="51"/>
  <c r="S31" i="51"/>
  <c r="H31" i="51"/>
  <c r="H21" i="51"/>
  <c r="J21" i="51"/>
  <c r="E9" i="56" l="1"/>
  <c r="E48" i="56" s="1"/>
  <c r="F9" i="56"/>
  <c r="F48" i="56" s="1"/>
  <c r="D12" i="51"/>
  <c r="D13" i="51"/>
  <c r="I9" i="44"/>
  <c r="G8" i="44"/>
  <c r="D9" i="51"/>
  <c r="D63" i="51" s="1"/>
  <c r="K31" i="51"/>
  <c r="H11" i="51"/>
  <c r="O11" i="51"/>
  <c r="S11" i="51"/>
  <c r="T11" i="51"/>
  <c r="K21" i="51"/>
  <c r="J11" i="51"/>
  <c r="L11" i="51"/>
  <c r="G11" i="51"/>
  <c r="N11" i="51"/>
  <c r="R11" i="51"/>
  <c r="Q11" i="51"/>
  <c r="M11" i="51"/>
  <c r="G75" i="44" l="1"/>
  <c r="I8" i="44"/>
  <c r="P31" i="51"/>
  <c r="U31" i="51" s="1"/>
  <c r="G41" i="51"/>
  <c r="G39" i="51" s="1"/>
  <c r="P21" i="51"/>
  <c r="F32" i="51"/>
  <c r="K11" i="51"/>
  <c r="G22" i="51"/>
  <c r="F22" i="51"/>
  <c r="H41" i="51"/>
  <c r="H39" i="51" s="1"/>
  <c r="J22" i="51"/>
  <c r="J41" i="51"/>
  <c r="J39" i="51" s="1"/>
  <c r="J32" i="51"/>
  <c r="J23" i="51" s="1"/>
  <c r="G32" i="51"/>
  <c r="G23" i="51" s="1"/>
  <c r="H32" i="51"/>
  <c r="H23" i="51" s="1"/>
  <c r="I32" i="51"/>
  <c r="I23" i="51" s="1"/>
  <c r="F41" i="51"/>
  <c r="I41" i="51"/>
  <c r="I39" i="51" s="1"/>
  <c r="H22" i="51"/>
  <c r="I22" i="51"/>
  <c r="D27" i="49" l="1"/>
  <c r="D28" i="49" s="1"/>
  <c r="D31" i="49"/>
  <c r="D32" i="49" s="1"/>
  <c r="I75" i="44"/>
  <c r="L41" i="51"/>
  <c r="F39" i="51"/>
  <c r="K41" i="51"/>
  <c r="G12" i="51"/>
  <c r="G9" i="51" s="1"/>
  <c r="G63" i="51" s="1"/>
  <c r="G13" i="51"/>
  <c r="I12" i="51"/>
  <c r="I9" i="51" s="1"/>
  <c r="I63" i="51" s="1"/>
  <c r="I13" i="51"/>
  <c r="P11" i="51"/>
  <c r="U21" i="51"/>
  <c r="M22" i="51"/>
  <c r="L22" i="51"/>
  <c r="M41" i="51"/>
  <c r="M39" i="51" s="1"/>
  <c r="N41" i="51"/>
  <c r="N39" i="51" s="1"/>
  <c r="O32" i="51"/>
  <c r="O23" i="51" s="1"/>
  <c r="O41" i="51"/>
  <c r="O39" i="51" s="1"/>
  <c r="L32" i="51"/>
  <c r="L23" i="51" s="1"/>
  <c r="N32" i="51"/>
  <c r="N23" i="51" s="1"/>
  <c r="N22" i="51"/>
  <c r="L39" i="51"/>
  <c r="M32" i="51"/>
  <c r="M23" i="51" s="1"/>
  <c r="O22" i="51"/>
  <c r="K22" i="51"/>
  <c r="F12" i="51"/>
  <c r="F9" i="51" s="1"/>
  <c r="F13" i="51"/>
  <c r="K32" i="51"/>
  <c r="F23" i="51"/>
  <c r="H12" i="51"/>
  <c r="H9" i="51" s="1"/>
  <c r="H63" i="51" s="1"/>
  <c r="H13" i="51"/>
  <c r="J12" i="51"/>
  <c r="J9" i="51" s="1"/>
  <c r="J63" i="51" s="1"/>
  <c r="J13" i="51"/>
  <c r="F63" i="51" l="1"/>
  <c r="P22" i="51"/>
  <c r="K12" i="51"/>
  <c r="K9" i="51" s="1"/>
  <c r="K13" i="51"/>
  <c r="O12" i="51"/>
  <c r="O9" i="51" s="1"/>
  <c r="O13" i="51"/>
  <c r="P32" i="51"/>
  <c r="K23" i="51"/>
  <c r="N12" i="51"/>
  <c r="N9" i="51" s="1"/>
  <c r="N13" i="51"/>
  <c r="L12" i="51"/>
  <c r="L9" i="51" s="1"/>
  <c r="L13" i="51"/>
  <c r="M12" i="51"/>
  <c r="M9" i="51" s="1"/>
  <c r="M13" i="51"/>
  <c r="K39" i="51"/>
  <c r="P41" i="51"/>
  <c r="U11" i="51"/>
  <c r="S41" i="51"/>
  <c r="S39" i="51" s="1"/>
  <c r="S22" i="51"/>
  <c r="R41" i="51"/>
  <c r="R39" i="51" s="1"/>
  <c r="Q32" i="51"/>
  <c r="Q23" i="51" s="1"/>
  <c r="R22" i="51"/>
  <c r="Q22" i="51"/>
  <c r="T32" i="51"/>
  <c r="T23" i="51" s="1"/>
  <c r="T22" i="51"/>
  <c r="Q41" i="51"/>
  <c r="Q39" i="51" s="1"/>
  <c r="R32" i="51"/>
  <c r="R23" i="51" s="1"/>
  <c r="S32" i="51"/>
  <c r="S23" i="51" s="1"/>
  <c r="T41" i="51"/>
  <c r="T39" i="51" s="1"/>
  <c r="K63" i="51" l="1"/>
  <c r="T12" i="51"/>
  <c r="T9" i="51" s="1"/>
  <c r="T13" i="51"/>
  <c r="Q12" i="51"/>
  <c r="Q9" i="51" s="1"/>
  <c r="Q13" i="51"/>
  <c r="P39" i="51"/>
  <c r="U41" i="51"/>
  <c r="U39" i="51" s="1"/>
  <c r="R12" i="51"/>
  <c r="R9" i="51" s="1"/>
  <c r="R13" i="51"/>
  <c r="U32" i="51"/>
  <c r="U23" i="51" s="1"/>
  <c r="P23" i="51"/>
  <c r="S12" i="51"/>
  <c r="S9" i="51" s="1"/>
  <c r="S13" i="51"/>
  <c r="P12" i="51"/>
  <c r="P9" i="51" s="1"/>
  <c r="U22" i="51"/>
  <c r="P13" i="51"/>
  <c r="U12" i="51" l="1"/>
  <c r="U9" i="51" s="1"/>
  <c r="U13" i="51"/>
</calcChain>
</file>

<file path=xl/sharedStrings.xml><?xml version="1.0" encoding="utf-8"?>
<sst xmlns="http://schemas.openxmlformats.org/spreadsheetml/2006/main" count="1388" uniqueCount="439">
  <si>
    <t>Držitel licence:</t>
  </si>
  <si>
    <t>Období:</t>
  </si>
  <si>
    <t>v tis. Kč</t>
  </si>
  <si>
    <t>i</t>
  </si>
  <si>
    <t>Skutečnost</t>
  </si>
  <si>
    <t>Plán</t>
  </si>
  <si>
    <t>Odpisy</t>
  </si>
  <si>
    <t>Vyřazený majetek</t>
  </si>
  <si>
    <t>Aktivovaný majetek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</si>
  <si>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</si>
  <si>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</si>
  <si>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</si>
  <si>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</si>
  <si>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</si>
  <si>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</si>
  <si>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</si>
  <si>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</si>
  <si>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</si>
  <si>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</si>
  <si>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</si>
  <si>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</si>
  <si>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n</t>
  </si>
  <si>
    <t>o</t>
  </si>
  <si>
    <t>Distribuce celkem</t>
  </si>
  <si>
    <t>Přímo přiřaditelný majetek</t>
  </si>
  <si>
    <t>Podpůrný majetek</t>
  </si>
  <si>
    <t>Společný majetek - podíl</t>
  </si>
  <si>
    <t>Dálkovody</t>
  </si>
  <si>
    <t>Plynovody</t>
  </si>
  <si>
    <t>Regulační stanice - celkem</t>
  </si>
  <si>
    <t>Regulační stanice - technologická část</t>
  </si>
  <si>
    <t>Regulační stanice - stavební část</t>
  </si>
  <si>
    <t>Měření</t>
  </si>
  <si>
    <t>Ostatní</t>
  </si>
  <si>
    <t>Podpůrný majetek - podíl</t>
  </si>
  <si>
    <t>Místní sítě</t>
  </si>
  <si>
    <t>Dispečerské a řídící systémy</t>
  </si>
  <si>
    <t>Telekomunikační zařízení</t>
  </si>
  <si>
    <t>Zabezpečovací systémy</t>
  </si>
  <si>
    <t>Studie a poradenství</t>
  </si>
  <si>
    <t>Ostatní podpůrný majetek</t>
  </si>
  <si>
    <t xml:space="preserve">Ostatní činnosti </t>
  </si>
  <si>
    <t>Software, hardware</t>
  </si>
  <si>
    <t>Pozemky, budovy a stavby</t>
  </si>
  <si>
    <t>Zařízení a inventář</t>
  </si>
  <si>
    <t>Ostatní společný majetek</t>
  </si>
  <si>
    <t>Majetek odkoupený od třetích stran</t>
  </si>
  <si>
    <t>x</t>
  </si>
  <si>
    <t>Nezahrnovaná aktiva</t>
  </si>
  <si>
    <t>Ocenění v IFRS</t>
  </si>
  <si>
    <t>Ocenění v CAS</t>
  </si>
  <si>
    <t>Společnost celkem - výkazy</t>
  </si>
  <si>
    <t>Společnost celkem - účetnictví</t>
  </si>
  <si>
    <t>Technické jednotky</t>
  </si>
  <si>
    <t>Plynovody provozované celkem</t>
  </si>
  <si>
    <t>km</t>
  </si>
  <si>
    <t xml:space="preserve">   z toho plynovody, které nejsou v majetku společnosti</t>
  </si>
  <si>
    <t>Regulační stanice</t>
  </si>
  <si>
    <t>počet</t>
  </si>
  <si>
    <t>Odběrná místa</t>
  </si>
  <si>
    <t>Schválil:</t>
  </si>
  <si>
    <t>Vypracoval:</t>
  </si>
  <si>
    <t>JMÉNO A PŘÍJMENÍ/TELEFON</t>
  </si>
  <si>
    <t>PODPIS</t>
  </si>
  <si>
    <t>Datum:</t>
  </si>
  <si>
    <t>Celkem</t>
  </si>
  <si>
    <t>Tržby za pevnou distribuční kapacitu na dobu neurčitou</t>
  </si>
  <si>
    <t>Tržby za přerušitelnou distribuční kapacitu na dobu neurčitou</t>
  </si>
  <si>
    <t>Tržby za pevnou měsíční distribuční kapacitu</t>
  </si>
  <si>
    <t>Tržby za přerušitelnou měsíční distribuční kapacitu</t>
  </si>
  <si>
    <t>Tržby za pevnou klouzavou distribuční kapacitu</t>
  </si>
  <si>
    <t>Tržby za vstup do distribuční soustavy z výroben plynu</t>
  </si>
  <si>
    <t>Tržby z distribuce - přetoky</t>
  </si>
  <si>
    <t>Tržby za překročení distribuční kapacity</t>
  </si>
  <si>
    <t>Tržby za služby operátora trhu</t>
  </si>
  <si>
    <t>Tržby - ostatní - snižující provozní náklady</t>
  </si>
  <si>
    <t>Změna stavu zásob vlastní činnosti</t>
  </si>
  <si>
    <t>Aktivace</t>
  </si>
  <si>
    <t>Ostatní provozní výnosy</t>
  </si>
  <si>
    <t>Tržby za prodej zboží</t>
  </si>
  <si>
    <t>Tržby ostatní snižující provozní náklady</t>
  </si>
  <si>
    <t>Výkonová spotřeba</t>
  </si>
  <si>
    <t>Spotřeba materiálu a energie</t>
  </si>
  <si>
    <t>Zemní plyn - vlastní technologická spotřeba</t>
  </si>
  <si>
    <t>Zemní plyn - ztráty</t>
  </si>
  <si>
    <t>Spotřeba energie - ostatní</t>
  </si>
  <si>
    <t>Spotřeba materiálu</t>
  </si>
  <si>
    <t>Služby</t>
  </si>
  <si>
    <t>Opravy a udržování</t>
  </si>
  <si>
    <t>IT služby</t>
  </si>
  <si>
    <t>Konzultantské a poradenské služby</t>
  </si>
  <si>
    <t>Ostatní služby</t>
  </si>
  <si>
    <t>Osobní náklady</t>
  </si>
  <si>
    <t xml:space="preserve">    Mzdové náklady</t>
  </si>
  <si>
    <t>Daně a poplatky</t>
  </si>
  <si>
    <t>Ostatní provozní náklady</t>
  </si>
  <si>
    <t>Nákladové úroky</t>
  </si>
  <si>
    <t>Ostatní finanční náklady</t>
  </si>
  <si>
    <t>Náklady vynaložené na prodané zboží</t>
  </si>
  <si>
    <t xml:space="preserve">Zůstatková cena prodaného dlouhodobého majetku a materiálu </t>
  </si>
  <si>
    <t>Daň z příjmu za společnost</t>
  </si>
  <si>
    <t>splatná</t>
  </si>
  <si>
    <t>odložená</t>
  </si>
  <si>
    <t xml:space="preserve">Držitel licence: </t>
  </si>
  <si>
    <t>Období :</t>
  </si>
  <si>
    <t>Výkaz 22-N: Výkaz nákladů</t>
  </si>
  <si>
    <t>Oblast</t>
  </si>
  <si>
    <t>Proces</t>
  </si>
  <si>
    <t>Celkové náklady</t>
  </si>
  <si>
    <t xml:space="preserve">Provozování a řízení soustavy </t>
  </si>
  <si>
    <t>Provoz a obsluha</t>
  </si>
  <si>
    <t>Dispečerské řízení</t>
  </si>
  <si>
    <t>Opravy a údržba</t>
  </si>
  <si>
    <t>Údržba</t>
  </si>
  <si>
    <t>Pohotovostní služba</t>
  </si>
  <si>
    <t>Odstraňování závad plynárenských zařízení</t>
  </si>
  <si>
    <t>Odstraňování závad plynárenských zařízení způsobených třetí stranou</t>
  </si>
  <si>
    <t>Odečty</t>
  </si>
  <si>
    <t>Měřicí technika</t>
  </si>
  <si>
    <t>Řízení neoprávněných odběrů</t>
  </si>
  <si>
    <r>
      <t xml:space="preserve">Prodej a zákaznické služby                            </t>
    </r>
    <r>
      <rPr>
        <b/>
        <sz val="10"/>
        <color indexed="10"/>
        <rFont val="Arial"/>
        <family val="2"/>
        <charset val="238"/>
      </rPr>
      <t/>
    </r>
  </si>
  <si>
    <t>Obsluha účastníků trhu</t>
  </si>
  <si>
    <t>Fakturace</t>
  </si>
  <si>
    <t>Řízení pohledávek</t>
  </si>
  <si>
    <t>Strategie a plánování rozvoje a obnovy soustavy</t>
  </si>
  <si>
    <t>Správa technické a provozní dokumentace</t>
  </si>
  <si>
    <t>Obnova</t>
  </si>
  <si>
    <t>Rozvoj</t>
  </si>
  <si>
    <t>Technické jednotky - změna</t>
  </si>
  <si>
    <t>Množství  plynu</t>
  </si>
  <si>
    <t>MWh</t>
  </si>
  <si>
    <t>Vstup do soustavy</t>
  </si>
  <si>
    <t>Vstup z přepravní soustavy</t>
  </si>
  <si>
    <t>Vstup z jiných distribučních sítí</t>
  </si>
  <si>
    <t>Vstup od výrobců plynu</t>
  </si>
  <si>
    <t>Akumulace</t>
  </si>
  <si>
    <t>Výstup ze soustavy</t>
  </si>
  <si>
    <t>Distribuce zákazníci a LDS bez individuální ceny</t>
  </si>
  <si>
    <t>Distribuce výstup do jiných RDS</t>
  </si>
  <si>
    <t>Distribuce výstup do LDS s individuální cenou</t>
  </si>
  <si>
    <t>Neoprávněné odběry</t>
  </si>
  <si>
    <t>Distribuce výstup do přeshraničního plynovodu</t>
  </si>
  <si>
    <t>CNG</t>
  </si>
  <si>
    <t>Místní síť</t>
  </si>
  <si>
    <t>Distribuce zákazníci celkem</t>
  </si>
  <si>
    <t>CNG celkem</t>
  </si>
  <si>
    <t>Vlastní spotřeba technologická celkem</t>
  </si>
  <si>
    <t>Bilanční ztráty</t>
  </si>
  <si>
    <t>Množství plynu</t>
  </si>
  <si>
    <t>1</t>
  </si>
  <si>
    <t>2</t>
  </si>
  <si>
    <t>Datum</t>
  </si>
  <si>
    <r>
      <t>tis. m</t>
    </r>
    <r>
      <rPr>
        <vertAlign val="superscript"/>
        <sz val="10"/>
        <rFont val="Arial"/>
        <family val="2"/>
        <charset val="238"/>
      </rPr>
      <t>3</t>
    </r>
  </si>
  <si>
    <t>Distribuované množství</t>
  </si>
  <si>
    <t xml:space="preserve">Tržby za distribuovaný plyn </t>
  </si>
  <si>
    <t>Tržby za denní přidělenou kapacitu / stálý plat</t>
  </si>
  <si>
    <t>Tržby za distribuci celkem</t>
  </si>
  <si>
    <t xml:space="preserve">Tržby za služby operátora trhu </t>
  </si>
  <si>
    <t>tis. Kč</t>
  </si>
  <si>
    <t>Velkoodběr a střední odběr z dálkovodu</t>
  </si>
  <si>
    <t>Velkoodběr a střední odběr z místní sítě</t>
  </si>
  <si>
    <t>Maloodběr</t>
  </si>
  <si>
    <t>63 - 630</t>
  </si>
  <si>
    <t>7,56 - 15</t>
  </si>
  <si>
    <t>1,89 - 7,56</t>
  </si>
  <si>
    <t>Celkem MODOM</t>
  </si>
  <si>
    <t>CELKEM</t>
  </si>
  <si>
    <t>Četnost výskytu</t>
  </si>
  <si>
    <t>Tržby celkem</t>
  </si>
  <si>
    <t>Úniky při narušení sítě fakturované třetím osobám</t>
  </si>
  <si>
    <t>Tržby za znovupřipojení</t>
  </si>
  <si>
    <t xml:space="preserve">Držitel licence:  </t>
  </si>
  <si>
    <t>Leden</t>
  </si>
  <si>
    <t>Tržby za rezervovanou distribuční kapacitu</t>
  </si>
  <si>
    <t>Překročení technické jednotky</t>
  </si>
  <si>
    <t>Tržby za překročení</t>
  </si>
  <si>
    <t>Četnost překročení</t>
  </si>
  <si>
    <r>
      <t>m</t>
    </r>
    <r>
      <rPr>
        <vertAlign val="superscript"/>
        <sz val="10"/>
        <rFont val="Arial"/>
        <family val="2"/>
        <charset val="238"/>
      </rPr>
      <t>3</t>
    </r>
  </si>
  <si>
    <t>Na dobu neurčitou</t>
  </si>
  <si>
    <t>Dálkovod</t>
  </si>
  <si>
    <t>Přerušitelná kapacita</t>
  </si>
  <si>
    <t>Měsíční</t>
  </si>
  <si>
    <t>Klouzavá</t>
  </si>
  <si>
    <t>Prosinec</t>
  </si>
  <si>
    <t>Komodita VOSO</t>
  </si>
  <si>
    <t>Tržby za distribuovaný plyn</t>
  </si>
  <si>
    <t>Počet dnů omezení nebo přerušení</t>
  </si>
  <si>
    <t>Platba za omezení nebo přerušení</t>
  </si>
  <si>
    <t>Distribuční kapacita</t>
  </si>
  <si>
    <t>Denní rezervovaná kapacita</t>
  </si>
  <si>
    <t xml:space="preserve">Dálkovody </t>
  </si>
  <si>
    <t xml:space="preserve">Místní sítě </t>
  </si>
  <si>
    <t>Náklady včetně režie</t>
  </si>
  <si>
    <t>Domácnost</t>
  </si>
  <si>
    <t>Kontrola</t>
  </si>
  <si>
    <t>Výnosy za společnost celkem - výkazy</t>
  </si>
  <si>
    <t>Výnosy za společnost celkem - účetnictví</t>
  </si>
  <si>
    <t>Náklady za společnost celkem bez daně z příjmu - výkazy</t>
  </si>
  <si>
    <t>Náklady za společnost celkem bez daně z příjmu - účetnictví</t>
  </si>
  <si>
    <t>Náklady na procesy celkem</t>
  </si>
  <si>
    <t>Společnost celkem</t>
  </si>
  <si>
    <t>Dispečerské a řídicí systémy</t>
  </si>
  <si>
    <t>Kolektory</t>
  </si>
  <si>
    <t>Odečty, kalibrace a ověření</t>
  </si>
  <si>
    <t>Přetoky</t>
  </si>
  <si>
    <t>Zajištění přepravy zákazníkům</t>
  </si>
  <si>
    <t>Rezervovaná pevná kapacita hrazená provozovateli přepravní soustavy</t>
  </si>
  <si>
    <t>Variabilní složka ceny hrazená provozovateli přepravní soustavy</t>
  </si>
  <si>
    <t>Služby operátora trhu</t>
  </si>
  <si>
    <t>Správa, obnova a výstavba soustavy</t>
  </si>
  <si>
    <t>z toho goodwill</t>
  </si>
  <si>
    <t xml:space="preserve">z toho opravné položky k majetku </t>
  </si>
  <si>
    <t>z toho majetek neuznatelný jako regulovaná hodnota</t>
  </si>
  <si>
    <t>Rezervovaná kapacita</t>
  </si>
  <si>
    <t>45 - 63</t>
  </si>
  <si>
    <t>25 - 45</t>
  </si>
  <si>
    <t>15 - 25</t>
  </si>
  <si>
    <t>0 - 1,89</t>
  </si>
  <si>
    <t>Pořizovací hodnota aktiv
k 31. 12.</t>
  </si>
  <si>
    <t>Zůstatková hodnota aktiv
k 1. 1.</t>
  </si>
  <si>
    <t>Zůstatková hodnota aktiv
k 31. 12.</t>
  </si>
  <si>
    <t>Stav k 1. 1.</t>
  </si>
  <si>
    <t>Stav k 31. 12.</t>
  </si>
  <si>
    <t>Vysvětlivky:</t>
  </si>
  <si>
    <r>
      <t>Podpůrný majetek</t>
    </r>
    <r>
      <rPr>
        <b/>
        <vertAlign val="superscript"/>
        <sz val="10"/>
        <rFont val="Arial"/>
        <family val="2"/>
        <charset val="238"/>
      </rPr>
      <t>1)</t>
    </r>
  </si>
  <si>
    <r>
      <t>Společný majetek</t>
    </r>
    <r>
      <rPr>
        <b/>
        <vertAlign val="superscript"/>
        <sz val="10"/>
        <rFont val="Arial"/>
        <family val="2"/>
        <charset val="238"/>
      </rPr>
      <t>2)</t>
    </r>
  </si>
  <si>
    <t xml:space="preserve"> </t>
  </si>
  <si>
    <t>Zůstatková hodnota aktiv k 31. 12.</t>
  </si>
  <si>
    <r>
      <t>Tržby za distribuci</t>
    </r>
    <r>
      <rPr>
        <sz val="10"/>
        <color indexed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do předávacích míst přeshraničních plynovodů </t>
    </r>
  </si>
  <si>
    <t>1) Výdaje související s pořízením podpůrného majetku jsou rozděleny na distribuci plynu dálkovody a distribuci plynu místními sítěmi podle výdajů souvisejících s pořízením přímo přiřaditelného majetku.</t>
  </si>
  <si>
    <t>2) Výdaje související s pořízením společného majetku jsou rozděleny na distribuci plynu dálkovody, distribuci plynu místními sítěmi a ostatní činnosti podle výdajů souvisejících pořízením přímo přiřaditelného majetku.</t>
  </si>
  <si>
    <t>Náklady regulace - procesy</t>
  </si>
  <si>
    <t>Náklady na procesy</t>
  </si>
  <si>
    <t>(Nepovolené náklady zahrnuté v procesech)</t>
  </si>
  <si>
    <t>Ostatní náklady regulace - PV</t>
  </si>
  <si>
    <t xml:space="preserve">Náklady na kolektory </t>
  </si>
  <si>
    <t>Nájemné za pozemky pod regulačními stanicemi</t>
  </si>
  <si>
    <t>Náklady na zemní plyn - vlastní technologická spotřeba</t>
  </si>
  <si>
    <t>Náklady regulace - PV</t>
  </si>
  <si>
    <t>Ostatní náklady regulace - UPV</t>
  </si>
  <si>
    <t>Nájemné za plynárenská zařízení</t>
  </si>
  <si>
    <t>Náklady zemní plyn - na ztráty</t>
  </si>
  <si>
    <t>Náklady na přetoky</t>
  </si>
  <si>
    <t>Náklady na zajištění přepravy zákazníkům</t>
  </si>
  <si>
    <t>Náklady na zajištění služeb operátora trhu</t>
  </si>
  <si>
    <t>Náklady regulace bez odpisů snížené o započtené výnosy</t>
  </si>
  <si>
    <t>Provozní výnosy snižující provozní náklady</t>
  </si>
  <si>
    <t>Náklady regulace bez odpisů (N-procesy)</t>
  </si>
  <si>
    <t xml:space="preserve">Náklady regulace bez odpisů (N-účty) </t>
  </si>
  <si>
    <t>Rozdíl</t>
  </si>
  <si>
    <t>Odpisy - účetní hodnota</t>
  </si>
  <si>
    <t>Náklady regulace (N-procesy)</t>
  </si>
  <si>
    <t xml:space="preserve">Náklady regulace (N-účty) 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</si>
  <si>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</si>
  <si>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</si>
  <si>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</si>
  <si>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</si>
  <si>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</si>
  <si>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</si>
  <si>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</si>
  <si>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</si>
  <si>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</si>
  <si>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</si>
  <si>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JMÉNO A PŘÍJMENÍ / TELEFON</t>
  </si>
  <si>
    <t>Společnost</t>
  </si>
  <si>
    <t>Náklady na sociální zabezpečení a zdravotní pojištění</t>
  </si>
  <si>
    <t>Ostatní náklady</t>
  </si>
  <si>
    <t>Úpravy hodnot v provozní oblasti</t>
  </si>
  <si>
    <t>Jiné provozní náklady</t>
  </si>
  <si>
    <t>Společnosti v podnikatelském seskupení</t>
  </si>
  <si>
    <t>Ostatní subjekty</t>
  </si>
  <si>
    <t>Nájemné a pachtovné - pozemky pod regulačními stanicemi</t>
  </si>
  <si>
    <t>Nájemné a pachtovné - plynárenská zařízení</t>
  </si>
  <si>
    <t>Nájemné a pachtovné - ostatní</t>
  </si>
  <si>
    <t>Bankovní poplatky</t>
  </si>
  <si>
    <t>Alokace režie a fin. nák. ek. opr.</t>
  </si>
  <si>
    <t>Rezervy v provozní oblasti a komplexní náklady příštích období</t>
  </si>
  <si>
    <t>Jiné provozní výnosy snižující provozní náklady</t>
  </si>
  <si>
    <t>Úpravy hodnot pohledávek a zásob</t>
  </si>
  <si>
    <t>Daň z příjmů</t>
  </si>
  <si>
    <t xml:space="preserve">    Náklady na sociální zabezpečení, zdravotní pojištění a ostatní náklady</t>
  </si>
  <si>
    <t>Úpravy hodnot dlouhodobého nehmotného a hmotného majetku - trvalé (odpisy)</t>
  </si>
  <si>
    <t>Tržby z prodaného dlouhodobého majetku a materiálu</t>
  </si>
  <si>
    <t>Úpravy hodnot dlouhodobého nehmotného a hmotného majetku - dočasné - mimo impairment</t>
  </si>
  <si>
    <t>Úpravy hodnot dlouhodobého nehmotného a hmotného majetku - dočasné - impairment</t>
  </si>
  <si>
    <t>Jiné provozní výnosy - goodwill</t>
  </si>
  <si>
    <t>Výnosy</t>
  </si>
  <si>
    <t>Finanční výnosy</t>
  </si>
  <si>
    <t>Tržby z prodeje výrobků a služeb</t>
  </si>
  <si>
    <t>p</t>
  </si>
  <si>
    <t>q</t>
  </si>
  <si>
    <t>Rezervovaná distribuční kapacita celkem</t>
  </si>
  <si>
    <r>
      <t>m</t>
    </r>
    <r>
      <rPr>
        <vertAlign val="superscript"/>
        <sz val="9"/>
        <rFont val="Arial"/>
        <family val="2"/>
        <charset val="238"/>
      </rPr>
      <t>3</t>
    </r>
  </si>
  <si>
    <t>z toho Pevná kapacita</t>
  </si>
  <si>
    <t>z toho Přerušitelná kapacita</t>
  </si>
  <si>
    <t>Dálkovod + místní síť</t>
  </si>
  <si>
    <t>Přímo přiřaditelný a podpůrný majetek</t>
  </si>
  <si>
    <t>Finanční leasing - §5 odst. 2</t>
  </si>
  <si>
    <t>Změny klasifikace majetku a organizační změny</t>
  </si>
  <si>
    <t>Přeměny společnosti</t>
  </si>
  <si>
    <t>r</t>
  </si>
  <si>
    <t>s</t>
  </si>
  <si>
    <t>Ostatní činnosti</t>
  </si>
  <si>
    <t>Licence</t>
  </si>
  <si>
    <t>Úprava</t>
  </si>
  <si>
    <t>Distribuce</t>
  </si>
  <si>
    <t>Provozní výnosy</t>
  </si>
  <si>
    <r>
      <t>Správní režie a bankovní poplatky</t>
    </r>
    <r>
      <rPr>
        <vertAlign val="superscript"/>
        <sz val="10"/>
        <rFont val="Arial"/>
        <family val="2"/>
        <charset val="238"/>
      </rPr>
      <t>1)</t>
    </r>
  </si>
  <si>
    <t>Úprava nákladů zahrnutá v procesech</t>
  </si>
  <si>
    <t>1) Správní režie a bankovní poplatky jsou alokovány na jednotlivé procesy. Základnou pro alokaci správní režie a bankovních poplatků je hodnota nákladů jednotlivých procesů. Alokace je provedena i v členění na dálkovody a místní sítě.</t>
  </si>
  <si>
    <r>
      <t>m</t>
    </r>
    <r>
      <rPr>
        <i/>
        <vertAlign val="superscript"/>
        <sz val="9"/>
        <rFont val="Arial"/>
        <family val="2"/>
        <charset val="238"/>
      </rPr>
      <t>3</t>
    </r>
  </si>
  <si>
    <t>Náklady bez daně z příjmu</t>
  </si>
  <si>
    <t>Provozní náklady</t>
  </si>
  <si>
    <t>Finanční leasing - § 5 odst. 2</t>
  </si>
  <si>
    <t>Členské příspěvky</t>
  </si>
  <si>
    <t>Dary</t>
  </si>
  <si>
    <t>Pokuty a penále</t>
  </si>
  <si>
    <t>Jiné náklady</t>
  </si>
  <si>
    <t>Finanční náklady</t>
  </si>
  <si>
    <t>Ostatní provozní výnosy snižující provozní náklady</t>
  </si>
  <si>
    <t>EIC kód vstupního bodu</t>
  </si>
  <si>
    <t>Vstupující množství plynu</t>
  </si>
  <si>
    <r>
      <t>m</t>
    </r>
    <r>
      <rPr>
        <b/>
        <vertAlign val="superscript"/>
        <sz val="9"/>
        <rFont val="Arial"/>
        <family val="2"/>
        <charset val="238"/>
      </rPr>
      <t>3</t>
    </r>
  </si>
  <si>
    <t xml:space="preserve">Datum </t>
  </si>
  <si>
    <t>Držitel licence</t>
  </si>
  <si>
    <t>Období</t>
  </si>
  <si>
    <t>Název odběrného místa</t>
  </si>
  <si>
    <t>Roční odběr plynu</t>
  </si>
  <si>
    <r>
      <t>tis.m</t>
    </r>
    <r>
      <rPr>
        <vertAlign val="superscript"/>
        <sz val="10"/>
        <rFont val="Arial"/>
        <family val="2"/>
        <charset val="238"/>
      </rPr>
      <t>3</t>
    </r>
  </si>
  <si>
    <t>Regulační výkazy pro držitele licence na distribuci plynu</t>
  </si>
  <si>
    <t>Vykazující firma:</t>
  </si>
  <si>
    <t>(uvede se plný název společnosti zapsaný v obchodním rejstříku, resp.jméno fyzické osoby a adresa)</t>
  </si>
  <si>
    <t>Identifikační číslo organizace:</t>
  </si>
  <si>
    <t>(IČO,resp.rodné číslo fyzické osoby)</t>
  </si>
  <si>
    <t>Daňové identifikační číslo organizace:</t>
  </si>
  <si>
    <t>Zkratka firmy:</t>
  </si>
  <si>
    <t xml:space="preserve">   (uvede se obchodní zkratka)</t>
  </si>
  <si>
    <t>Vykazované období:</t>
  </si>
  <si>
    <t xml:space="preserve">   (rok)</t>
  </si>
  <si>
    <t>Datum zpracování:</t>
  </si>
  <si>
    <t>číslo licence</t>
  </si>
  <si>
    <t>osoba odpovědná za licenci</t>
  </si>
  <si>
    <t>podpis odpovědné osoby (výkazy schválil)</t>
  </si>
  <si>
    <t>Společný majetek</t>
  </si>
  <si>
    <t xml:space="preserve">Tržby - ostatní </t>
  </si>
  <si>
    <t xml:space="preserve">Jiné ostatní provozní výnosy </t>
  </si>
  <si>
    <t>Výkaz 22-A_lds_ind: Výkaz aktiv a změn aktiv</t>
  </si>
  <si>
    <t>Výkaz 22-HV-V: Výkaz hospodářského výsledku - výnosy</t>
  </si>
  <si>
    <t>Výkaz 22-HV-N: Výkaz hospodářského výsledku - náklady</t>
  </si>
  <si>
    <t xml:space="preserve"> Výkaz 22-B-Bp: Výkaz distribuce zemního plynu - plán</t>
  </si>
  <si>
    <t>Výkaz 22-T-T1: Výkaz tarifní statistiky - skutečnost</t>
  </si>
  <si>
    <t>Výše náhrady škody - plyn</t>
  </si>
  <si>
    <t>Tržby za plyn a služby obchodníka</t>
  </si>
  <si>
    <t>Tržby za distribuci</t>
  </si>
  <si>
    <t>Výše náhrady škody - ostatní náklady</t>
  </si>
  <si>
    <t>Výkaz 22-T-T1d: Výkaz tarifní statistiky - zákazníci s kalkulací ceny podle logaritmického modelu</t>
  </si>
  <si>
    <t>Výkaz 22-T-T2: Výkaz tarifní statistiky - plán</t>
  </si>
  <si>
    <t>Výkaz 22-T-LDS vst: Výkaz vstupů do lokální distribuční soustavy - plán</t>
  </si>
  <si>
    <t xml:space="preserve">Výkaz: 22-T-LDS p: Výkaz distribuce do odběrných míst s roční spotřebou nad 630 MWh - plán </t>
  </si>
  <si>
    <t>1) V případě přecenění majetku regulovaných společností, které nebylo zahrnuto v regulovaných cenách do 27. února 2025, držitel licence vykazuje údaje ve sloupcích "b" až "s" bez vlivu tohoto přecenění.</t>
  </si>
  <si>
    <t>2) Podpůrný majetek je ve sloupci "b" rozdělen na distribuci plynu dálkovody a distribuci plynu místními sítěmi podle pořizovací hodnoty přímo přiřaditelného majetku.</t>
  </si>
  <si>
    <t>3) Podpůrný majetek je ve sloupcích "d", "e", "f", "g", "h", "j", "k", "l", "m", "o", "p", "q" a "r" rozdělen na distribuci plynu dálkovody a distribuci plynu místními sítěmi podle zůstatkové hodnoty přímo přiřaditelného majetku k 31. 12 příslušného roku.</t>
  </si>
  <si>
    <t>4) Společný majetek je ve sloupci "b" rozdělen na distribuci plynu dálkovody, distribuci plynu místními sítěmi a ostatní činnosti podle součtu pořizovací hodnoty přímo přiřaditelného majetku a podpůrného majetku.</t>
  </si>
  <si>
    <t>5) Společný majetek je ve sloupcích "d", "e", "f", "g", "h", "j", "k", "l", "m", "o", "p", "q" a "r" rozdělen na distribuci plynu dálkovody, distribuci plynu místními sítěmi a ostatní činnosti podle součtu zůstatkové hodnoty přímo přiřaditelného majetku a podpůrného majetku k 31. 12. příslušného roku.</t>
  </si>
  <si>
    <t>6) V příslušném sloupci je vykázána hodnota rozdílu spočívající v odlišném uplatnění dob odpisování majetku v účetnictví společnosti oproti stanoveným minimálním dobám, které jsou uvedeny v příloze č. 11 platného znění vyhlášky o regulačním výkaznictví.</t>
  </si>
  <si>
    <t>7) V příslušném sloupci je vykázána hodnota rozdílu spočívající v odlišné hodnotě majetku v účetnictví společnosti oproti uznatelné hodnotě v regulaci.</t>
  </si>
  <si>
    <r>
      <t>Distribuce celkem</t>
    </r>
    <r>
      <rPr>
        <b/>
        <vertAlign val="superscript"/>
        <sz val="10"/>
        <rFont val="Arial"/>
        <family val="2"/>
        <charset val="238"/>
      </rPr>
      <t>1)</t>
    </r>
  </si>
  <si>
    <r>
      <t>Podpůrný majetek</t>
    </r>
    <r>
      <rPr>
        <b/>
        <vertAlign val="superscript"/>
        <sz val="10"/>
        <rFont val="Arial"/>
        <family val="2"/>
        <charset val="238"/>
      </rPr>
      <t>2), 3)</t>
    </r>
  </si>
  <si>
    <r>
      <t>Ostatní činnosti</t>
    </r>
    <r>
      <rPr>
        <b/>
        <vertAlign val="superscript"/>
        <sz val="10"/>
        <rFont val="Arial"/>
        <family val="2"/>
        <charset val="238"/>
      </rPr>
      <t>1)</t>
    </r>
  </si>
  <si>
    <r>
      <t>Společný majetek</t>
    </r>
    <r>
      <rPr>
        <b/>
        <vertAlign val="superscript"/>
        <sz val="10"/>
        <rFont val="Arial"/>
        <family val="2"/>
        <charset val="238"/>
      </rPr>
      <t>1), 4) 5)</t>
    </r>
  </si>
  <si>
    <r>
      <t>Dotace</t>
    </r>
    <r>
      <rPr>
        <b/>
        <vertAlign val="superscript"/>
        <sz val="10"/>
        <rFont val="Arial"/>
        <family val="2"/>
        <charset val="238"/>
      </rPr>
      <t>1)</t>
    </r>
  </si>
  <si>
    <r>
      <t>Rozdíl z odlišných dob odpisování v účetnictví vs. regulace</t>
    </r>
    <r>
      <rPr>
        <vertAlign val="superscript"/>
        <sz val="10"/>
        <rFont val="Arial"/>
        <family val="2"/>
        <charset val="238"/>
      </rPr>
      <t>6)</t>
    </r>
  </si>
  <si>
    <r>
      <t>Rozdíl z různé hodnoty aktiv v účetnictví vs. regulace</t>
    </r>
    <r>
      <rPr>
        <vertAlign val="superscript"/>
        <sz val="10"/>
        <rFont val="Arial"/>
        <family val="2"/>
        <charset val="238"/>
      </rPr>
      <t>7)</t>
    </r>
  </si>
  <si>
    <t>1) V případě přecenění majetku regulovaných společností, které nebylo zahrnuto v regulovaných cenách do 27. února 2025, držitel licence vykazuje údaje ve sloupci "f" bez vlivu tohoto přecenění.</t>
  </si>
  <si>
    <t>2) Ve sloupci "e" je vykázána hodnota rozdílu spočívající v odlišném uplatnění dob odpisování majetku v účetnictví společnosti oproti stanoveným minimálním dobám, které jsou uvedeny v příloze č. 11 platného znění vyhlášky o regulačním výkaznictví.</t>
  </si>
  <si>
    <t>3) Ve sloupci "e"  je vykázána hodnota rozdílu spočívající v odlišné hodnotě majetku v účetnictví společnosti oproti uznatelné hodnotě v regulaci.</t>
  </si>
  <si>
    <r>
      <t>Úpravy hodnot dlouhodobého nehmotného a hmotného majetku</t>
    </r>
    <r>
      <rPr>
        <vertAlign val="superscript"/>
        <sz val="10"/>
        <rFont val="Arial"/>
        <family val="2"/>
        <charset val="238"/>
      </rPr>
      <t>1), 2), 3)</t>
    </r>
  </si>
  <si>
    <t xml:space="preserve">Výkaz  22-I-IV: Výkaz  investičních výdajů </t>
  </si>
  <si>
    <t xml:space="preserve"> Výkaz 22-B-Bs: Výkaz distribuce zemního plynu - skutečnost</t>
  </si>
  <si>
    <t>z toho aktivované osobní náklady (-)</t>
  </si>
  <si>
    <t>skutečnost za vykazované období "i-2"</t>
  </si>
  <si>
    <t>Název SLA</t>
  </si>
  <si>
    <t>Popis SLA</t>
  </si>
  <si>
    <t>Název servisní organizace</t>
  </si>
  <si>
    <t>Kategorie</t>
  </si>
  <si>
    <r>
      <t>Servisní organizace</t>
    </r>
    <r>
      <rPr>
        <b/>
        <vertAlign val="superscript"/>
        <sz val="10"/>
        <rFont val="Arial"/>
        <family val="2"/>
        <charset val="238"/>
      </rPr>
      <t>1)</t>
    </r>
  </si>
  <si>
    <t>Provozní náklady držitele licence (fakturace ze strany servisní organizace)</t>
  </si>
  <si>
    <t>Ekonomicky oprávněné náklady servisní organizace v souvislosti s plněním SLA (bez odpisů)</t>
  </si>
  <si>
    <t>… z toho osobní náklady</t>
  </si>
  <si>
    <t>… z toho ostatní náklady</t>
  </si>
  <si>
    <t>Odpisy části majetku servisní organizace, který souvisel s plněním SLA roku "i-2"</t>
  </si>
  <si>
    <t>Zůstatková hodnota části majetku servisní organizace, který souvisel s plněním SLA k 31. prosinci roku "i-2"</t>
  </si>
  <si>
    <t>Podpůrná činnost - zajištění nákupu a skladování</t>
  </si>
  <si>
    <t xml:space="preserve">Primární činnost </t>
  </si>
  <si>
    <t>Podpůrná činnost - zajištění podpory IT, datových služeb a telekomunikace</t>
  </si>
  <si>
    <t>Podpůrná činnost - zajištění řízení lidských zdrojů</t>
  </si>
  <si>
    <t>Podpůrná činnost - zajištění účetnictví, daní, financování, správy pohledávek a interního auditu</t>
  </si>
  <si>
    <t>Podpůrná činnost - zajištění právní podpory a BOZP</t>
  </si>
  <si>
    <t>Podpůrná činnost - zajištění správy nemovitostí, vozového parku a pronájmů</t>
  </si>
  <si>
    <t>Podpůrná činnost - zajištění různých druhů zákaznických služeb</t>
  </si>
  <si>
    <t>Podpůrná činnost - zajištění centrálně poskytovaných služeb</t>
  </si>
  <si>
    <t>1) Pokud bude ve sloupci "d" vybrána podpůrná činnost, nevyplňují se sloupce "f" až "j".</t>
  </si>
  <si>
    <t>Výkaz 22-I-ID: Výkaz souhrnu aktivovaných investičních akcí souvisejících s dotacemi</t>
  </si>
  <si>
    <t>Název investičního projektu</t>
  </si>
  <si>
    <t>Popis investičního projektu</t>
  </si>
  <si>
    <t>Název dotačního titulu</t>
  </si>
  <si>
    <t>Poznámka</t>
  </si>
  <si>
    <t xml:space="preserve">Skutečnost </t>
  </si>
  <si>
    <t xml:space="preserve">Plán </t>
  </si>
  <si>
    <t>Kumulovaná hodnota obdržených investičních dotací</t>
  </si>
  <si>
    <t>Kumulovaná hodnota rozpouštění dotací</t>
  </si>
  <si>
    <t>Hodnota obdržených investičních dotací</t>
  </si>
  <si>
    <t>Hodnota rozpouštění dotace</t>
  </si>
  <si>
    <t>Objem obdržených nerozpuštěných investičních dotací</t>
  </si>
  <si>
    <t>Výkaz 22-I-ID-IRR: Výkaz plánu výnosnosti investičních projektů souvisejících s dotacemi</t>
  </si>
  <si>
    <t>Popis dotačního titulu</t>
  </si>
  <si>
    <t>První rok  aktivace majetku</t>
  </si>
  <si>
    <t>Celkový objem aktivovaného majetku souvisejícího s dotací
[tis. Kč]</t>
  </si>
  <si>
    <t>Průměrná doba odpisování aktivovaného majetku souvisejícího s dotací
[počet let]</t>
  </si>
  <si>
    <t>Celkový  objem obdržené dotace
[tis. Kč]</t>
  </si>
  <si>
    <t>Doba rozpouštění obdržené dotace
[počet let]</t>
  </si>
  <si>
    <t>První rok plánované aktivace majetku</t>
  </si>
  <si>
    <t>Celkový plánovaný objem aktivovaného majetku souvisejícího s dotací
[tis. Kč]</t>
  </si>
  <si>
    <t>Očekávaná průměrná doba odpisování aktivovaného majetku souvisejícího s dotací
[počet let]</t>
  </si>
  <si>
    <t>Celkový plánovaný objem obdržené dotace
[tis. Kč]</t>
  </si>
  <si>
    <t>Plánovaná doba rozpouštění obdržené dotace
[počet let]</t>
  </si>
  <si>
    <t xml:space="preserve">Období: </t>
  </si>
  <si>
    <t>Výkaz 22-N-SLA: Výkaz nákladů SLA - služby od vlastnicky propojených společností*</t>
  </si>
  <si>
    <t>* Prvním termínem předložení výkazu je 30. dubna 2027 za regulovaný rok 2026.</t>
  </si>
  <si>
    <t>Podpůrná činnost - ostatní</t>
  </si>
  <si>
    <t>Provozovatel lokální distribuční soustavy, kterému bylo povoleno odlišné stanovení povolených výnosů a proměnných nákladů</t>
  </si>
  <si>
    <t>Petr Hurta</t>
  </si>
  <si>
    <t>Vlček Josef - elektro s.r.o.</t>
  </si>
  <si>
    <t>ENERGY Ústí nad Labem, a.s.</t>
  </si>
  <si>
    <t>Komentář k výkazům</t>
  </si>
  <si>
    <t>ENERGIE CZ s.r.o.</t>
  </si>
  <si>
    <t>PQS energo, s.r.o.</t>
  </si>
  <si>
    <t>QUANTUM, a.s.</t>
  </si>
  <si>
    <r>
      <t xml:space="preserve">MS UTILITIES </t>
    </r>
    <r>
      <rPr>
        <sz val="10"/>
        <color theme="0"/>
        <rFont val="MS Gothic"/>
        <family val="3"/>
        <charset val="238"/>
      </rPr>
      <t>&amp;</t>
    </r>
    <r>
      <rPr>
        <sz val="10"/>
        <color theme="0"/>
        <rFont val="Arial"/>
        <family val="2"/>
        <charset val="238"/>
      </rPr>
      <t xml:space="preserve"> SERVICES a.s.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</si>
</sst>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43" formatCode="_-* #,##0.00_-;\-* #,##0.00_-;_-* &quot;-&quot;??_-;_-@_-"/>
    <numFmt numFmtId="164" formatCode="#,##0.000"/>
    <numFmt numFmtId="165" formatCode="#,###,##0;[Red]\-#,###,##0"/>
    <numFmt numFmtId="166" formatCode="0.00%;[Red]\-0.00%"/>
    <numFmt numFmtId="167" formatCode="#,###,##0.00;[Red]\-#,###,##0.00"/>
    <numFmt numFmtId="168" formatCode="#,##0.0_);[Red]\(#,##0.0\)"/>
    <numFmt numFmtId="169" formatCode="&quot;$&quot;#,##0.00"/>
    <numFmt numFmtId="170" formatCode="_-* #,##0\ _C_Z_K_-;\-* #,##0\ _C_Z_K_-;_-* &quot;-&quot;\ _C_Z_K_-;_-@_-"/>
    <numFmt numFmtId="171" formatCode="_-* #,##0\ _F_-;\-* #,##0\ _F_-;_-* &quot;-&quot;\ _F_-;_-@_-"/>
    <numFmt numFmtId="172" formatCode="_-* #,##0.00\ _F_-;\-* #,##0.00\ _F_-;_-* &quot;-&quot;??\ _F_-;_-@_-"/>
    <numFmt numFmtId="173" formatCode="_-* #,##0\ &quot;F&quot;_-;\-* #,##0\ &quot;F&quot;_-;_-* &quot;-&quot;\ &quot;F&quot;_-;_-@_-"/>
    <numFmt numFmtId="174" formatCode="_-* #,##0.00\ &quot;F&quot;_-;\-* #,##0.00\ &quot;F&quot;_-;_-* &quot;-&quot;??\ &quot;F&quot;_-;_-@_-"/>
    <numFmt numFmtId="175" formatCode="#,##0\ &quot;Kc&quot;;\-#,##0\ &quot;Kc&quot;"/>
    <numFmt numFmtId="176" formatCode="0.00_);[Red]\-0.00"/>
    <numFmt numFmtId="177" formatCode="#,##0_ ;\-#,##0\ "/>
    <numFmt numFmtId="178" formatCode="d/m/yyyy;@"/>
  </numFmts>
  <fonts count="100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</font>
    <font>
      <b/>
      <sz val="10"/>
      <color indexed="10"/>
      <name val="Arial"/>
      <family val="2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sz val="10"/>
      <name val="Arial CE"/>
    </font>
    <font>
      <b/>
      <i/>
      <sz val="12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2"/>
      <name val="Arial CE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color indexed="10"/>
      <name val="Arial"/>
      <family val="2"/>
      <charset val="238"/>
    </font>
    <font>
      <u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i/>
      <u/>
      <sz val="10"/>
      <name val="Arial CE"/>
      <family val="2"/>
      <charset val="238"/>
    </font>
    <font>
      <i/>
      <sz val="8"/>
      <name val="Times New Roman CE"/>
      <family val="1"/>
      <charset val="238"/>
    </font>
    <font>
      <b/>
      <i/>
      <u/>
      <sz val="10"/>
      <name val="Arial CE"/>
      <family val="2"/>
      <charset val="238"/>
    </font>
    <font>
      <b/>
      <sz val="10"/>
      <name val="Times New Roman CE"/>
      <family val="1"/>
      <charset val="238"/>
    </font>
    <font>
      <sz val="10"/>
      <name val="MS Sans Serif"/>
      <family val="2"/>
      <charset val="238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b/>
      <sz val="10"/>
      <name val="Univers CE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Helv"/>
    </font>
    <font>
      <b/>
      <sz val="8"/>
      <color indexed="8"/>
      <name val="Helv"/>
    </font>
    <font>
      <b/>
      <sz val="20"/>
      <name val="Arial CE"/>
      <charset val="238"/>
    </font>
    <font>
      <strike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sz val="16"/>
      <name val="Arial"/>
      <family val="2"/>
      <charset val="238"/>
    </font>
    <font>
      <i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FF0000"/>
      <name val="Arial CE"/>
      <family val="2"/>
      <charset val="238"/>
    </font>
    <font>
      <sz val="10"/>
      <color rgb="FFFF000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24"/>
      <name val="Arial CE"/>
      <charset val="238"/>
    </font>
    <font>
      <b/>
      <sz val="24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u/>
      <sz val="10"/>
      <name val="Arial CE"/>
      <charset val="238"/>
    </font>
    <font>
      <b/>
      <sz val="8"/>
      <color rgb="FF363738"/>
      <name val="Arial"/>
      <family val="2"/>
      <charset val="238"/>
    </font>
    <font>
      <sz val="10"/>
      <color rgb="FF363738"/>
      <name val="Arial"/>
      <family val="2"/>
      <charset val="238"/>
    </font>
    <font>
      <sz val="8"/>
      <color rgb="FF36373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name val="Arial CE"/>
      <family val="2"/>
      <charset val="238"/>
    </font>
    <font>
      <sz val="10"/>
      <color rgb="FFFF0000"/>
      <name val="Arial"/>
      <family val="2"/>
    </font>
    <font>
      <b/>
      <sz val="11"/>
      <name val="Arial CE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8"/>
      <color theme="0"/>
      <name val="Arial CE"/>
      <charset val="238"/>
    </font>
    <font>
      <sz val="10"/>
      <color theme="0"/>
      <name val="Arial CE"/>
      <charset val="238"/>
    </font>
    <font>
      <sz val="10"/>
      <color theme="0"/>
      <name val="MS Gothic"/>
      <family val="3"/>
      <charset val="238"/>
    </font>
  </fonts>
  <fills count="39">
    <fill>
      <patternFill patternType="none"/>
    </fill>
    <fill>
      <patternFill patternType="gray125"/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34998626667073579"/>
        <bgColor indexed="64"/>
      </patternFill>
    </fill>
  </fills>
  <borders count="1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76">
    <xf numFmtId="0" fontId="0" fillId="0" borderId="0"/>
    <xf numFmtId="166" fontId="27" fillId="0" borderId="1">
      <alignment horizontal="right"/>
      <protection hidden="1"/>
    </xf>
    <xf numFmtId="167" fontId="27" fillId="0" borderId="1">
      <alignment horizontal="right"/>
      <protection hidden="1"/>
    </xf>
    <xf numFmtId="165" fontId="27" fillId="0" borderId="1">
      <alignment horizontal="right"/>
      <protection hidden="1"/>
    </xf>
    <xf numFmtId="1" fontId="27" fillId="0" borderId="0">
      <alignment horizontal="left"/>
      <protection hidden="1"/>
    </xf>
    <xf numFmtId="1" fontId="49" fillId="0" borderId="0">
      <protection hidden="1"/>
    </xf>
    <xf numFmtId="166" fontId="28" fillId="0" borderId="1">
      <alignment horizontal="right"/>
      <protection hidden="1"/>
    </xf>
    <xf numFmtId="165" fontId="28" fillId="0" borderId="1">
      <alignment horizontal="right"/>
      <protection hidden="1"/>
    </xf>
    <xf numFmtId="1" fontId="28" fillId="0" borderId="0">
      <protection hidden="1"/>
    </xf>
    <xf numFmtId="49" fontId="50" fillId="0" borderId="0">
      <protection hidden="1"/>
    </xf>
    <xf numFmtId="1" fontId="51" fillId="0" borderId="0">
      <protection hidden="1"/>
    </xf>
    <xf numFmtId="166" fontId="28" fillId="0" borderId="1">
      <alignment horizontal="right"/>
      <protection hidden="1"/>
    </xf>
    <xf numFmtId="165" fontId="28" fillId="0" borderId="1">
      <alignment horizontal="right"/>
      <protection hidden="1"/>
    </xf>
    <xf numFmtId="1" fontId="28" fillId="0" borderId="2">
      <alignment horizontal="left"/>
      <protection hidden="1"/>
    </xf>
    <xf numFmtId="1" fontId="52" fillId="0" borderId="3">
      <alignment horizontal="left"/>
      <protection hidden="1"/>
    </xf>
    <xf numFmtId="166" fontId="27" fillId="2" borderId="1">
      <alignment horizontal="right"/>
      <protection locked="0"/>
    </xf>
    <xf numFmtId="165" fontId="27" fillId="3" borderId="1" applyBorder="0">
      <alignment horizontal="right"/>
      <protection locked="0"/>
    </xf>
    <xf numFmtId="0" fontId="18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3" fillId="0" borderId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7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21" borderId="0" applyNumberFormat="0" applyBorder="0" applyAlignment="0" applyProtection="0"/>
    <xf numFmtId="0" fontId="54" fillId="22" borderId="4" applyNumberFormat="0" applyFont="0" applyFill="0" applyBorder="0" applyAlignment="0">
      <alignment vertical="center"/>
    </xf>
    <xf numFmtId="0" fontId="55" fillId="0" borderId="0">
      <alignment horizontal="center" wrapText="1"/>
      <protection locked="0"/>
    </xf>
    <xf numFmtId="0" fontId="35" fillId="5" borderId="0" applyNumberFormat="0" applyBorder="0" applyAlignment="0" applyProtection="0"/>
    <xf numFmtId="168" fontId="4" fillId="0" borderId="0" applyFill="0" applyBorder="0" applyAlignment="0"/>
    <xf numFmtId="0" fontId="46" fillId="23" borderId="5" applyNumberFormat="0" applyAlignment="0" applyProtection="0"/>
    <xf numFmtId="1" fontId="2" fillId="0" borderId="6" applyAlignment="0">
      <alignment horizontal="left" vertical="center"/>
    </xf>
    <xf numFmtId="169" fontId="56" fillId="24" borderId="7" applyNumberFormat="0" applyFont="0" applyFill="0" applyBorder="0" applyAlignment="0">
      <alignment horizontal="center"/>
    </xf>
    <xf numFmtId="0" fontId="57" fillId="0" borderId="0" applyNumberForma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8" fillId="0" borderId="0" applyNumberFormat="0" applyAlignment="0">
      <alignment horizontal="left"/>
    </xf>
    <xf numFmtId="0" fontId="59" fillId="0" borderId="0" applyNumberFormat="0" applyAlignment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5" fontId="53" fillId="0" borderId="0"/>
    <xf numFmtId="0" fontId="60" fillId="0" borderId="0" applyNumberFormat="0" applyAlignment="0">
      <alignment horizontal="left"/>
    </xf>
    <xf numFmtId="0" fontId="48" fillId="0" borderId="0" applyNumberFormat="0" applyFill="0" applyBorder="0" applyAlignment="0" applyProtection="0"/>
    <xf numFmtId="0" fontId="43" fillId="6" borderId="0" applyNumberFormat="0" applyBorder="0" applyAlignment="0" applyProtection="0"/>
    <xf numFmtId="38" fontId="61" fillId="25" borderId="0" applyNumberFormat="0" applyBorder="0" applyAlignment="0" applyProtection="0"/>
    <xf numFmtId="0" fontId="62" fillId="0" borderId="9" applyNumberFormat="0" applyAlignment="0" applyProtection="0">
      <alignment horizontal="left" vertical="center"/>
    </xf>
    <xf numFmtId="0" fontId="62" fillId="0" borderId="2">
      <alignment horizontal="left" vertical="center"/>
    </xf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36" fillId="26" borderId="13" applyNumberFormat="0" applyAlignment="0" applyProtection="0"/>
    <xf numFmtId="0" fontId="45" fillId="9" borderId="5" applyNumberFormat="0" applyAlignment="0" applyProtection="0"/>
    <xf numFmtId="10" fontId="61" fillId="27" borderId="1" applyNumberFormat="0" applyBorder="0" applyAlignment="0" applyProtection="0"/>
    <xf numFmtId="170" fontId="4" fillId="28" borderId="0"/>
    <xf numFmtId="0" fontId="42" fillId="0" borderId="14" applyNumberFormat="0" applyFill="0" applyAlignment="0" applyProtection="0"/>
    <xf numFmtId="170" fontId="4" fillId="29" borderId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41" fillId="30" borderId="0" applyNumberFormat="0" applyBorder="0" applyAlignment="0" applyProtection="0"/>
    <xf numFmtId="0" fontId="15" fillId="0" borderId="0"/>
    <xf numFmtId="175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6" fillId="0" borderId="0"/>
    <xf numFmtId="0" fontId="76" fillId="0" borderId="0"/>
    <xf numFmtId="0" fontId="7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18" fillId="0" borderId="0"/>
    <xf numFmtId="0" fontId="18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1" borderId="15" applyNumberFormat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7" fillId="23" borderId="16" applyNumberFormat="0" applyAlignment="0" applyProtection="0"/>
    <xf numFmtId="14" fontId="55" fillId="0" borderId="0">
      <alignment horizontal="center" wrapText="1"/>
      <protection locked="0"/>
    </xf>
    <xf numFmtId="10" fontId="4" fillId="0" borderId="0" applyFont="0" applyFill="0" applyBorder="0" applyAlignment="0" applyProtection="0"/>
    <xf numFmtId="0" fontId="3" fillId="0" borderId="0"/>
    <xf numFmtId="0" fontId="53" fillId="0" borderId="0" applyNumberFormat="0" applyFont="0" applyFill="0" applyBorder="0" applyAlignment="0" applyProtection="0">
      <alignment horizontal="left"/>
    </xf>
    <xf numFmtId="176" fontId="4" fillId="0" borderId="0" applyNumberFormat="0" applyFill="0" applyBorder="0" applyAlignment="0" applyProtection="0">
      <alignment horizontal="left"/>
    </xf>
    <xf numFmtId="0" fontId="57" fillId="0" borderId="0" applyNumberFormat="0" applyFill="0" applyBorder="0" applyAlignment="0" applyProtection="0"/>
    <xf numFmtId="0" fontId="14" fillId="0" borderId="0"/>
    <xf numFmtId="0" fontId="63" fillId="0" borderId="0"/>
    <xf numFmtId="40" fontId="64" fillId="0" borderId="0" applyBorder="0">
      <alignment horizontal="right"/>
    </xf>
    <xf numFmtId="0" fontId="40" fillId="0" borderId="0" applyNumberFormat="0" applyFill="0" applyBorder="0" applyAlignment="0" applyProtection="0"/>
    <xf numFmtId="0" fontId="34" fillId="0" borderId="8" applyNumberFormat="0" applyFill="0" applyAlignment="0" applyProtection="0"/>
    <xf numFmtId="0" fontId="44" fillId="0" borderId="0" applyNumberForma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11">
    <xf numFmtId="0" fontId="0" fillId="0" borderId="0" xfId="0"/>
    <xf numFmtId="0" fontId="6" fillId="0" borderId="0" xfId="124" applyFont="1" applyAlignment="1">
      <alignment horizontal="right" vertical="center"/>
    </xf>
    <xf numFmtId="0" fontId="11" fillId="0" borderId="25" xfId="103" applyFont="1" applyBorder="1"/>
    <xf numFmtId="164" fontId="4" fillId="0" borderId="0" xfId="103" applyNumberFormat="1" applyFont="1" applyAlignment="1" applyProtection="1">
      <alignment horizontal="right" vertical="center"/>
      <protection locked="0"/>
    </xf>
    <xf numFmtId="164" fontId="4" fillId="0" borderId="25" xfId="103" applyNumberFormat="1" applyFont="1" applyBorder="1" applyAlignment="1" applyProtection="1">
      <alignment vertical="center"/>
      <protection locked="0"/>
    </xf>
    <xf numFmtId="164" fontId="4" fillId="0" borderId="26" xfId="103" applyNumberFormat="1" applyFont="1" applyBorder="1" applyProtection="1">
      <protection locked="0"/>
    </xf>
    <xf numFmtId="164" fontId="10" fillId="0" borderId="27" xfId="103" applyNumberFormat="1" applyFont="1" applyBorder="1" applyAlignment="1" applyProtection="1">
      <alignment horizontal="center" vertical="center"/>
      <protection locked="0"/>
    </xf>
    <xf numFmtId="164" fontId="4" fillId="0" borderId="0" xfId="103" applyNumberFormat="1" applyFont="1" applyAlignment="1" applyProtection="1">
      <alignment horizontal="center"/>
      <protection locked="0"/>
    </xf>
    <xf numFmtId="2" fontId="4" fillId="0" borderId="0" xfId="103" applyNumberFormat="1" applyFont="1" applyAlignment="1" applyProtection="1">
      <alignment horizontal="right"/>
      <protection locked="0"/>
    </xf>
    <xf numFmtId="2" fontId="4" fillId="0" borderId="0" xfId="103" applyNumberFormat="1" applyFont="1" applyAlignment="1" applyProtection="1">
      <alignment horizontal="center"/>
      <protection locked="0"/>
    </xf>
    <xf numFmtId="1" fontId="4" fillId="0" borderId="0" xfId="103" applyNumberFormat="1" applyFont="1" applyAlignment="1" applyProtection="1">
      <alignment horizontal="right"/>
      <protection locked="0"/>
    </xf>
    <xf numFmtId="1" fontId="4" fillId="0" borderId="0" xfId="103" applyNumberFormat="1" applyFont="1" applyAlignment="1" applyProtection="1">
      <alignment horizontal="center"/>
      <protection locked="0"/>
    </xf>
    <xf numFmtId="0" fontId="4" fillId="0" borderId="28" xfId="124" applyFont="1" applyBorder="1" applyAlignment="1">
      <alignment horizontal="left"/>
    </xf>
    <xf numFmtId="0" fontId="4" fillId="0" borderId="29" xfId="124" applyFont="1" applyBorder="1" applyAlignment="1">
      <alignment horizontal="left"/>
    </xf>
    <xf numFmtId="0" fontId="4" fillId="0" borderId="19" xfId="124" applyFont="1" applyBorder="1"/>
    <xf numFmtId="0" fontId="4" fillId="0" borderId="2" xfId="124" applyFont="1" applyBorder="1"/>
    <xf numFmtId="0" fontId="4" fillId="0" borderId="30" xfId="124" applyFont="1" applyBorder="1" applyAlignment="1">
      <alignment horizontal="left"/>
    </xf>
    <xf numFmtId="0" fontId="4" fillId="0" borderId="24" xfId="124" applyFont="1" applyBorder="1" applyAlignment="1">
      <alignment horizontal="left"/>
    </xf>
    <xf numFmtId="0" fontId="4" fillId="0" borderId="0" xfId="124" applyFont="1" applyAlignment="1">
      <alignment horizontal="left"/>
    </xf>
    <xf numFmtId="0" fontId="10" fillId="0" borderId="0" xfId="124" applyFont="1" applyAlignment="1">
      <alignment horizontal="right" vertical="center"/>
    </xf>
    <xf numFmtId="0" fontId="14" fillId="0" borderId="28" xfId="124" applyFont="1" applyBorder="1" applyAlignment="1">
      <alignment horizontal="left"/>
    </xf>
    <xf numFmtId="0" fontId="14" fillId="0" borderId="29" xfId="124" applyFont="1" applyBorder="1" applyAlignment="1">
      <alignment horizontal="left"/>
    </xf>
    <xf numFmtId="0" fontId="14" fillId="0" borderId="19" xfId="124" applyFont="1" applyBorder="1"/>
    <xf numFmtId="0" fontId="14" fillId="0" borderId="2" xfId="124" applyFont="1" applyBorder="1"/>
    <xf numFmtId="0" fontId="14" fillId="0" borderId="30" xfId="124" applyFont="1" applyBorder="1" applyAlignment="1">
      <alignment horizontal="left"/>
    </xf>
    <xf numFmtId="0" fontId="3" fillId="0" borderId="24" xfId="124" applyBorder="1" applyAlignment="1">
      <alignment horizontal="left"/>
    </xf>
    <xf numFmtId="0" fontId="3" fillId="0" borderId="0" xfId="124" applyAlignment="1">
      <alignment horizontal="left"/>
    </xf>
    <xf numFmtId="0" fontId="1" fillId="0" borderId="0" xfId="133"/>
    <xf numFmtId="0" fontId="16" fillId="0" borderId="0" xfId="93" applyFont="1"/>
    <xf numFmtId="49" fontId="10" fillId="0" borderId="0" xfId="124" applyNumberFormat="1" applyFont="1" applyAlignment="1">
      <alignment horizontal="center" vertical="center"/>
    </xf>
    <xf numFmtId="0" fontId="4" fillId="0" borderId="0" xfId="131" applyAlignment="1">
      <alignment horizontal="right"/>
    </xf>
    <xf numFmtId="0" fontId="10" fillId="0" borderId="41" xfId="0" applyFont="1" applyBorder="1" applyAlignment="1">
      <alignment horizontal="center" vertical="center"/>
    </xf>
    <xf numFmtId="0" fontId="4" fillId="0" borderId="42" xfId="104" applyFont="1" applyBorder="1" applyAlignment="1">
      <alignment horizontal="center"/>
    </xf>
    <xf numFmtId="0" fontId="10" fillId="0" borderId="17" xfId="104" applyFont="1" applyBorder="1"/>
    <xf numFmtId="164" fontId="10" fillId="0" borderId="42" xfId="104" applyNumberFormat="1" applyFont="1" applyBorder="1" applyAlignment="1" applyProtection="1">
      <alignment horizontal="right"/>
      <protection locked="0"/>
    </xf>
    <xf numFmtId="0" fontId="4" fillId="0" borderId="41" xfId="104" applyFont="1" applyBorder="1" applyAlignment="1">
      <alignment horizontal="center"/>
    </xf>
    <xf numFmtId="0" fontId="10" fillId="0" borderId="9" xfId="104" applyFont="1" applyBorder="1"/>
    <xf numFmtId="164" fontId="10" fillId="0" borderId="41" xfId="104" applyNumberFormat="1" applyFont="1" applyBorder="1" applyAlignment="1" applyProtection="1">
      <alignment horizontal="right"/>
      <protection locked="0"/>
    </xf>
    <xf numFmtId="0" fontId="4" fillId="0" borderId="9" xfId="104" applyFont="1" applyBorder="1" applyAlignment="1">
      <alignment horizontal="center"/>
    </xf>
    <xf numFmtId="164" fontId="10" fillId="0" borderId="9" xfId="104" applyNumberFormat="1" applyFont="1" applyBorder="1" applyAlignment="1" applyProtection="1">
      <alignment horizontal="right"/>
      <protection locked="0"/>
    </xf>
    <xf numFmtId="0" fontId="4" fillId="0" borderId="0" xfId="93" applyFont="1" applyAlignment="1">
      <alignment horizontal="center"/>
    </xf>
    <xf numFmtId="0" fontId="10" fillId="0" borderId="24" xfId="104" applyFont="1" applyBorder="1"/>
    <xf numFmtId="0" fontId="4" fillId="0" borderId="43" xfId="104" applyFont="1" applyBorder="1" applyAlignment="1">
      <alignment horizontal="center"/>
    </xf>
    <xf numFmtId="0" fontId="4" fillId="0" borderId="2" xfId="104" applyFont="1" applyBorder="1" applyAlignment="1">
      <alignment horizontal="left" indent="1"/>
    </xf>
    <xf numFmtId="0" fontId="4" fillId="0" borderId="44" xfId="104" applyFont="1" applyBorder="1" applyAlignment="1">
      <alignment horizontal="center"/>
    </xf>
    <xf numFmtId="1" fontId="7" fillId="0" borderId="41" xfId="124" applyNumberFormat="1" applyFont="1" applyBorder="1" applyAlignment="1">
      <alignment horizontal="center" vertical="center"/>
    </xf>
    <xf numFmtId="1" fontId="7" fillId="0" borderId="0" xfId="124" applyNumberFormat="1" applyFont="1" applyAlignment="1">
      <alignment horizontal="center" vertical="center"/>
    </xf>
    <xf numFmtId="0" fontId="14" fillId="0" borderId="0" xfId="127" applyFont="1"/>
    <xf numFmtId="49" fontId="7" fillId="0" borderId="41" xfId="124" applyNumberFormat="1" applyFont="1" applyBorder="1" applyAlignment="1" applyProtection="1">
      <alignment horizontal="center" vertical="center"/>
      <protection locked="0"/>
    </xf>
    <xf numFmtId="0" fontId="17" fillId="0" borderId="0" xfId="124" applyFont="1" applyAlignment="1">
      <alignment vertical="center"/>
    </xf>
    <xf numFmtId="0" fontId="3" fillId="0" borderId="0" xfId="127" applyFont="1"/>
    <xf numFmtId="0" fontId="22" fillId="0" borderId="0" xfId="124" applyFont="1" applyAlignment="1">
      <alignment vertical="center"/>
    </xf>
    <xf numFmtId="0" fontId="23" fillId="0" borderId="0" xfId="127" applyFont="1"/>
    <xf numFmtId="0" fontId="6" fillId="0" borderId="54" xfId="127" applyFont="1" applyBorder="1" applyAlignment="1">
      <alignment horizontal="center" vertical="center" wrapText="1"/>
    </xf>
    <xf numFmtId="0" fontId="6" fillId="0" borderId="55" xfId="127" applyFont="1" applyBorder="1" applyAlignment="1">
      <alignment horizontal="center" vertical="center" wrapText="1"/>
    </xf>
    <xf numFmtId="0" fontId="3" fillId="0" borderId="0" xfId="127" applyFont="1" applyAlignment="1">
      <alignment horizontal="center" vertical="center" wrapText="1"/>
    </xf>
    <xf numFmtId="1" fontId="3" fillId="0" borderId="24" xfId="127" applyNumberFormat="1" applyFont="1" applyBorder="1" applyAlignment="1">
      <alignment horizontal="center" vertical="center" wrapText="1"/>
    </xf>
    <xf numFmtId="1" fontId="3" fillId="0" borderId="56" xfId="127" applyNumberFormat="1" applyFont="1" applyBorder="1" applyAlignment="1">
      <alignment horizontal="center" vertical="center" wrapText="1"/>
    </xf>
    <xf numFmtId="1" fontId="14" fillId="0" borderId="0" xfId="127" applyNumberFormat="1" applyFont="1" applyAlignment="1">
      <alignment horizontal="center" vertical="center" wrapText="1"/>
    </xf>
    <xf numFmtId="0" fontId="14" fillId="0" borderId="28" xfId="127" applyFont="1" applyBorder="1" applyAlignment="1">
      <alignment horizontal="center"/>
    </xf>
    <xf numFmtId="0" fontId="3" fillId="0" borderId="9" xfId="127" applyFont="1" applyBorder="1" applyAlignment="1">
      <alignment horizontal="center" vertical="center"/>
    </xf>
    <xf numFmtId="0" fontId="3" fillId="0" borderId="24" xfId="127" applyFont="1" applyBorder="1" applyAlignment="1">
      <alignment horizontal="center" vertical="center"/>
    </xf>
    <xf numFmtId="0" fontId="3" fillId="0" borderId="56" xfId="127" applyFont="1" applyBorder="1" applyAlignment="1">
      <alignment horizontal="center" vertical="center"/>
    </xf>
    <xf numFmtId="0" fontId="3" fillId="0" borderId="0" xfId="127" applyFont="1" applyAlignment="1">
      <alignment horizontal="center" vertical="center"/>
    </xf>
    <xf numFmtId="0" fontId="3" fillId="0" borderId="57" xfId="127" applyFont="1" applyBorder="1" applyAlignment="1">
      <alignment horizontal="center" vertical="center"/>
    </xf>
    <xf numFmtId="164" fontId="3" fillId="0" borderId="58" xfId="127" applyNumberFormat="1" applyFont="1" applyBorder="1" applyAlignment="1" applyProtection="1">
      <alignment horizontal="right"/>
      <protection locked="0"/>
    </xf>
    <xf numFmtId="0" fontId="3" fillId="0" borderId="51" xfId="127" applyFont="1" applyBorder="1" applyAlignment="1">
      <alignment horizontal="center" vertical="center"/>
    </xf>
    <xf numFmtId="0" fontId="3" fillId="0" borderId="4" xfId="127" applyFont="1" applyBorder="1" applyAlignment="1">
      <alignment horizontal="left" wrapText="1" indent="1"/>
    </xf>
    <xf numFmtId="0" fontId="3" fillId="0" borderId="4" xfId="127" applyFont="1" applyBorder="1" applyAlignment="1">
      <alignment horizontal="left" indent="1"/>
    </xf>
    <xf numFmtId="0" fontId="3" fillId="0" borderId="34" xfId="127" applyFont="1" applyBorder="1" applyAlignment="1">
      <alignment horizontal="left" indent="1"/>
    </xf>
    <xf numFmtId="0" fontId="3" fillId="0" borderId="45" xfId="127" applyFont="1" applyBorder="1" applyAlignment="1">
      <alignment horizontal="center" vertical="center"/>
    </xf>
    <xf numFmtId="0" fontId="3" fillId="0" borderId="57" xfId="127" applyFont="1" applyBorder="1" applyAlignment="1">
      <alignment horizontal="center"/>
    </xf>
    <xf numFmtId="164" fontId="3" fillId="0" borderId="51" xfId="127" applyNumberFormat="1" applyFont="1" applyBorder="1" applyAlignment="1" applyProtection="1">
      <alignment horizontal="right"/>
      <protection locked="0"/>
    </xf>
    <xf numFmtId="3" fontId="7" fillId="0" borderId="0" xfId="127" applyNumberFormat="1" applyFont="1"/>
    <xf numFmtId="3" fontId="14" fillId="0" borderId="0" xfId="127" applyNumberFormat="1" applyFont="1" applyAlignment="1">
      <alignment horizontal="right"/>
    </xf>
    <xf numFmtId="0" fontId="3" fillId="0" borderId="46" xfId="127" applyFont="1" applyBorder="1" applyAlignment="1">
      <alignment horizontal="left" indent="1"/>
    </xf>
    <xf numFmtId="3" fontId="14" fillId="0" borderId="0" xfId="127" applyNumberFormat="1" applyFont="1" applyAlignment="1">
      <alignment horizontal="center"/>
    </xf>
    <xf numFmtId="164" fontId="3" fillId="0" borderId="59" xfId="127" applyNumberFormat="1" applyFont="1" applyBorder="1" applyAlignment="1" applyProtection="1">
      <alignment horizontal="right"/>
      <protection locked="0"/>
    </xf>
    <xf numFmtId="3" fontId="14" fillId="0" borderId="0" xfId="127" applyNumberFormat="1" applyFont="1"/>
    <xf numFmtId="0" fontId="6" fillId="0" borderId="60" xfId="127" applyFont="1" applyBorder="1" applyAlignment="1">
      <alignment horizontal="left"/>
    </xf>
    <xf numFmtId="0" fontId="6" fillId="0" borderId="39" xfId="127" applyFont="1" applyBorder="1" applyAlignment="1">
      <alignment horizontal="left"/>
    </xf>
    <xf numFmtId="0" fontId="3" fillId="0" borderId="27" xfId="127" applyFont="1" applyBorder="1" applyAlignment="1">
      <alignment horizontal="center" vertical="center"/>
    </xf>
    <xf numFmtId="0" fontId="3" fillId="0" borderId="0" xfId="127" applyFont="1" applyAlignment="1">
      <alignment horizontal="center"/>
    </xf>
    <xf numFmtId="0" fontId="6" fillId="0" borderId="0" xfId="127" applyFont="1" applyAlignment="1">
      <alignment horizontal="left"/>
    </xf>
    <xf numFmtId="164" fontId="6" fillId="0" borderId="0" xfId="127" applyNumberFormat="1" applyFont="1" applyAlignment="1" applyProtection="1">
      <alignment horizontal="right"/>
      <protection locked="0"/>
    </xf>
    <xf numFmtId="0" fontId="4" fillId="0" borderId="31" xfId="138" applyBorder="1"/>
    <xf numFmtId="0" fontId="4" fillId="0" borderId="32" xfId="138" applyBorder="1"/>
    <xf numFmtId="0" fontId="23" fillId="0" borderId="0" xfId="127" applyFont="1" applyAlignment="1">
      <alignment horizontal="center"/>
    </xf>
    <xf numFmtId="0" fontId="4" fillId="0" borderId="33" xfId="138" applyBorder="1"/>
    <xf numFmtId="0" fontId="4" fillId="0" borderId="34" xfId="138" applyBorder="1"/>
    <xf numFmtId="0" fontId="14" fillId="0" borderId="35" xfId="105" applyFont="1" applyBorder="1" applyProtection="1">
      <protection locked="0"/>
    </xf>
    <xf numFmtId="0" fontId="4" fillId="0" borderId="36" xfId="138" applyBorder="1" applyProtection="1">
      <protection locked="0"/>
    </xf>
    <xf numFmtId="0" fontId="4" fillId="0" borderId="0" xfId="138" applyProtection="1">
      <protection locked="0"/>
    </xf>
    <xf numFmtId="0" fontId="4" fillId="0" borderId="37" xfId="138" applyBorder="1" applyProtection="1">
      <protection locked="0"/>
    </xf>
    <xf numFmtId="3" fontId="14" fillId="0" borderId="35" xfId="116" applyNumberFormat="1" applyFont="1" applyBorder="1" applyAlignment="1" applyProtection="1">
      <alignment horizontal="left"/>
      <protection locked="0"/>
    </xf>
    <xf numFmtId="3" fontId="14" fillId="0" borderId="0" xfId="116" applyNumberFormat="1" applyFont="1" applyProtection="1">
      <protection locked="0"/>
    </xf>
    <xf numFmtId="0" fontId="4" fillId="0" borderId="38" xfId="138" applyBorder="1" applyProtection="1">
      <protection locked="0"/>
    </xf>
    <xf numFmtId="0" fontId="4" fillId="0" borderId="25" xfId="138" applyBorder="1"/>
    <xf numFmtId="0" fontId="4" fillId="0" borderId="39" xfId="138" applyBorder="1" applyProtection="1">
      <protection locked="0"/>
    </xf>
    <xf numFmtId="14" fontId="15" fillId="0" borderId="40" xfId="116" applyNumberFormat="1" applyFont="1" applyBorder="1" applyAlignment="1" applyProtection="1">
      <alignment horizontal="left" vertical="center"/>
      <protection locked="0"/>
    </xf>
    <xf numFmtId="0" fontId="4" fillId="0" borderId="0" xfId="138"/>
    <xf numFmtId="0" fontId="17" fillId="0" borderId="0" xfId="124" applyFont="1"/>
    <xf numFmtId="0" fontId="1" fillId="0" borderId="0" xfId="108"/>
    <xf numFmtId="0" fontId="14" fillId="0" borderId="0" xfId="124" applyFont="1"/>
    <xf numFmtId="0" fontId="6" fillId="0" borderId="0" xfId="124" applyFont="1" applyAlignment="1">
      <alignment vertical="center"/>
    </xf>
    <xf numFmtId="0" fontId="6" fillId="0" borderId="27" xfId="127" applyFont="1" applyBorder="1" applyAlignment="1">
      <alignment horizontal="center" vertical="center" wrapText="1"/>
    </xf>
    <xf numFmtId="0" fontId="6" fillId="0" borderId="56" xfId="127" applyFont="1" applyBorder="1" applyAlignment="1">
      <alignment horizontal="center" vertical="center" wrapText="1"/>
    </xf>
    <xf numFmtId="1" fontId="14" fillId="0" borderId="24" xfId="127" applyNumberFormat="1" applyFont="1" applyBorder="1" applyAlignment="1">
      <alignment horizontal="center" vertical="center" wrapText="1"/>
    </xf>
    <xf numFmtId="1" fontId="14" fillId="0" borderId="56" xfId="127" applyNumberFormat="1" applyFont="1" applyBorder="1" applyAlignment="1">
      <alignment horizontal="center" vertical="center" wrapText="1"/>
    </xf>
    <xf numFmtId="0" fontId="6" fillId="0" borderId="61" xfId="127" applyFont="1" applyBorder="1"/>
    <xf numFmtId="0" fontId="3" fillId="0" borderId="62" xfId="127" applyFont="1" applyBorder="1" applyAlignment="1">
      <alignment horizontal="left" indent="1"/>
    </xf>
    <xf numFmtId="164" fontId="14" fillId="0" borderId="58" xfId="127" applyNumberFormat="1" applyFont="1" applyBorder="1" applyAlignment="1" applyProtection="1">
      <alignment horizontal="right"/>
      <protection locked="0"/>
    </xf>
    <xf numFmtId="3" fontId="14" fillId="0" borderId="63" xfId="127" applyNumberFormat="1" applyFont="1" applyBorder="1" applyAlignment="1">
      <alignment horizontal="center"/>
    </xf>
    <xf numFmtId="0" fontId="3" fillId="0" borderId="64" xfId="127" applyFont="1" applyBorder="1" applyAlignment="1">
      <alignment horizontal="center"/>
    </xf>
    <xf numFmtId="0" fontId="3" fillId="0" borderId="45" xfId="127" applyFont="1" applyBorder="1" applyAlignment="1">
      <alignment horizontal="center"/>
    </xf>
    <xf numFmtId="0" fontId="3" fillId="0" borderId="65" xfId="127" applyFont="1" applyBorder="1" applyAlignment="1">
      <alignment horizontal="center"/>
    </xf>
    <xf numFmtId="0" fontId="3" fillId="0" borderId="62" xfId="127" applyFont="1" applyBorder="1"/>
    <xf numFmtId="0" fontId="3" fillId="0" borderId="51" xfId="127" applyFont="1" applyBorder="1" applyAlignment="1">
      <alignment horizontal="center"/>
    </xf>
    <xf numFmtId="164" fontId="14" fillId="0" borderId="51" xfId="127" applyNumberFormat="1" applyFont="1" applyBorder="1" applyAlignment="1" applyProtection="1">
      <alignment horizontal="right"/>
      <protection locked="0"/>
    </xf>
    <xf numFmtId="0" fontId="3" fillId="0" borderId="58" xfId="127" applyFont="1" applyBorder="1" applyAlignment="1">
      <alignment horizontal="center"/>
    </xf>
    <xf numFmtId="0" fontId="3" fillId="0" borderId="4" xfId="127" applyFont="1" applyBorder="1"/>
    <xf numFmtId="0" fontId="3" fillId="0" borderId="46" xfId="127" applyFont="1" applyBorder="1"/>
    <xf numFmtId="0" fontId="6" fillId="0" borderId="60" xfId="127" applyFont="1" applyBorder="1"/>
    <xf numFmtId="0" fontId="3" fillId="0" borderId="61" xfId="127" applyFont="1" applyBorder="1"/>
    <xf numFmtId="164" fontId="14" fillId="0" borderId="0" xfId="127" applyNumberFormat="1" applyFont="1" applyAlignment="1">
      <alignment horizontal="right"/>
    </xf>
    <xf numFmtId="0" fontId="4" fillId="0" borderId="31" xfId="137" applyBorder="1"/>
    <xf numFmtId="0" fontId="4" fillId="0" borderId="32" xfId="137" applyBorder="1"/>
    <xf numFmtId="0" fontId="4" fillId="0" borderId="33" xfId="137" applyBorder="1"/>
    <xf numFmtId="0" fontId="4" fillId="0" borderId="34" xfId="137" applyBorder="1"/>
    <xf numFmtId="0" fontId="4" fillId="0" borderId="36" xfId="137" applyBorder="1" applyProtection="1">
      <protection locked="0"/>
    </xf>
    <xf numFmtId="0" fontId="4" fillId="0" borderId="0" xfId="137" applyProtection="1">
      <protection locked="0"/>
    </xf>
    <xf numFmtId="0" fontId="4" fillId="0" borderId="37" xfId="137" applyBorder="1" applyProtection="1">
      <protection locked="0"/>
    </xf>
    <xf numFmtId="0" fontId="4" fillId="0" borderId="38" xfId="137" applyBorder="1" applyProtection="1">
      <protection locked="0"/>
    </xf>
    <xf numFmtId="0" fontId="4" fillId="0" borderId="25" xfId="137" applyBorder="1"/>
    <xf numFmtId="0" fontId="4" fillId="0" borderId="39" xfId="137" applyBorder="1" applyProtection="1">
      <protection locked="0"/>
    </xf>
    <xf numFmtId="0" fontId="4" fillId="0" borderId="0" xfId="137"/>
    <xf numFmtId="1" fontId="10" fillId="0" borderId="0" xfId="124" applyNumberFormat="1" applyFont="1" applyAlignment="1">
      <alignment horizontal="center" vertical="center"/>
    </xf>
    <xf numFmtId="0" fontId="4" fillId="0" borderId="35" xfId="105" applyFont="1" applyBorder="1" applyProtection="1">
      <protection locked="0"/>
    </xf>
    <xf numFmtId="3" fontId="4" fillId="0" borderId="35" xfId="116" applyNumberFormat="1" applyFont="1" applyBorder="1" applyAlignment="1" applyProtection="1">
      <alignment horizontal="left"/>
      <protection locked="0"/>
    </xf>
    <xf numFmtId="3" fontId="4" fillId="0" borderId="0" xfId="116" applyNumberFormat="1" applyFont="1" applyProtection="1">
      <protection locked="0"/>
    </xf>
    <xf numFmtId="14" fontId="4" fillId="0" borderId="40" xfId="116" applyNumberFormat="1" applyFont="1" applyBorder="1" applyAlignment="1" applyProtection="1">
      <alignment horizontal="left" vertical="center"/>
      <protection locked="0"/>
    </xf>
    <xf numFmtId="0" fontId="4" fillId="0" borderId="41" xfId="0" applyFont="1" applyBorder="1" applyAlignment="1">
      <alignment horizontal="center"/>
    </xf>
    <xf numFmtId="0" fontId="10" fillId="0" borderId="31" xfId="112" applyFont="1" applyBorder="1" applyAlignment="1">
      <alignment horizontal="center" vertical="center" wrapText="1"/>
    </xf>
    <xf numFmtId="0" fontId="10" fillId="0" borderId="66" xfId="112" applyFont="1" applyBorder="1" applyAlignment="1">
      <alignment horizontal="center" vertical="center" wrapText="1"/>
    </xf>
    <xf numFmtId="0" fontId="10" fillId="0" borderId="67" xfId="112" applyFont="1" applyBorder="1" applyAlignment="1">
      <alignment horizontal="center" vertical="center" wrapText="1"/>
    </xf>
    <xf numFmtId="0" fontId="10" fillId="0" borderId="42" xfId="112" applyFont="1" applyBorder="1" applyAlignment="1">
      <alignment horizontal="center" vertical="center" wrapText="1"/>
    </xf>
    <xf numFmtId="0" fontId="10" fillId="0" borderId="68" xfId="112" applyFont="1" applyBorder="1" applyAlignment="1">
      <alignment horizontal="center" vertical="center" wrapText="1"/>
    </xf>
    <xf numFmtId="0" fontId="4" fillId="0" borderId="48" xfId="112" applyBorder="1" applyAlignment="1">
      <alignment horizontal="center" vertical="center" wrapText="1"/>
    </xf>
    <xf numFmtId="0" fontId="4" fillId="0" borderId="69" xfId="112" applyBorder="1" applyAlignment="1">
      <alignment horizontal="center" vertical="center" wrapText="1"/>
    </xf>
    <xf numFmtId="0" fontId="4" fillId="0" borderId="46" xfId="112" applyBorder="1" applyAlignment="1">
      <alignment horizontal="center" vertical="center" wrapText="1"/>
    </xf>
    <xf numFmtId="0" fontId="4" fillId="0" borderId="44" xfId="112" applyBorder="1" applyAlignment="1">
      <alignment horizontal="center" vertical="center" wrapText="1"/>
    </xf>
    <xf numFmtId="0" fontId="4" fillId="0" borderId="53" xfId="112" applyBorder="1" applyAlignment="1">
      <alignment horizontal="center" vertical="center" wrapText="1"/>
    </xf>
    <xf numFmtId="0" fontId="25" fillId="0" borderId="24" xfId="112" applyFont="1" applyBorder="1" applyAlignment="1">
      <alignment horizontal="center" vertical="center"/>
    </xf>
    <xf numFmtId="0" fontId="4" fillId="0" borderId="41" xfId="112" applyBorder="1" applyAlignment="1">
      <alignment horizontal="center"/>
    </xf>
    <xf numFmtId="2" fontId="4" fillId="0" borderId="41" xfId="112" applyNumberFormat="1" applyBorder="1" applyAlignment="1">
      <alignment horizontal="center" vertical="center"/>
    </xf>
    <xf numFmtId="164" fontId="4" fillId="0" borderId="27" xfId="3" applyNumberFormat="1" applyFont="1" applyBorder="1" applyProtection="1">
      <alignment horizontal="right"/>
      <protection locked="0"/>
    </xf>
    <xf numFmtId="164" fontId="4" fillId="0" borderId="70" xfId="3" applyNumberFormat="1" applyFont="1" applyBorder="1" applyProtection="1">
      <alignment horizontal="right"/>
      <protection locked="0"/>
    </xf>
    <xf numFmtId="164" fontId="4" fillId="0" borderId="61" xfId="3" applyNumberFormat="1" applyFont="1" applyBorder="1" applyProtection="1">
      <alignment horizontal="right"/>
      <protection locked="0"/>
    </xf>
    <xf numFmtId="164" fontId="4" fillId="0" borderId="40" xfId="3" applyNumberFormat="1" applyFont="1" applyBorder="1" applyProtection="1">
      <alignment horizontal="right"/>
      <protection locked="0"/>
    </xf>
    <xf numFmtId="0" fontId="4" fillId="0" borderId="42" xfId="115" applyBorder="1" applyAlignment="1">
      <alignment horizontal="center" vertical="center"/>
    </xf>
    <xf numFmtId="0" fontId="4" fillId="0" borderId="43" xfId="115" applyBorder="1" applyAlignment="1">
      <alignment horizontal="center" vertical="center"/>
    </xf>
    <xf numFmtId="164" fontId="4" fillId="0" borderId="58" xfId="3" applyNumberFormat="1" applyFont="1" applyBorder="1" applyProtection="1">
      <alignment horizontal="right"/>
      <protection locked="0"/>
    </xf>
    <xf numFmtId="164" fontId="4" fillId="0" borderId="71" xfId="3" applyNumberFormat="1" applyFont="1" applyBorder="1" applyProtection="1">
      <alignment horizontal="right"/>
      <protection locked="0"/>
    </xf>
    <xf numFmtId="164" fontId="4" fillId="0" borderId="72" xfId="3" applyNumberFormat="1" applyFont="1" applyBorder="1" applyProtection="1">
      <alignment horizontal="right"/>
      <protection locked="0"/>
    </xf>
    <xf numFmtId="164" fontId="4" fillId="0" borderId="73" xfId="3" applyNumberFormat="1" applyFont="1" applyBorder="1" applyProtection="1">
      <alignment horizontal="right"/>
      <protection locked="0"/>
    </xf>
    <xf numFmtId="164" fontId="4" fillId="0" borderId="64" xfId="3" applyNumberFormat="1" applyFont="1" applyBorder="1" applyProtection="1">
      <alignment horizontal="right"/>
      <protection locked="0"/>
    </xf>
    <xf numFmtId="164" fontId="4" fillId="0" borderId="74" xfId="3" applyNumberFormat="1" applyFont="1" applyBorder="1" applyProtection="1">
      <alignment horizontal="right"/>
      <protection locked="0"/>
    </xf>
    <xf numFmtId="164" fontId="4" fillId="0" borderId="75" xfId="3" applyNumberFormat="1" applyFont="1" applyBorder="1" applyProtection="1">
      <alignment horizontal="right"/>
      <protection locked="0"/>
    </xf>
    <xf numFmtId="0" fontId="4" fillId="0" borderId="44" xfId="115" applyBorder="1" applyAlignment="1">
      <alignment horizontal="center" vertical="center"/>
    </xf>
    <xf numFmtId="164" fontId="4" fillId="0" borderId="45" xfId="3" applyNumberFormat="1" applyFont="1" applyBorder="1" applyProtection="1">
      <alignment horizontal="right"/>
      <protection locked="0"/>
    </xf>
    <xf numFmtId="164" fontId="4" fillId="0" borderId="46" xfId="3" applyNumberFormat="1" applyFont="1" applyBorder="1" applyProtection="1">
      <alignment horizontal="right"/>
      <protection locked="0"/>
    </xf>
    <xf numFmtId="164" fontId="4" fillId="0" borderId="53" xfId="3" applyNumberFormat="1" applyFont="1" applyBorder="1" applyProtection="1">
      <alignment horizontal="right"/>
      <protection locked="0"/>
    </xf>
    <xf numFmtId="1" fontId="4" fillId="0" borderId="49" xfId="8" applyFont="1" applyBorder="1" applyProtection="1"/>
    <xf numFmtId="1" fontId="4" fillId="0" borderId="9" xfId="8" applyFont="1" applyBorder="1" applyAlignment="1" applyProtection="1">
      <alignment vertical="center" wrapText="1"/>
    </xf>
    <xf numFmtId="0" fontId="4" fillId="0" borderId="76" xfId="115" applyBorder="1" applyAlignment="1">
      <alignment vertical="center" wrapText="1"/>
    </xf>
    <xf numFmtId="0" fontId="4" fillId="0" borderId="42" xfId="112" applyBorder="1" applyAlignment="1">
      <alignment vertical="center" wrapText="1"/>
    </xf>
    <xf numFmtId="0" fontId="4" fillId="0" borderId="44" xfId="112" applyBorder="1" applyAlignment="1">
      <alignment vertical="center" wrapText="1"/>
    </xf>
    <xf numFmtId="0" fontId="4" fillId="0" borderId="36" xfId="139" applyBorder="1" applyProtection="1">
      <protection locked="0"/>
    </xf>
    <xf numFmtId="0" fontId="4" fillId="0" borderId="0" xfId="139" applyProtection="1">
      <protection locked="0"/>
    </xf>
    <xf numFmtId="0" fontId="4" fillId="0" borderId="37" xfId="139" applyBorder="1" applyProtection="1">
      <protection locked="0"/>
    </xf>
    <xf numFmtId="0" fontId="4" fillId="0" borderId="38" xfId="139" applyBorder="1" applyProtection="1">
      <protection locked="0"/>
    </xf>
    <xf numFmtId="0" fontId="4" fillId="0" borderId="39" xfId="139" applyBorder="1" applyProtection="1">
      <protection locked="0"/>
    </xf>
    <xf numFmtId="0" fontId="4" fillId="0" borderId="0" xfId="115" applyProtection="1">
      <protection locked="0"/>
    </xf>
    <xf numFmtId="164" fontId="4" fillId="0" borderId="59" xfId="3" applyNumberFormat="1" applyFont="1" applyBorder="1" applyProtection="1">
      <alignment horizontal="right"/>
      <protection locked="0"/>
    </xf>
    <xf numFmtId="164" fontId="4" fillId="0" borderId="78" xfId="3" applyNumberFormat="1" applyFont="1" applyBorder="1" applyProtection="1">
      <alignment horizontal="right"/>
      <protection locked="0"/>
    </xf>
    <xf numFmtId="0" fontId="4" fillId="0" borderId="36" xfId="141" applyBorder="1" applyProtection="1">
      <protection locked="0"/>
    </xf>
    <xf numFmtId="0" fontId="4" fillId="0" borderId="0" xfId="141" applyProtection="1">
      <protection locked="0"/>
    </xf>
    <xf numFmtId="0" fontId="4" fillId="0" borderId="37" xfId="141" applyBorder="1" applyProtection="1">
      <protection locked="0"/>
    </xf>
    <xf numFmtId="0" fontId="4" fillId="0" borderId="30" xfId="124" applyFont="1" applyBorder="1" applyAlignment="1" applyProtection="1">
      <alignment horizontal="left"/>
      <protection locked="0"/>
    </xf>
    <xf numFmtId="0" fontId="4" fillId="0" borderId="38" xfId="141" applyBorder="1" applyProtection="1">
      <protection locked="0"/>
    </xf>
    <xf numFmtId="0" fontId="4" fillId="0" borderId="25" xfId="141" applyBorder="1" applyProtection="1">
      <protection locked="0"/>
    </xf>
    <xf numFmtId="0" fontId="4" fillId="0" borderId="39" xfId="141" applyBorder="1" applyProtection="1">
      <protection locked="0"/>
    </xf>
    <xf numFmtId="164" fontId="10" fillId="0" borderId="61" xfId="103" applyNumberFormat="1" applyFont="1" applyBorder="1" applyAlignment="1" applyProtection="1">
      <alignment horizontal="center" vertical="center"/>
      <protection locked="0"/>
    </xf>
    <xf numFmtId="164" fontId="10" fillId="0" borderId="0" xfId="103" applyNumberFormat="1" applyFont="1" applyAlignment="1" applyProtection="1">
      <alignment horizontal="center" vertical="center"/>
      <protection locked="0"/>
    </xf>
    <xf numFmtId="164" fontId="10" fillId="0" borderId="35" xfId="103" applyNumberFormat="1" applyFont="1" applyBorder="1" applyAlignment="1" applyProtection="1">
      <alignment horizontal="center" vertical="center"/>
      <protection locked="0"/>
    </xf>
    <xf numFmtId="3" fontId="77" fillId="0" borderId="0" xfId="127" applyNumberFormat="1" applyFont="1"/>
    <xf numFmtId="0" fontId="78" fillId="0" borderId="0" xfId="0" applyFont="1"/>
    <xf numFmtId="1" fontId="4" fillId="0" borderId="42" xfId="8" applyFont="1" applyBorder="1" applyAlignment="1" applyProtection="1">
      <alignment vertical="center"/>
    </xf>
    <xf numFmtId="49" fontId="7" fillId="0" borderId="0" xfId="124" applyNumberFormat="1" applyFont="1" applyAlignment="1" applyProtection="1">
      <alignment horizontal="center" vertical="center"/>
      <protection locked="0"/>
    </xf>
    <xf numFmtId="0" fontId="4" fillId="0" borderId="0" xfId="85"/>
    <xf numFmtId="0" fontId="4" fillId="0" borderId="35" xfId="107" applyBorder="1" applyProtection="1">
      <protection locked="0"/>
    </xf>
    <xf numFmtId="3" fontId="4" fillId="0" borderId="35" xfId="107" applyNumberFormat="1" applyBorder="1" applyAlignment="1" applyProtection="1">
      <alignment horizontal="left"/>
      <protection locked="0"/>
    </xf>
    <xf numFmtId="3" fontId="4" fillId="0" borderId="0" xfId="107" applyNumberFormat="1" applyProtection="1">
      <protection locked="0"/>
    </xf>
    <xf numFmtId="0" fontId="4" fillId="0" borderId="49" xfId="104" applyFont="1" applyBorder="1" applyAlignment="1">
      <alignment horizontal="center"/>
    </xf>
    <xf numFmtId="1" fontId="4" fillId="0" borderId="43" xfId="4" applyFont="1" applyBorder="1" applyAlignment="1" applyProtection="1">
      <alignment horizontal="center"/>
    </xf>
    <xf numFmtId="1" fontId="4" fillId="0" borderId="50" xfId="4" applyFont="1" applyBorder="1" applyAlignment="1" applyProtection="1">
      <alignment horizontal="center"/>
    </xf>
    <xf numFmtId="1" fontId="4" fillId="0" borderId="44" xfId="4" applyFont="1" applyBorder="1" applyAlignment="1" applyProtection="1">
      <alignment horizontal="center"/>
    </xf>
    <xf numFmtId="1" fontId="4" fillId="0" borderId="49" xfId="4" applyFont="1" applyBorder="1" applyAlignment="1" applyProtection="1">
      <alignment horizontal="center"/>
    </xf>
    <xf numFmtId="0" fontId="4" fillId="0" borderId="49" xfId="115" applyBorder="1" applyAlignment="1">
      <alignment horizontal="center" vertical="center"/>
    </xf>
    <xf numFmtId="0" fontId="4" fillId="0" borderId="76" xfId="115" applyBorder="1" applyAlignment="1">
      <alignment horizontal="center" vertical="center"/>
    </xf>
    <xf numFmtId="0" fontId="4" fillId="0" borderId="28" xfId="112" applyBorder="1" applyAlignment="1">
      <alignment horizontal="center" vertical="center"/>
    </xf>
    <xf numFmtId="0" fontId="4" fillId="0" borderId="30" xfId="112" applyBorder="1" applyAlignment="1">
      <alignment horizontal="center" vertical="center"/>
    </xf>
    <xf numFmtId="164" fontId="4" fillId="0" borderId="2" xfId="109" applyNumberFormat="1" applyFont="1" applyBorder="1" applyAlignment="1">
      <alignment horizontal="right"/>
    </xf>
    <xf numFmtId="164" fontId="4" fillId="0" borderId="23" xfId="109" applyNumberFormat="1" applyFont="1" applyBorder="1" applyAlignment="1">
      <alignment horizontal="right"/>
    </xf>
    <xf numFmtId="164" fontId="10" fillId="32" borderId="57" xfId="125" applyNumberFormat="1" applyFont="1" applyFill="1" applyBorder="1" applyAlignment="1">
      <alignment horizontal="right" vertical="center" wrapText="1"/>
    </xf>
    <xf numFmtId="164" fontId="10" fillId="32" borderId="85" xfId="125" applyNumberFormat="1" applyFont="1" applyFill="1" applyBorder="1" applyAlignment="1">
      <alignment horizontal="right" vertical="center" wrapText="1"/>
    </xf>
    <xf numFmtId="164" fontId="10" fillId="32" borderId="26" xfId="125" applyNumberFormat="1" applyFont="1" applyFill="1" applyBorder="1" applyAlignment="1">
      <alignment horizontal="right" vertical="center" wrapText="1"/>
    </xf>
    <xf numFmtId="164" fontId="10" fillId="32" borderId="62" xfId="125" applyNumberFormat="1" applyFont="1" applyFill="1" applyBorder="1" applyAlignment="1">
      <alignment horizontal="right" vertical="center" wrapText="1"/>
    </xf>
    <xf numFmtId="164" fontId="10" fillId="32" borderId="68" xfId="125" applyNumberFormat="1" applyFont="1" applyFill="1" applyBorder="1" applyAlignment="1">
      <alignment horizontal="right" vertical="center" wrapText="1"/>
    </xf>
    <xf numFmtId="164" fontId="4" fillId="33" borderId="51" xfId="125" applyNumberFormat="1" applyFont="1" applyFill="1" applyBorder="1" applyAlignment="1">
      <alignment horizontal="right" vertical="center" wrapText="1"/>
    </xf>
    <xf numFmtId="164" fontId="4" fillId="33" borderId="33" xfId="125" applyNumberFormat="1" applyFont="1" applyFill="1" applyBorder="1" applyAlignment="1">
      <alignment horizontal="right" vertical="center" wrapText="1"/>
    </xf>
    <xf numFmtId="164" fontId="4" fillId="33" borderId="1" xfId="125" applyNumberFormat="1" applyFont="1" applyFill="1" applyBorder="1" applyAlignment="1">
      <alignment horizontal="right" vertical="center" wrapText="1"/>
    </xf>
    <xf numFmtId="164" fontId="4" fillId="33" borderId="4" xfId="125" applyNumberFormat="1" applyFont="1" applyFill="1" applyBorder="1" applyAlignment="1">
      <alignment horizontal="right" vertical="center" wrapText="1"/>
    </xf>
    <xf numFmtId="164" fontId="4" fillId="33" borderId="34" xfId="125" applyNumberFormat="1" applyFont="1" applyFill="1" applyBorder="1" applyAlignment="1">
      <alignment horizontal="right" vertical="center" wrapText="1"/>
    </xf>
    <xf numFmtId="164" fontId="4" fillId="34" borderId="64" xfId="125" applyNumberFormat="1" applyFont="1" applyFill="1" applyBorder="1" applyAlignment="1">
      <alignment horizontal="right" vertical="center" wrapText="1"/>
    </xf>
    <xf numFmtId="164" fontId="4" fillId="34" borderId="78" xfId="125" applyNumberFormat="1" applyFont="1" applyFill="1" applyBorder="1" applyAlignment="1">
      <alignment horizontal="right" vertical="center" wrapText="1"/>
    </xf>
    <xf numFmtId="164" fontId="4" fillId="34" borderId="77" xfId="125" applyNumberFormat="1" applyFont="1" applyFill="1" applyBorder="1" applyAlignment="1">
      <alignment horizontal="right" vertical="center" wrapText="1"/>
    </xf>
    <xf numFmtId="164" fontId="4" fillId="34" borderId="74" xfId="125" applyNumberFormat="1" applyFont="1" applyFill="1" applyBorder="1" applyAlignment="1">
      <alignment horizontal="right" vertical="center" wrapText="1"/>
    </xf>
    <xf numFmtId="164" fontId="4" fillId="34" borderId="75" xfId="125" applyNumberFormat="1" applyFont="1" applyFill="1" applyBorder="1" applyAlignment="1">
      <alignment horizontal="right" vertical="center" wrapText="1"/>
    </xf>
    <xf numFmtId="164" fontId="10" fillId="32" borderId="57" xfId="122" applyNumberFormat="1" applyFont="1" applyFill="1" applyBorder="1" applyAlignment="1">
      <alignment horizontal="right"/>
    </xf>
    <xf numFmtId="164" fontId="10" fillId="32" borderId="85" xfId="122" applyNumberFormat="1" applyFont="1" applyFill="1" applyBorder="1" applyAlignment="1">
      <alignment horizontal="right"/>
    </xf>
    <xf numFmtId="164" fontId="10" fillId="32" borderId="26" xfId="122" applyNumberFormat="1" applyFont="1" applyFill="1" applyBorder="1" applyAlignment="1">
      <alignment horizontal="right"/>
    </xf>
    <xf numFmtId="164" fontId="10" fillId="32" borderId="86" xfId="122" applyNumberFormat="1" applyFont="1" applyFill="1" applyBorder="1" applyAlignment="1">
      <alignment horizontal="right"/>
    </xf>
    <xf numFmtId="164" fontId="4" fillId="33" borderId="51" xfId="122" applyNumberFormat="1" applyFont="1" applyFill="1" applyBorder="1" applyAlignment="1">
      <alignment horizontal="right"/>
    </xf>
    <xf numFmtId="164" fontId="4" fillId="33" borderId="33" xfId="122" applyNumberFormat="1" applyFont="1" applyFill="1" applyBorder="1" applyAlignment="1">
      <alignment horizontal="right"/>
    </xf>
    <xf numFmtId="164" fontId="4" fillId="33" borderId="1" xfId="122" applyNumberFormat="1" applyFont="1" applyFill="1" applyBorder="1" applyAlignment="1">
      <alignment horizontal="right"/>
    </xf>
    <xf numFmtId="164" fontId="4" fillId="33" borderId="87" xfId="122" applyNumberFormat="1" applyFont="1" applyFill="1" applyBorder="1" applyAlignment="1">
      <alignment horizontal="right"/>
    </xf>
    <xf numFmtId="164" fontId="4" fillId="0" borderId="51" xfId="122" applyNumberFormat="1" applyFont="1" applyBorder="1" applyAlignment="1" applyProtection="1">
      <alignment horizontal="right"/>
      <protection locked="0"/>
    </xf>
    <xf numFmtId="164" fontId="4" fillId="0" borderId="33" xfId="122" applyNumberFormat="1" applyFont="1" applyBorder="1" applyAlignment="1" applyProtection="1">
      <alignment horizontal="right"/>
      <protection locked="0"/>
    </xf>
    <xf numFmtId="164" fontId="4" fillId="0" borderId="1" xfId="122" applyNumberFormat="1" applyFont="1" applyBorder="1" applyAlignment="1" applyProtection="1">
      <alignment horizontal="right"/>
      <protection locked="0"/>
    </xf>
    <xf numFmtId="164" fontId="10" fillId="32" borderId="58" xfId="122" applyNumberFormat="1" applyFont="1" applyFill="1" applyBorder="1" applyAlignment="1">
      <alignment horizontal="right"/>
    </xf>
    <xf numFmtId="164" fontId="10" fillId="32" borderId="59" xfId="122" applyNumberFormat="1" applyFont="1" applyFill="1" applyBorder="1" applyAlignment="1">
      <alignment horizontal="right"/>
    </xf>
    <xf numFmtId="164" fontId="10" fillId="32" borderId="71" xfId="122" applyNumberFormat="1" applyFont="1" applyFill="1" applyBorder="1" applyAlignment="1">
      <alignment horizontal="right"/>
    </xf>
    <xf numFmtId="164" fontId="10" fillId="32" borderId="63" xfId="122" applyNumberFormat="1" applyFont="1" applyFill="1" applyBorder="1" applyAlignment="1">
      <alignment horizontal="right"/>
    </xf>
    <xf numFmtId="164" fontId="10" fillId="33" borderId="57" xfId="122" applyNumberFormat="1" applyFont="1" applyFill="1" applyBorder="1" applyAlignment="1">
      <alignment horizontal="right"/>
    </xf>
    <xf numFmtId="164" fontId="10" fillId="33" borderId="85" xfId="122" applyNumberFormat="1" applyFont="1" applyFill="1" applyBorder="1" applyAlignment="1">
      <alignment horizontal="right"/>
    </xf>
    <xf numFmtId="164" fontId="10" fillId="33" borderId="26" xfId="122" applyNumberFormat="1" applyFont="1" applyFill="1" applyBorder="1" applyAlignment="1">
      <alignment horizontal="right"/>
    </xf>
    <xf numFmtId="164" fontId="10" fillId="33" borderId="86" xfId="122" applyNumberFormat="1" applyFont="1" applyFill="1" applyBorder="1" applyAlignment="1">
      <alignment horizontal="right"/>
    </xf>
    <xf numFmtId="164" fontId="4" fillId="0" borderId="45" xfId="122" applyNumberFormat="1" applyFont="1" applyBorder="1" applyAlignment="1" applyProtection="1">
      <alignment horizontal="right"/>
      <protection locked="0"/>
    </xf>
    <xf numFmtId="164" fontId="4" fillId="0" borderId="48" xfId="122" applyNumberFormat="1" applyFont="1" applyBorder="1" applyAlignment="1" applyProtection="1">
      <alignment horizontal="right"/>
      <protection locked="0"/>
    </xf>
    <xf numFmtId="164" fontId="4" fillId="0" borderId="69" xfId="122" applyNumberFormat="1" applyFont="1" applyBorder="1" applyAlignment="1" applyProtection="1">
      <alignment horizontal="right"/>
      <protection locked="0"/>
    </xf>
    <xf numFmtId="164" fontId="4" fillId="33" borderId="47" xfId="122" applyNumberFormat="1" applyFont="1" applyFill="1" applyBorder="1" applyAlignment="1">
      <alignment horizontal="right"/>
    </xf>
    <xf numFmtId="164" fontId="10" fillId="32" borderId="73" xfId="122" applyNumberFormat="1" applyFont="1" applyFill="1" applyBorder="1" applyAlignment="1">
      <alignment horizontal="right"/>
    </xf>
    <xf numFmtId="164" fontId="10" fillId="33" borderId="87" xfId="122" applyNumberFormat="1" applyFont="1" applyFill="1" applyBorder="1" applyAlignment="1">
      <alignment horizontal="right"/>
    </xf>
    <xf numFmtId="164" fontId="4" fillId="33" borderId="34" xfId="122" applyNumberFormat="1" applyFont="1" applyFill="1" applyBorder="1" applyAlignment="1">
      <alignment horizontal="right"/>
    </xf>
    <xf numFmtId="164" fontId="10" fillId="33" borderId="68" xfId="122" applyNumberFormat="1" applyFont="1" applyFill="1" applyBorder="1" applyAlignment="1">
      <alignment horizontal="right"/>
    </xf>
    <xf numFmtId="164" fontId="4" fillId="0" borderId="23" xfId="122" applyNumberFormat="1" applyFont="1" applyBorder="1" applyAlignment="1" applyProtection="1">
      <alignment horizontal="right"/>
      <protection locked="0"/>
    </xf>
    <xf numFmtId="164" fontId="4" fillId="33" borderId="53" xfId="122" applyNumberFormat="1" applyFont="1" applyFill="1" applyBorder="1" applyAlignment="1">
      <alignment horizontal="right"/>
    </xf>
    <xf numFmtId="164" fontId="4" fillId="33" borderId="57" xfId="122" applyNumberFormat="1" applyFont="1" applyFill="1" applyBorder="1" applyAlignment="1">
      <alignment horizontal="right"/>
    </xf>
    <xf numFmtId="164" fontId="4" fillId="33" borderId="26" xfId="122" applyNumberFormat="1" applyFont="1" applyFill="1" applyBorder="1" applyAlignment="1">
      <alignment horizontal="right"/>
    </xf>
    <xf numFmtId="164" fontId="4" fillId="33" borderId="17" xfId="122" applyNumberFormat="1" applyFont="1" applyFill="1" applyBorder="1" applyAlignment="1">
      <alignment horizontal="right"/>
    </xf>
    <xf numFmtId="164" fontId="4" fillId="0" borderId="80" xfId="122" applyNumberFormat="1" applyFont="1" applyBorder="1" applyAlignment="1" applyProtection="1">
      <alignment horizontal="right"/>
      <protection locked="0"/>
    </xf>
    <xf numFmtId="164" fontId="4" fillId="0" borderId="88" xfId="122" applyNumberFormat="1" applyFont="1" applyBorder="1" applyAlignment="1" applyProtection="1">
      <alignment horizontal="right"/>
      <protection locked="0"/>
    </xf>
    <xf numFmtId="164" fontId="4" fillId="0" borderId="82" xfId="122" applyNumberFormat="1" applyFont="1" applyBorder="1" applyAlignment="1" applyProtection="1">
      <alignment horizontal="right"/>
      <protection locked="0"/>
    </xf>
    <xf numFmtId="164" fontId="10" fillId="33" borderId="27" xfId="103" applyNumberFormat="1" applyFont="1" applyFill="1" applyBorder="1" applyAlignment="1">
      <alignment horizontal="right"/>
    </xf>
    <xf numFmtId="164" fontId="10" fillId="33" borderId="31" xfId="103" applyNumberFormat="1" applyFont="1" applyFill="1" applyBorder="1" applyAlignment="1">
      <alignment horizontal="right"/>
    </xf>
    <xf numFmtId="164" fontId="10" fillId="33" borderId="66" xfId="103" applyNumberFormat="1" applyFont="1" applyFill="1" applyBorder="1" applyAlignment="1">
      <alignment horizontal="right"/>
    </xf>
    <xf numFmtId="164" fontId="10" fillId="33" borderId="61" xfId="103" applyNumberFormat="1" applyFont="1" applyFill="1" applyBorder="1" applyAlignment="1">
      <alignment horizontal="right"/>
    </xf>
    <xf numFmtId="164" fontId="4" fillId="33" borderId="68" xfId="122" applyNumberFormat="1" applyFont="1" applyFill="1" applyBorder="1" applyAlignment="1">
      <alignment horizontal="right"/>
    </xf>
    <xf numFmtId="164" fontId="10" fillId="33" borderId="56" xfId="103" applyNumberFormat="1" applyFont="1" applyFill="1" applyBorder="1" applyAlignment="1">
      <alignment horizontal="right"/>
    </xf>
    <xf numFmtId="0" fontId="0" fillId="0" borderId="0" xfId="0" applyProtection="1">
      <protection locked="0"/>
    </xf>
    <xf numFmtId="0" fontId="6" fillId="0" borderId="0" xfId="124" applyFont="1" applyAlignment="1" applyProtection="1">
      <alignment horizontal="center" vertical="center"/>
      <protection locked="0"/>
    </xf>
    <xf numFmtId="0" fontId="10" fillId="0" borderId="0" xfId="124" applyFont="1" applyAlignment="1" applyProtection="1">
      <alignment horizontal="right" vertical="center"/>
      <protection locked="0"/>
    </xf>
    <xf numFmtId="1" fontId="10" fillId="0" borderId="41" xfId="124" applyNumberFormat="1" applyFont="1" applyBorder="1" applyAlignment="1" applyProtection="1">
      <alignment horizontal="center" vertical="center"/>
      <protection locked="0"/>
    </xf>
    <xf numFmtId="49" fontId="10" fillId="0" borderId="0" xfId="124" applyNumberFormat="1" applyFont="1" applyAlignment="1" applyProtection="1">
      <alignment horizontal="right" vertical="center"/>
      <protection locked="0"/>
    </xf>
    <xf numFmtId="1" fontId="10" fillId="0" borderId="0" xfId="124" applyNumberFormat="1" applyFont="1" applyAlignment="1" applyProtection="1">
      <alignment horizontal="center" vertical="center"/>
      <protection locked="0"/>
    </xf>
    <xf numFmtId="0" fontId="14" fillId="0" borderId="28" xfId="124" applyFont="1" applyBorder="1" applyAlignment="1" applyProtection="1">
      <alignment horizontal="left"/>
      <protection locked="0"/>
    </xf>
    <xf numFmtId="0" fontId="14" fillId="0" borderId="29" xfId="124" applyFont="1" applyBorder="1" applyAlignment="1" applyProtection="1">
      <alignment horizontal="left"/>
      <protection locked="0"/>
    </xf>
    <xf numFmtId="0" fontId="14" fillId="0" borderId="19" xfId="124" applyFont="1" applyBorder="1" applyProtection="1">
      <protection locked="0"/>
    </xf>
    <xf numFmtId="0" fontId="14" fillId="0" borderId="2" xfId="124" applyFont="1" applyBorder="1" applyProtection="1">
      <protection locked="0"/>
    </xf>
    <xf numFmtId="0" fontId="14" fillId="0" borderId="30" xfId="124" applyFont="1" applyBorder="1" applyAlignment="1" applyProtection="1">
      <alignment horizontal="left"/>
      <protection locked="0"/>
    </xf>
    <xf numFmtId="0" fontId="3" fillId="0" borderId="24" xfId="124" applyBorder="1" applyAlignment="1" applyProtection="1">
      <alignment horizontal="left"/>
      <protection locked="0"/>
    </xf>
    <xf numFmtId="0" fontId="3" fillId="0" borderId="0" xfId="124" applyAlignment="1" applyProtection="1">
      <alignment horizontal="left"/>
      <protection locked="0"/>
    </xf>
    <xf numFmtId="0" fontId="4" fillId="0" borderId="41" xfId="93" applyFont="1" applyBorder="1" applyAlignment="1">
      <alignment horizontal="center"/>
    </xf>
    <xf numFmtId="0" fontId="10" fillId="0" borderId="24" xfId="93" applyFont="1" applyBorder="1"/>
    <xf numFmtId="0" fontId="4" fillId="0" borderId="43" xfId="93" applyFont="1" applyBorder="1" applyAlignment="1">
      <alignment horizontal="center"/>
    </xf>
    <xf numFmtId="0" fontId="4" fillId="0" borderId="19" xfId="93" applyFont="1" applyBorder="1"/>
    <xf numFmtId="0" fontId="4" fillId="0" borderId="2" xfId="93" applyFont="1" applyBorder="1"/>
    <xf numFmtId="0" fontId="4" fillId="0" borderId="19" xfId="93" applyFont="1" applyBorder="1" applyAlignment="1">
      <alignment horizontal="left" indent="1"/>
    </xf>
    <xf numFmtId="0" fontId="4" fillId="0" borderId="19" xfId="93" applyFont="1" applyBorder="1" applyAlignment="1">
      <alignment horizontal="left" indent="2"/>
    </xf>
    <xf numFmtId="0" fontId="4" fillId="0" borderId="2" xfId="93" applyFont="1" applyBorder="1" applyAlignment="1">
      <alignment horizontal="left" indent="2"/>
    </xf>
    <xf numFmtId="0" fontId="4" fillId="0" borderId="84" xfId="93" applyFont="1" applyBorder="1" applyAlignment="1">
      <alignment horizontal="left" indent="1"/>
    </xf>
    <xf numFmtId="0" fontId="4" fillId="0" borderId="52" xfId="93" applyFont="1" applyBorder="1" applyAlignment="1">
      <alignment horizontal="left" indent="1"/>
    </xf>
    <xf numFmtId="164" fontId="10" fillId="0" borderId="17" xfId="104" applyNumberFormat="1" applyFont="1" applyBorder="1" applyAlignment="1">
      <alignment horizontal="right"/>
    </xf>
    <xf numFmtId="164" fontId="10" fillId="0" borderId="9" xfId="104" applyNumberFormat="1" applyFont="1" applyBorder="1" applyAlignment="1">
      <alignment horizontal="right"/>
    </xf>
    <xf numFmtId="0" fontId="4" fillId="0" borderId="19" xfId="93" applyFont="1" applyBorder="1" applyAlignment="1">
      <alignment horizontal="left"/>
    </xf>
    <xf numFmtId="49" fontId="10" fillId="0" borderId="41" xfId="124" applyNumberFormat="1" applyFont="1" applyBorder="1" applyAlignment="1" applyProtection="1">
      <alignment horizontal="center" vertical="center"/>
      <protection locked="0"/>
    </xf>
    <xf numFmtId="0" fontId="10" fillId="0" borderId="9" xfId="93" applyFont="1" applyBorder="1" applyProtection="1">
      <protection locked="0"/>
    </xf>
    <xf numFmtId="164" fontId="4" fillId="0" borderId="2" xfId="109" applyNumberFormat="1" applyFont="1" applyBorder="1" applyAlignment="1" applyProtection="1">
      <alignment horizontal="right"/>
      <protection locked="0"/>
    </xf>
    <xf numFmtId="164" fontId="4" fillId="0" borderId="43" xfId="109" applyNumberFormat="1" applyFont="1" applyBorder="1" applyAlignment="1" applyProtection="1">
      <alignment horizontal="right"/>
      <protection locked="0"/>
    </xf>
    <xf numFmtId="0" fontId="4" fillId="0" borderId="2" xfId="93" applyFont="1" applyBorder="1" applyAlignment="1" applyProtection="1">
      <alignment horizontal="left" indent="2"/>
      <protection locked="0"/>
    </xf>
    <xf numFmtId="164" fontId="4" fillId="0" borderId="23" xfId="109" applyNumberFormat="1" applyFont="1" applyBorder="1" applyAlignment="1" applyProtection="1">
      <alignment horizontal="right"/>
      <protection locked="0"/>
    </xf>
    <xf numFmtId="164" fontId="4" fillId="0" borderId="44" xfId="109" applyNumberFormat="1" applyFont="1" applyBorder="1" applyAlignment="1" applyProtection="1">
      <alignment horizontal="right"/>
      <protection locked="0"/>
    </xf>
    <xf numFmtId="164" fontId="4" fillId="33" borderId="43" xfId="104" applyNumberFormat="1" applyFont="1" applyFill="1" applyBorder="1" applyAlignment="1">
      <alignment horizontal="right"/>
    </xf>
    <xf numFmtId="164" fontId="10" fillId="33" borderId="41" xfId="93" applyNumberFormat="1" applyFont="1" applyFill="1" applyBorder="1" applyAlignment="1">
      <alignment horizontal="right"/>
    </xf>
    <xf numFmtId="164" fontId="4" fillId="33" borderId="43" xfId="93" applyNumberFormat="1" applyFont="1" applyFill="1" applyBorder="1" applyAlignment="1">
      <alignment horizontal="right"/>
    </xf>
    <xf numFmtId="164" fontId="4" fillId="33" borderId="34" xfId="93" applyNumberFormat="1" applyFont="1" applyFill="1" applyBorder="1" applyAlignment="1">
      <alignment horizontal="right"/>
    </xf>
    <xf numFmtId="164" fontId="4" fillId="33" borderId="49" xfId="93" applyNumberFormat="1" applyFont="1" applyFill="1" applyBorder="1" applyAlignment="1">
      <alignment horizontal="right"/>
    </xf>
    <xf numFmtId="164" fontId="4" fillId="0" borderId="34" xfId="120" applyNumberFormat="1" applyFont="1" applyBorder="1" applyAlignment="1" applyProtection="1">
      <alignment horizontal="right"/>
      <protection locked="0"/>
    </xf>
    <xf numFmtId="164" fontId="4" fillId="0" borderId="34" xfId="93" applyNumberFormat="1" applyFont="1" applyBorder="1" applyAlignment="1" applyProtection="1">
      <alignment horizontal="right"/>
      <protection locked="0"/>
    </xf>
    <xf numFmtId="164" fontId="4" fillId="0" borderId="75" xfId="93" applyNumberFormat="1" applyFont="1" applyBorder="1" applyAlignment="1" applyProtection="1">
      <alignment horizontal="right"/>
      <protection locked="0"/>
    </xf>
    <xf numFmtId="0" fontId="4" fillId="0" borderId="19" xfId="93" applyFont="1" applyBorder="1" applyAlignment="1">
      <alignment horizontal="left" indent="3"/>
    </xf>
    <xf numFmtId="0" fontId="4" fillId="0" borderId="21" xfId="93" applyFont="1" applyBorder="1" applyAlignment="1">
      <alignment horizontal="left" indent="3"/>
    </xf>
    <xf numFmtId="0" fontId="3" fillId="0" borderId="0" xfId="99"/>
    <xf numFmtId="0" fontId="79" fillId="0" borderId="0" xfId="99" applyFont="1"/>
    <xf numFmtId="164" fontId="4" fillId="33" borderId="42" xfId="98" applyNumberFormat="1" applyFill="1" applyBorder="1" applyAlignment="1">
      <alignment horizontal="right" vertical="center"/>
    </xf>
    <xf numFmtId="164" fontId="4" fillId="33" borderId="76" xfId="98" applyNumberFormat="1" applyFill="1" applyBorder="1" applyAlignment="1">
      <alignment horizontal="right" vertical="center"/>
    </xf>
    <xf numFmtId="164" fontId="4" fillId="33" borderId="18" xfId="98" applyNumberFormat="1" applyFill="1" applyBorder="1" applyAlignment="1">
      <alignment horizontal="right" vertical="center"/>
    </xf>
    <xf numFmtId="164" fontId="4" fillId="33" borderId="49" xfId="98" applyNumberFormat="1" applyFill="1" applyBorder="1" applyAlignment="1">
      <alignment horizontal="right" vertical="center"/>
    </xf>
    <xf numFmtId="164" fontId="4" fillId="33" borderId="21" xfId="98" applyNumberFormat="1" applyFill="1" applyBorder="1" applyAlignment="1">
      <alignment horizontal="right" vertical="center"/>
    </xf>
    <xf numFmtId="164" fontId="4" fillId="33" borderId="43" xfId="98" applyNumberFormat="1" applyFill="1" applyBorder="1" applyAlignment="1">
      <alignment horizontal="right" vertical="center"/>
    </xf>
    <xf numFmtId="164" fontId="4" fillId="33" borderId="19" xfId="98" applyNumberFormat="1" applyFill="1" applyBorder="1" applyAlignment="1">
      <alignment horizontal="right" vertical="center"/>
    </xf>
    <xf numFmtId="164" fontId="4" fillId="33" borderId="44" xfId="98" applyNumberFormat="1" applyFill="1" applyBorder="1" applyAlignment="1">
      <alignment horizontal="right" vertical="center"/>
    </xf>
    <xf numFmtId="164" fontId="4" fillId="33" borderId="20" xfId="98" applyNumberFormat="1" applyFill="1" applyBorder="1" applyAlignment="1">
      <alignment horizontal="right" vertical="center"/>
    </xf>
    <xf numFmtId="164" fontId="4" fillId="33" borderId="83" xfId="98" applyNumberFormat="1" applyFill="1" applyBorder="1" applyAlignment="1">
      <alignment horizontal="right" vertical="center"/>
    </xf>
    <xf numFmtId="164" fontId="4" fillId="33" borderId="35" xfId="98" applyNumberFormat="1" applyFill="1" applyBorder="1" applyAlignment="1">
      <alignment horizontal="right" vertical="center"/>
    </xf>
    <xf numFmtId="164" fontId="4" fillId="0" borderId="42" xfId="98" applyNumberFormat="1" applyBorder="1" applyAlignment="1" applyProtection="1">
      <alignment horizontal="right" vertical="center"/>
      <protection locked="0"/>
    </xf>
    <xf numFmtId="164" fontId="4" fillId="25" borderId="42" xfId="98" applyNumberFormat="1" applyFill="1" applyBorder="1" applyAlignment="1">
      <alignment horizontal="center" vertical="center"/>
    </xf>
    <xf numFmtId="164" fontId="4" fillId="0" borderId="43" xfId="98" applyNumberFormat="1" applyBorder="1" applyAlignment="1" applyProtection="1">
      <alignment horizontal="right" vertical="center"/>
      <protection locked="0"/>
    </xf>
    <xf numFmtId="164" fontId="4" fillId="25" borderId="83" xfId="98" applyNumberFormat="1" applyFill="1" applyBorder="1" applyAlignment="1">
      <alignment horizontal="center" vertical="center"/>
    </xf>
    <xf numFmtId="164" fontId="4" fillId="0" borderId="44" xfId="98" applyNumberFormat="1" applyBorder="1" applyAlignment="1" applyProtection="1">
      <alignment horizontal="right" vertical="center"/>
      <protection locked="0"/>
    </xf>
    <xf numFmtId="164" fontId="4" fillId="25" borderId="44" xfId="98" applyNumberFormat="1" applyFill="1" applyBorder="1" applyAlignment="1">
      <alignment horizontal="center" vertical="center"/>
    </xf>
    <xf numFmtId="164" fontId="4" fillId="25" borderId="76" xfId="98" applyNumberFormat="1" applyFill="1" applyBorder="1" applyAlignment="1">
      <alignment horizontal="center" vertical="center"/>
    </xf>
    <xf numFmtId="164" fontId="4" fillId="34" borderId="51" xfId="125" applyNumberFormat="1" applyFont="1" applyFill="1" applyBorder="1" applyAlignment="1">
      <alignment horizontal="right" vertical="center" wrapText="1"/>
    </xf>
    <xf numFmtId="164" fontId="4" fillId="34" borderId="45" xfId="125" applyNumberFormat="1" applyFont="1" applyFill="1" applyBorder="1" applyAlignment="1">
      <alignment horizontal="right" vertical="center" wrapText="1"/>
    </xf>
    <xf numFmtId="164" fontId="4" fillId="34" borderId="48" xfId="125" applyNumberFormat="1" applyFont="1" applyFill="1" applyBorder="1" applyAlignment="1">
      <alignment horizontal="right" vertical="center" wrapText="1"/>
    </xf>
    <xf numFmtId="164" fontId="4" fillId="34" borderId="46" xfId="125" applyNumberFormat="1" applyFont="1" applyFill="1" applyBorder="1" applyAlignment="1">
      <alignment horizontal="right" vertical="center" wrapText="1"/>
    </xf>
    <xf numFmtId="0" fontId="4" fillId="0" borderId="0" xfId="98"/>
    <xf numFmtId="0" fontId="4" fillId="0" borderId="0" xfId="98" applyAlignment="1">
      <alignment horizontal="center"/>
    </xf>
    <xf numFmtId="0" fontId="11" fillId="0" borderId="0" xfId="98" applyFont="1" applyAlignment="1">
      <alignment horizontal="left" vertical="center" wrapText="1"/>
    </xf>
    <xf numFmtId="0" fontId="4" fillId="0" borderId="42" xfId="98" applyBorder="1" applyAlignment="1">
      <alignment horizontal="center"/>
    </xf>
    <xf numFmtId="0" fontId="4" fillId="0" borderId="32" xfId="98" applyBorder="1" applyAlignment="1">
      <alignment horizontal="left" vertical="center" wrapText="1"/>
    </xf>
    <xf numFmtId="164" fontId="4" fillId="25" borderId="42" xfId="98" applyNumberFormat="1" applyFill="1" applyBorder="1" applyAlignment="1">
      <alignment horizontal="right" vertical="center"/>
    </xf>
    <xf numFmtId="0" fontId="4" fillId="0" borderId="43" xfId="98" applyBorder="1" applyAlignment="1">
      <alignment horizontal="center"/>
    </xf>
    <xf numFmtId="0" fontId="4" fillId="0" borderId="75" xfId="98" applyBorder="1" applyAlignment="1">
      <alignment horizontal="left" vertical="center" wrapText="1"/>
    </xf>
    <xf numFmtId="164" fontId="4" fillId="25" borderId="43" xfId="98" applyNumberFormat="1" applyFill="1" applyBorder="1" applyAlignment="1">
      <alignment horizontal="right" vertical="center"/>
    </xf>
    <xf numFmtId="0" fontId="4" fillId="0" borderId="41" xfId="98" applyBorder="1" applyAlignment="1">
      <alignment horizontal="center"/>
    </xf>
    <xf numFmtId="0" fontId="10" fillId="0" borderId="41" xfId="98" applyFont="1" applyBorder="1"/>
    <xf numFmtId="164" fontId="10" fillId="33" borderId="41" xfId="98" applyNumberFormat="1" applyFont="1" applyFill="1" applyBorder="1"/>
    <xf numFmtId="0" fontId="4" fillId="0" borderId="0" xfId="98" applyAlignment="1">
      <alignment vertical="center"/>
    </xf>
    <xf numFmtId="164" fontId="4" fillId="0" borderId="0" xfId="98" applyNumberFormat="1"/>
    <xf numFmtId="0" fontId="4" fillId="0" borderId="49" xfId="98" applyBorder="1" applyAlignment="1">
      <alignment horizontal="center"/>
    </xf>
    <xf numFmtId="0" fontId="4" fillId="0" borderId="34" xfId="98" applyBorder="1" applyAlignment="1">
      <alignment horizontal="left" vertical="center" wrapText="1"/>
    </xf>
    <xf numFmtId="0" fontId="4" fillId="0" borderId="43" xfId="98" applyBorder="1"/>
    <xf numFmtId="0" fontId="4" fillId="0" borderId="34" xfId="98" applyBorder="1"/>
    <xf numFmtId="4" fontId="10" fillId="0" borderId="0" xfId="98" applyNumberFormat="1" applyFont="1"/>
    <xf numFmtId="0" fontId="11" fillId="0" borderId="0" xfId="98" applyFont="1"/>
    <xf numFmtId="0" fontId="4" fillId="0" borderId="19" xfId="98" applyBorder="1" applyAlignment="1">
      <alignment horizontal="center"/>
    </xf>
    <xf numFmtId="0" fontId="4" fillId="0" borderId="43" xfId="98" applyBorder="1" applyAlignment="1">
      <alignment horizontal="left" vertical="center" wrapText="1"/>
    </xf>
    <xf numFmtId="164" fontId="10" fillId="25" borderId="41" xfId="98" applyNumberFormat="1" applyFont="1" applyFill="1" applyBorder="1"/>
    <xf numFmtId="0" fontId="4" fillId="0" borderId="24" xfId="98" applyBorder="1" applyAlignment="1">
      <alignment horizontal="center"/>
    </xf>
    <xf numFmtId="0" fontId="4" fillId="0" borderId="41" xfId="98" applyBorder="1"/>
    <xf numFmtId="164" fontId="4" fillId="33" borderId="41" xfId="98" applyNumberFormat="1" applyFill="1" applyBorder="1"/>
    <xf numFmtId="164" fontId="6" fillId="33" borderId="27" xfId="127" applyNumberFormat="1" applyFont="1" applyFill="1" applyBorder="1" applyAlignment="1">
      <alignment horizontal="right" vertical="center"/>
    </xf>
    <xf numFmtId="0" fontId="3" fillId="32" borderId="57" xfId="127" applyFont="1" applyFill="1" applyBorder="1" applyAlignment="1">
      <alignment horizontal="center"/>
    </xf>
    <xf numFmtId="0" fontId="3" fillId="32" borderId="85" xfId="127" applyFont="1" applyFill="1" applyBorder="1" applyAlignment="1">
      <alignment horizontal="center"/>
    </xf>
    <xf numFmtId="164" fontId="14" fillId="33" borderId="57" xfId="127" applyNumberFormat="1" applyFont="1" applyFill="1" applyBorder="1" applyAlignment="1">
      <alignment horizontal="right"/>
    </xf>
    <xf numFmtId="164" fontId="14" fillId="33" borderId="51" xfId="127" applyNumberFormat="1" applyFont="1" applyFill="1" applyBorder="1"/>
    <xf numFmtId="164" fontId="3" fillId="33" borderId="27" xfId="127" applyNumberFormat="1" applyFont="1" applyFill="1" applyBorder="1" applyAlignment="1">
      <alignment horizontal="right"/>
    </xf>
    <xf numFmtId="3" fontId="6" fillId="32" borderId="40" xfId="127" applyNumberFormat="1" applyFont="1" applyFill="1" applyBorder="1" applyAlignment="1">
      <alignment horizontal="center" vertical="center"/>
    </xf>
    <xf numFmtId="0" fontId="6" fillId="32" borderId="40" xfId="127" applyFont="1" applyFill="1" applyBorder="1" applyAlignment="1">
      <alignment horizontal="center" vertical="center"/>
    </xf>
    <xf numFmtId="3" fontId="3" fillId="32" borderId="63" xfId="127" applyNumberFormat="1" applyFont="1" applyFill="1" applyBorder="1" applyAlignment="1">
      <alignment horizontal="center" vertical="center"/>
    </xf>
    <xf numFmtId="3" fontId="3" fillId="0" borderId="63" xfId="127" applyNumberFormat="1" applyFont="1" applyBorder="1" applyAlignment="1" applyProtection="1">
      <alignment horizontal="center" vertical="center"/>
      <protection locked="0"/>
    </xf>
    <xf numFmtId="0" fontId="3" fillId="32" borderId="68" xfId="127" applyFont="1" applyFill="1" applyBorder="1" applyAlignment="1">
      <alignment horizontal="center" vertical="center"/>
    </xf>
    <xf numFmtId="3" fontId="3" fillId="32" borderId="47" xfId="127" applyNumberFormat="1" applyFont="1" applyFill="1" applyBorder="1" applyAlignment="1">
      <alignment horizontal="center" vertical="center"/>
    </xf>
    <xf numFmtId="3" fontId="3" fillId="0" borderId="63" xfId="127" applyNumberFormat="1" applyFont="1" applyBorder="1" applyAlignment="1">
      <alignment horizontal="center" vertical="center"/>
    </xf>
    <xf numFmtId="3" fontId="3" fillId="0" borderId="34" xfId="127" applyNumberFormat="1" applyFont="1" applyBorder="1" applyAlignment="1" applyProtection="1">
      <alignment horizontal="center" vertical="center"/>
      <protection locked="0"/>
    </xf>
    <xf numFmtId="3" fontId="3" fillId="0" borderId="73" xfId="127" applyNumberFormat="1" applyFont="1" applyBorder="1" applyAlignment="1" applyProtection="1">
      <alignment horizontal="center" vertical="center"/>
      <protection locked="0"/>
    </xf>
    <xf numFmtId="3" fontId="3" fillId="33" borderId="86" xfId="127" applyNumberFormat="1" applyFont="1" applyFill="1" applyBorder="1" applyAlignment="1">
      <alignment horizontal="center" vertical="center"/>
    </xf>
    <xf numFmtId="3" fontId="3" fillId="33" borderId="63" xfId="127" applyNumberFormat="1" applyFont="1" applyFill="1" applyBorder="1" applyAlignment="1">
      <alignment horizontal="center" vertical="center"/>
    </xf>
    <xf numFmtId="164" fontId="7" fillId="33" borderId="30" xfId="127" applyNumberFormat="1" applyFont="1" applyFill="1" applyBorder="1"/>
    <xf numFmtId="3" fontId="7" fillId="33" borderId="70" xfId="127" applyNumberFormat="1" applyFont="1" applyFill="1" applyBorder="1" applyAlignment="1">
      <alignment horizontal="center"/>
    </xf>
    <xf numFmtId="3" fontId="14" fillId="32" borderId="63" xfId="127" applyNumberFormat="1" applyFont="1" applyFill="1" applyBorder="1" applyAlignment="1">
      <alignment horizontal="center"/>
    </xf>
    <xf numFmtId="164" fontId="6" fillId="33" borderId="54" xfId="127" applyNumberFormat="1" applyFont="1" applyFill="1" applyBorder="1"/>
    <xf numFmtId="0" fontId="3" fillId="32" borderId="68" xfId="127" applyFont="1" applyFill="1" applyBorder="1" applyAlignment="1">
      <alignment horizontal="center"/>
    </xf>
    <xf numFmtId="3" fontId="14" fillId="32" borderId="47" xfId="127" applyNumberFormat="1" applyFont="1" applyFill="1" applyBorder="1" applyAlignment="1">
      <alignment horizontal="center"/>
    </xf>
    <xf numFmtId="3" fontId="14" fillId="33" borderId="86" xfId="127" applyNumberFormat="1" applyFont="1" applyFill="1" applyBorder="1" applyAlignment="1">
      <alignment horizontal="center"/>
    </xf>
    <xf numFmtId="3" fontId="14" fillId="33" borderId="63" xfId="127" applyNumberFormat="1" applyFont="1" applyFill="1" applyBorder="1" applyAlignment="1">
      <alignment horizontal="center"/>
    </xf>
    <xf numFmtId="164" fontId="4" fillId="33" borderId="41" xfId="3" applyNumberFormat="1" applyFont="1" applyFill="1" applyBorder="1" applyProtection="1">
      <alignment horizontal="right"/>
    </xf>
    <xf numFmtId="0" fontId="4" fillId="32" borderId="42" xfId="115" applyFill="1" applyBorder="1" applyAlignment="1">
      <alignment horizontal="center"/>
    </xf>
    <xf numFmtId="164" fontId="4" fillId="33" borderId="49" xfId="3" applyNumberFormat="1" applyFont="1" applyFill="1" applyBorder="1" applyProtection="1">
      <alignment horizontal="right"/>
    </xf>
    <xf numFmtId="164" fontId="4" fillId="33" borderId="43" xfId="3" applyNumberFormat="1" applyFont="1" applyFill="1" applyBorder="1" applyProtection="1">
      <alignment horizontal="right"/>
    </xf>
    <xf numFmtId="164" fontId="4" fillId="33" borderId="27" xfId="3" applyNumberFormat="1" applyFont="1" applyFill="1" applyBorder="1" applyProtection="1">
      <alignment horizontal="right"/>
    </xf>
    <xf numFmtId="164" fontId="4" fillId="33" borderId="70" xfId="3" applyNumberFormat="1" applyFont="1" applyFill="1" applyBorder="1" applyProtection="1">
      <alignment horizontal="right"/>
    </xf>
    <xf numFmtId="164" fontId="4" fillId="33" borderId="61" xfId="3" applyNumberFormat="1" applyFont="1" applyFill="1" applyBorder="1" applyProtection="1">
      <alignment horizontal="right"/>
    </xf>
    <xf numFmtId="3" fontId="4" fillId="33" borderId="61" xfId="3" applyNumberFormat="1" applyFont="1" applyFill="1" applyBorder="1" applyProtection="1">
      <alignment horizontal="right"/>
    </xf>
    <xf numFmtId="164" fontId="4" fillId="33" borderId="40" xfId="3" applyNumberFormat="1" applyFont="1" applyFill="1" applyBorder="1" applyProtection="1">
      <alignment horizontal="right"/>
    </xf>
    <xf numFmtId="164" fontId="4" fillId="33" borderId="38" xfId="3" applyNumberFormat="1" applyFont="1" applyFill="1" applyBorder="1" applyProtection="1">
      <alignment horizontal="right"/>
    </xf>
    <xf numFmtId="164" fontId="4" fillId="33" borderId="25" xfId="3" applyNumberFormat="1" applyFont="1" applyFill="1" applyBorder="1" applyProtection="1">
      <alignment horizontal="right"/>
    </xf>
    <xf numFmtId="3" fontId="4" fillId="33" borderId="60" xfId="3" applyNumberFormat="1" applyFont="1" applyFill="1" applyBorder="1" applyProtection="1">
      <alignment horizontal="right"/>
    </xf>
    <xf numFmtId="164" fontId="4" fillId="33" borderId="76" xfId="3" applyNumberFormat="1" applyFont="1" applyFill="1" applyBorder="1" applyProtection="1">
      <alignment horizontal="right"/>
    </xf>
    <xf numFmtId="164" fontId="4" fillId="33" borderId="39" xfId="3" applyNumberFormat="1" applyFont="1" applyFill="1" applyBorder="1" applyProtection="1">
      <alignment horizontal="right"/>
    </xf>
    <xf numFmtId="164" fontId="4" fillId="33" borderId="42" xfId="112" applyNumberFormat="1" applyFill="1" applyBorder="1"/>
    <xf numFmtId="0" fontId="4" fillId="0" borderId="0" xfId="113"/>
    <xf numFmtId="3" fontId="4" fillId="33" borderId="56" xfId="3" applyNumberFormat="1" applyFont="1" applyFill="1" applyBorder="1" applyProtection="1">
      <alignment horizontal="right"/>
    </xf>
    <xf numFmtId="0" fontId="4" fillId="0" borderId="0" xfId="113" applyProtection="1">
      <protection locked="0"/>
    </xf>
    <xf numFmtId="0" fontId="4" fillId="0" borderId="28" xfId="124" applyFont="1" applyBorder="1" applyAlignment="1" applyProtection="1">
      <alignment horizontal="left"/>
      <protection locked="0"/>
    </xf>
    <xf numFmtId="0" fontId="4" fillId="0" borderId="29" xfId="124" applyFont="1" applyBorder="1" applyAlignment="1" applyProtection="1">
      <alignment horizontal="left"/>
      <protection locked="0"/>
    </xf>
    <xf numFmtId="0" fontId="4" fillId="0" borderId="19" xfId="124" applyFont="1" applyBorder="1" applyProtection="1">
      <protection locked="0"/>
    </xf>
    <xf numFmtId="0" fontId="4" fillId="0" borderId="2" xfId="124" applyFont="1" applyBorder="1" applyProtection="1">
      <protection locked="0"/>
    </xf>
    <xf numFmtId="0" fontId="4" fillId="0" borderId="24" xfId="124" applyFont="1" applyBorder="1" applyAlignment="1" applyProtection="1">
      <alignment horizontal="left"/>
      <protection locked="0"/>
    </xf>
    <xf numFmtId="3" fontId="4" fillId="0" borderId="61" xfId="3" applyNumberFormat="1" applyFont="1" applyBorder="1" applyProtection="1">
      <alignment horizontal="right"/>
      <protection locked="0"/>
    </xf>
    <xf numFmtId="3" fontId="4" fillId="0" borderId="72" xfId="3" applyNumberFormat="1" applyFont="1" applyBorder="1" applyProtection="1">
      <alignment horizontal="right"/>
      <protection locked="0"/>
    </xf>
    <xf numFmtId="3" fontId="4" fillId="0" borderId="74" xfId="3" applyNumberFormat="1" applyFont="1" applyBorder="1" applyProtection="1">
      <alignment horizontal="right"/>
      <protection locked="0"/>
    </xf>
    <xf numFmtId="3" fontId="4" fillId="0" borderId="46" xfId="3" applyNumberFormat="1" applyFont="1" applyBorder="1" applyProtection="1">
      <alignment horizontal="right"/>
      <protection locked="0"/>
    </xf>
    <xf numFmtId="3" fontId="4" fillId="0" borderId="63" xfId="3" applyNumberFormat="1" applyFont="1" applyBorder="1" applyProtection="1">
      <alignment horizontal="right"/>
      <protection locked="0"/>
    </xf>
    <xf numFmtId="3" fontId="4" fillId="0" borderId="89" xfId="3" applyNumberFormat="1" applyFont="1" applyBorder="1" applyProtection="1">
      <alignment horizontal="right"/>
      <protection locked="0"/>
    </xf>
    <xf numFmtId="3" fontId="4" fillId="0" borderId="56" xfId="3" applyNumberFormat="1" applyFont="1" applyBorder="1" applyProtection="1">
      <alignment horizontal="right"/>
      <protection locked="0"/>
    </xf>
    <xf numFmtId="3" fontId="4" fillId="0" borderId="47" xfId="3" applyNumberFormat="1" applyFont="1" applyBorder="1" applyProtection="1">
      <alignment horizontal="right"/>
      <protection locked="0"/>
    </xf>
    <xf numFmtId="164" fontId="4" fillId="33" borderId="90" xfId="3" applyNumberFormat="1" applyFont="1" applyFill="1" applyBorder="1" applyProtection="1">
      <alignment horizontal="right"/>
    </xf>
    <xf numFmtId="3" fontId="4" fillId="33" borderId="39" xfId="3" applyNumberFormat="1" applyFont="1" applyFill="1" applyBorder="1" applyProtection="1">
      <alignment horizontal="right"/>
    </xf>
    <xf numFmtId="164" fontId="4" fillId="33" borderId="77" xfId="3" applyNumberFormat="1" applyFont="1" applyFill="1" applyBorder="1" applyProtection="1">
      <alignment horizontal="right"/>
    </xf>
    <xf numFmtId="0" fontId="4" fillId="0" borderId="0" xfId="124" applyFont="1" applyAlignment="1" applyProtection="1">
      <alignment horizontal="left"/>
      <protection locked="0"/>
    </xf>
    <xf numFmtId="0" fontId="4" fillId="0" borderId="32" xfId="134" applyBorder="1" applyProtection="1">
      <protection locked="0"/>
    </xf>
    <xf numFmtId="0" fontId="4" fillId="0" borderId="34" xfId="134" applyBorder="1" applyProtection="1">
      <protection locked="0"/>
    </xf>
    <xf numFmtId="0" fontId="4" fillId="0" borderId="36" xfId="134" applyBorder="1" applyProtection="1">
      <protection locked="0"/>
    </xf>
    <xf numFmtId="0" fontId="4" fillId="0" borderId="0" xfId="134" applyProtection="1">
      <protection locked="0"/>
    </xf>
    <xf numFmtId="0" fontId="4" fillId="0" borderId="37" xfId="134" applyBorder="1" applyProtection="1">
      <protection locked="0"/>
    </xf>
    <xf numFmtId="0" fontId="4" fillId="0" borderId="39" xfId="134" applyBorder="1" applyProtection="1">
      <protection locked="0"/>
    </xf>
    <xf numFmtId="0" fontId="4" fillId="0" borderId="0" xfId="134"/>
    <xf numFmtId="164" fontId="4" fillId="0" borderId="57" xfId="122" applyNumberFormat="1" applyFont="1" applyBorder="1" applyAlignment="1" applyProtection="1">
      <alignment horizontal="right"/>
      <protection locked="0"/>
    </xf>
    <xf numFmtId="164" fontId="4" fillId="0" borderId="17" xfId="122" applyNumberFormat="1" applyFont="1" applyBorder="1" applyAlignment="1" applyProtection="1">
      <alignment horizontal="right"/>
      <protection locked="0"/>
    </xf>
    <xf numFmtId="164" fontId="4" fillId="0" borderId="58" xfId="122" applyNumberFormat="1" applyFont="1" applyBorder="1" applyAlignment="1" applyProtection="1">
      <alignment horizontal="right"/>
      <protection locked="0"/>
    </xf>
    <xf numFmtId="164" fontId="4" fillId="0" borderId="22" xfId="122" applyNumberFormat="1" applyFont="1" applyBorder="1" applyAlignment="1" applyProtection="1">
      <alignment horizontal="right"/>
      <protection locked="0"/>
    </xf>
    <xf numFmtId="164" fontId="4" fillId="0" borderId="27" xfId="122" applyNumberFormat="1" applyFont="1" applyBorder="1" applyAlignment="1" applyProtection="1">
      <alignment horizontal="right"/>
      <protection locked="0"/>
    </xf>
    <xf numFmtId="164" fontId="4" fillId="0" borderId="9" xfId="122" applyNumberFormat="1" applyFont="1" applyBorder="1" applyAlignment="1" applyProtection="1">
      <alignment horizontal="right"/>
      <protection locked="0"/>
    </xf>
    <xf numFmtId="164" fontId="4" fillId="0" borderId="70" xfId="122" applyNumberFormat="1" applyFont="1" applyBorder="1" applyAlignment="1" applyProtection="1">
      <alignment horizontal="right"/>
      <protection locked="0"/>
    </xf>
    <xf numFmtId="164" fontId="4" fillId="0" borderId="61" xfId="122" applyNumberFormat="1" applyFont="1" applyBorder="1" applyAlignment="1" applyProtection="1">
      <alignment horizontal="right"/>
      <protection locked="0"/>
    </xf>
    <xf numFmtId="0" fontId="3" fillId="0" borderId="0" xfId="99" applyProtection="1">
      <protection locked="0"/>
    </xf>
    <xf numFmtId="0" fontId="16" fillId="0" borderId="0" xfId="93" applyFont="1" applyProtection="1">
      <protection locked="0"/>
    </xf>
    <xf numFmtId="0" fontId="17" fillId="0" borderId="0" xfId="124" applyFont="1" applyAlignment="1" applyProtection="1">
      <alignment horizontal="left" vertical="center"/>
      <protection locked="0"/>
    </xf>
    <xf numFmtId="49" fontId="4" fillId="0" borderId="0" xfId="124" applyNumberFormat="1" applyFont="1" applyAlignment="1" applyProtection="1">
      <alignment horizontal="center" vertical="center"/>
      <protection locked="0"/>
    </xf>
    <xf numFmtId="49" fontId="10" fillId="0" borderId="0" xfId="124" applyNumberFormat="1" applyFont="1" applyAlignment="1" applyProtection="1">
      <alignment horizontal="center" vertical="center"/>
      <protection locked="0"/>
    </xf>
    <xf numFmtId="0" fontId="4" fillId="0" borderId="0" xfId="131" applyAlignment="1" applyProtection="1">
      <alignment horizontal="right"/>
      <protection locked="0"/>
    </xf>
    <xf numFmtId="1" fontId="4" fillId="0" borderId="0" xfId="124" applyNumberFormat="1" applyFont="1" applyAlignment="1" applyProtection="1">
      <alignment horizontal="right" vertical="center"/>
      <protection locked="0"/>
    </xf>
    <xf numFmtId="0" fontId="4" fillId="0" borderId="76" xfId="93" applyFont="1" applyBorder="1" applyAlignment="1" applyProtection="1">
      <alignment horizontal="center"/>
      <protection locked="0"/>
    </xf>
    <xf numFmtId="0" fontId="11" fillId="0" borderId="9" xfId="103" applyFont="1" applyBorder="1" applyProtection="1">
      <protection locked="0"/>
    </xf>
    <xf numFmtId="0" fontId="16" fillId="0" borderId="9" xfId="93" applyFont="1" applyBorder="1" applyProtection="1">
      <protection locked="0"/>
    </xf>
    <xf numFmtId="0" fontId="4" fillId="0" borderId="0" xfId="93" applyFont="1" applyAlignment="1" applyProtection="1">
      <alignment horizontal="center"/>
      <protection locked="0"/>
    </xf>
    <xf numFmtId="0" fontId="4" fillId="0" borderId="0" xfId="104" applyFont="1" applyAlignment="1" applyProtection="1">
      <alignment horizontal="center"/>
      <protection locked="0"/>
    </xf>
    <xf numFmtId="0" fontId="4" fillId="0" borderId="0" xfId="104" applyFont="1" applyAlignment="1" applyProtection="1">
      <alignment horizontal="left" indent="1"/>
      <protection locked="0"/>
    </xf>
    <xf numFmtId="164" fontId="4" fillId="0" borderId="0" xfId="104" applyNumberFormat="1" applyFont="1" applyProtection="1">
      <protection locked="0"/>
    </xf>
    <xf numFmtId="0" fontId="4" fillId="0" borderId="0" xfId="122" applyFont="1" applyAlignment="1" applyProtection="1">
      <alignment horizontal="left"/>
      <protection locked="0"/>
    </xf>
    <xf numFmtId="0" fontId="4" fillId="0" borderId="0" xfId="122" applyFont="1" applyProtection="1">
      <protection locked="0"/>
    </xf>
    <xf numFmtId="0" fontId="5" fillId="0" borderId="0" xfId="122" applyFont="1" applyAlignment="1" applyProtection="1">
      <alignment horizontal="center"/>
      <protection locked="0"/>
    </xf>
    <xf numFmtId="0" fontId="6" fillId="0" borderId="0" xfId="124" applyFont="1" applyAlignment="1" applyProtection="1">
      <alignment horizontal="right" vertical="center"/>
      <protection locked="0"/>
    </xf>
    <xf numFmtId="1" fontId="7" fillId="0" borderId="41" xfId="124" applyNumberFormat="1" applyFont="1" applyBorder="1" applyAlignment="1" applyProtection="1">
      <alignment horizontal="center" vertical="center"/>
      <protection locked="0"/>
    </xf>
    <xf numFmtId="0" fontId="4" fillId="0" borderId="0" xfId="122" applyFont="1" applyAlignment="1" applyProtection="1">
      <alignment horizontal="right"/>
      <protection locked="0"/>
    </xf>
    <xf numFmtId="164" fontId="4" fillId="32" borderId="27" xfId="122" applyNumberFormat="1" applyFont="1" applyFill="1" applyBorder="1" applyAlignment="1" applyProtection="1">
      <alignment horizontal="center"/>
      <protection locked="0"/>
    </xf>
    <xf numFmtId="164" fontId="4" fillId="32" borderId="70" xfId="122" applyNumberFormat="1" applyFont="1" applyFill="1" applyBorder="1" applyAlignment="1" applyProtection="1">
      <alignment horizontal="center"/>
      <protection locked="0"/>
    </xf>
    <xf numFmtId="0" fontId="11" fillId="0" borderId="25" xfId="103" applyFont="1" applyBorder="1" applyProtection="1">
      <protection locked="0"/>
    </xf>
    <xf numFmtId="0" fontId="12" fillId="0" borderId="0" xfId="103" applyFont="1" applyProtection="1">
      <protection locked="0"/>
    </xf>
    <xf numFmtId="0" fontId="4" fillId="0" borderId="0" xfId="122" applyFont="1" applyAlignment="1" applyProtection="1">
      <alignment horizontal="center" vertical="top"/>
      <protection locked="0"/>
    </xf>
    <xf numFmtId="3" fontId="4" fillId="0" borderId="0" xfId="122" applyNumberFormat="1" applyFont="1" applyProtection="1">
      <protection locked="0"/>
    </xf>
    <xf numFmtId="3" fontId="10" fillId="0" borderId="0" xfId="122" applyNumberFormat="1" applyFont="1" applyAlignment="1" applyProtection="1">
      <alignment horizontal="center"/>
      <protection locked="0"/>
    </xf>
    <xf numFmtId="0" fontId="4" fillId="0" borderId="42" xfId="122" applyFont="1" applyBorder="1" applyAlignment="1" applyProtection="1">
      <alignment horizontal="center" vertical="top"/>
      <protection locked="0"/>
    </xf>
    <xf numFmtId="0" fontId="10" fillId="0" borderId="42" xfId="122" applyFont="1" applyBorder="1" applyAlignment="1" applyProtection="1">
      <alignment vertical="top"/>
      <protection locked="0"/>
    </xf>
    <xf numFmtId="164" fontId="4" fillId="32" borderId="4" xfId="122" applyNumberFormat="1" applyFont="1" applyFill="1" applyBorder="1" applyAlignment="1" applyProtection="1">
      <alignment horizontal="center"/>
      <protection locked="0"/>
    </xf>
    <xf numFmtId="164" fontId="4" fillId="32" borderId="57" xfId="122" applyNumberFormat="1" applyFont="1" applyFill="1" applyBorder="1" applyAlignment="1" applyProtection="1">
      <alignment horizontal="center"/>
      <protection locked="0"/>
    </xf>
    <xf numFmtId="0" fontId="10" fillId="0" borderId="35" xfId="103" applyFont="1" applyBorder="1" applyAlignment="1" applyProtection="1">
      <alignment horizontal="center"/>
      <protection locked="0"/>
    </xf>
    <xf numFmtId="0" fontId="10" fillId="0" borderId="0" xfId="103" applyFont="1" applyAlignment="1" applyProtection="1">
      <alignment horizontal="center"/>
      <protection locked="0"/>
    </xf>
    <xf numFmtId="0" fontId="4" fillId="0" borderId="0" xfId="122" applyFont="1" applyAlignment="1" applyProtection="1">
      <alignment horizontal="center"/>
      <protection locked="0"/>
    </xf>
    <xf numFmtId="0" fontId="4" fillId="0" borderId="43" xfId="122" applyFont="1" applyBorder="1" applyAlignment="1" applyProtection="1">
      <alignment horizontal="center" vertical="top"/>
      <protection locked="0"/>
    </xf>
    <xf numFmtId="0" fontId="4" fillId="0" borderId="43" xfId="123" applyFont="1" applyBorder="1" applyAlignment="1" applyProtection="1">
      <alignment horizontal="left" indent="1"/>
      <protection locked="0"/>
    </xf>
    <xf numFmtId="0" fontId="4" fillId="0" borderId="2" xfId="123" applyFont="1" applyBorder="1" applyAlignment="1" applyProtection="1">
      <alignment horizontal="center"/>
      <protection locked="0"/>
    </xf>
    <xf numFmtId="4" fontId="4" fillId="0" borderId="35" xfId="122" applyNumberFormat="1" applyFont="1" applyBorder="1" applyAlignment="1" applyProtection="1">
      <alignment horizontal="center"/>
      <protection locked="0"/>
    </xf>
    <xf numFmtId="4" fontId="4" fillId="0" borderId="0" xfId="122" applyNumberFormat="1" applyFont="1" applyProtection="1">
      <protection locked="0"/>
    </xf>
    <xf numFmtId="2" fontId="4" fillId="0" borderId="0" xfId="122" applyNumberFormat="1" applyFont="1" applyAlignment="1" applyProtection="1">
      <alignment horizontal="right"/>
      <protection locked="0"/>
    </xf>
    <xf numFmtId="2" fontId="4" fillId="0" borderId="0" xfId="122" applyNumberFormat="1" applyFont="1" applyProtection="1">
      <protection locked="0"/>
    </xf>
    <xf numFmtId="0" fontId="4" fillId="0" borderId="43" xfId="122" applyFont="1" applyBorder="1" applyAlignment="1" applyProtection="1">
      <alignment horizontal="left" indent="1"/>
      <protection locked="0"/>
    </xf>
    <xf numFmtId="0" fontId="4" fillId="0" borderId="2" xfId="122" applyFont="1" applyBorder="1" applyAlignment="1" applyProtection="1">
      <alignment horizontal="center"/>
      <protection locked="0"/>
    </xf>
    <xf numFmtId="3" fontId="4" fillId="0" borderId="4" xfId="122" applyNumberFormat="1" applyFont="1" applyBorder="1" applyProtection="1">
      <protection locked="0"/>
    </xf>
    <xf numFmtId="3" fontId="4" fillId="0" borderId="35" xfId="122" applyNumberFormat="1" applyFont="1" applyBorder="1" applyAlignment="1" applyProtection="1">
      <alignment horizontal="center"/>
      <protection locked="0"/>
    </xf>
    <xf numFmtId="1" fontId="4" fillId="0" borderId="0" xfId="122" applyNumberFormat="1" applyFont="1" applyAlignment="1" applyProtection="1">
      <alignment horizontal="right"/>
      <protection locked="0"/>
    </xf>
    <xf numFmtId="1" fontId="4" fillId="0" borderId="0" xfId="122" applyNumberFormat="1" applyFont="1" applyProtection="1">
      <protection locked="0"/>
    </xf>
    <xf numFmtId="0" fontId="4" fillId="0" borderId="44" xfId="122" applyFont="1" applyBorder="1" applyAlignment="1" applyProtection="1">
      <alignment horizontal="center" vertical="top"/>
      <protection locked="0"/>
    </xf>
    <xf numFmtId="0" fontId="4" fillId="0" borderId="44" xfId="122" applyFont="1" applyBorder="1" applyAlignment="1" applyProtection="1">
      <alignment horizontal="left" indent="1"/>
      <protection locked="0"/>
    </xf>
    <xf numFmtId="0" fontId="4" fillId="0" borderId="23" xfId="122" applyFont="1" applyBorder="1" applyAlignment="1" applyProtection="1">
      <alignment horizontal="center"/>
      <protection locked="0"/>
    </xf>
    <xf numFmtId="3" fontId="4" fillId="0" borderId="46" xfId="122" applyNumberFormat="1" applyFont="1" applyBorder="1" applyProtection="1">
      <protection locked="0"/>
    </xf>
    <xf numFmtId="0" fontId="4" fillId="0" borderId="49" xfId="122" applyFont="1" applyBorder="1" applyAlignment="1" applyProtection="1">
      <alignment horizontal="center" vertical="top"/>
      <protection locked="0"/>
    </xf>
    <xf numFmtId="164" fontId="4" fillId="32" borderId="51" xfId="122" applyNumberFormat="1" applyFont="1" applyFill="1" applyBorder="1" applyAlignment="1" applyProtection="1">
      <alignment horizontal="center"/>
      <protection locked="0"/>
    </xf>
    <xf numFmtId="0" fontId="4" fillId="0" borderId="0" xfId="112" applyProtection="1">
      <protection locked="0"/>
    </xf>
    <xf numFmtId="0" fontId="10" fillId="0" borderId="0" xfId="112" applyFont="1" applyAlignment="1" applyProtection="1">
      <alignment horizontal="right"/>
      <protection locked="0"/>
    </xf>
    <xf numFmtId="0" fontId="8" fillId="0" borderId="0" xfId="124" applyFont="1" applyAlignment="1" applyProtection="1">
      <alignment vertical="center"/>
      <protection locked="0"/>
    </xf>
    <xf numFmtId="0" fontId="4" fillId="0" borderId="0" xfId="129" applyProtection="1">
      <protection locked="0"/>
    </xf>
    <xf numFmtId="0" fontId="10" fillId="0" borderId="0" xfId="124" applyFont="1" applyAlignment="1" applyProtection="1">
      <alignment horizontal="right"/>
      <protection locked="0"/>
    </xf>
    <xf numFmtId="1" fontId="4" fillId="0" borderId="9" xfId="8" applyFont="1" applyBorder="1" applyAlignment="1" applyProtection="1">
      <alignment vertical="center" wrapText="1"/>
      <protection locked="0"/>
    </xf>
    <xf numFmtId="0" fontId="4" fillId="0" borderId="42" xfId="115" applyBorder="1" applyAlignment="1" applyProtection="1">
      <alignment horizontal="center" vertical="center"/>
      <protection locked="0"/>
    </xf>
    <xf numFmtId="0" fontId="4" fillId="32" borderId="18" xfId="115" applyFill="1" applyBorder="1" applyAlignment="1" applyProtection="1">
      <alignment horizontal="center"/>
      <protection locked="0"/>
    </xf>
    <xf numFmtId="0" fontId="4" fillId="32" borderId="26" xfId="115" applyFill="1" applyBorder="1" applyAlignment="1" applyProtection="1">
      <alignment horizontal="center"/>
      <protection locked="0"/>
    </xf>
    <xf numFmtId="0" fontId="4" fillId="32" borderId="68" xfId="115" applyFill="1" applyBorder="1" applyAlignment="1" applyProtection="1">
      <alignment horizontal="center"/>
      <protection locked="0"/>
    </xf>
    <xf numFmtId="0" fontId="4" fillId="32" borderId="42" xfId="115" applyFill="1" applyBorder="1" applyAlignment="1" applyProtection="1">
      <alignment horizontal="center"/>
      <protection locked="0"/>
    </xf>
    <xf numFmtId="0" fontId="4" fillId="0" borderId="43" xfId="115" applyBorder="1" applyAlignment="1" applyProtection="1">
      <alignment horizontal="center" vertical="center"/>
      <protection locked="0"/>
    </xf>
    <xf numFmtId="1" fontId="4" fillId="0" borderId="43" xfId="4" applyFont="1" applyBorder="1" applyAlignment="1" applyProtection="1">
      <alignment horizontal="center"/>
      <protection locked="0"/>
    </xf>
    <xf numFmtId="1" fontId="4" fillId="0" borderId="50" xfId="4" applyFont="1" applyBorder="1" applyAlignment="1" applyProtection="1">
      <alignment horizontal="center"/>
      <protection locked="0"/>
    </xf>
    <xf numFmtId="164" fontId="4" fillId="0" borderId="77" xfId="3" applyNumberFormat="1" applyFont="1" applyBorder="1" applyProtection="1">
      <alignment horizontal="right"/>
      <protection locked="0"/>
    </xf>
    <xf numFmtId="1" fontId="4" fillId="0" borderId="44" xfId="4" applyFont="1" applyBorder="1" applyAlignment="1" applyProtection="1">
      <alignment horizontal="center"/>
      <protection locked="0"/>
    </xf>
    <xf numFmtId="164" fontId="4" fillId="0" borderId="69" xfId="3" applyNumberFormat="1" applyFont="1" applyBorder="1" applyProtection="1">
      <alignment horizontal="right"/>
      <protection locked="0"/>
    </xf>
    <xf numFmtId="1" fontId="4" fillId="0" borderId="49" xfId="8" applyFont="1" applyBorder="1" applyProtection="1">
      <protection locked="0"/>
    </xf>
    <xf numFmtId="0" fontId="4" fillId="0" borderId="76" xfId="115" applyBorder="1" applyAlignment="1" applyProtection="1">
      <alignment horizontal="center" vertical="center"/>
      <protection locked="0"/>
    </xf>
    <xf numFmtId="0" fontId="4" fillId="0" borderId="76" xfId="115" applyBorder="1" applyAlignment="1" applyProtection="1">
      <alignment vertical="center" wrapText="1"/>
      <protection locked="0"/>
    </xf>
    <xf numFmtId="0" fontId="4" fillId="0" borderId="0" xfId="112" applyAlignment="1" applyProtection="1">
      <alignment horizontal="center" vertical="center"/>
      <protection locked="0"/>
    </xf>
    <xf numFmtId="0" fontId="4" fillId="0" borderId="0" xfId="112" applyAlignment="1" applyProtection="1">
      <alignment vertical="center" wrapText="1"/>
      <protection locked="0"/>
    </xf>
    <xf numFmtId="164" fontId="10" fillId="0" borderId="0" xfId="3" applyNumberFormat="1" applyFont="1" applyBorder="1" applyProtection="1">
      <alignment horizontal="right"/>
      <protection locked="0"/>
    </xf>
    <xf numFmtId="0" fontId="4" fillId="32" borderId="69" xfId="112" applyFill="1" applyBorder="1" applyAlignment="1" applyProtection="1">
      <alignment horizontal="center"/>
      <protection locked="0"/>
    </xf>
    <xf numFmtId="0" fontId="4" fillId="0" borderId="31" xfId="139" applyBorder="1" applyProtection="1">
      <protection locked="0"/>
    </xf>
    <xf numFmtId="0" fontId="4" fillId="0" borderId="32" xfId="139" applyBorder="1" applyProtection="1">
      <protection locked="0"/>
    </xf>
    <xf numFmtId="0" fontId="4" fillId="0" borderId="33" xfId="139" applyBorder="1" applyProtection="1">
      <protection locked="0"/>
    </xf>
    <xf numFmtId="0" fontId="4" fillId="0" borderId="34" xfId="139" applyBorder="1" applyProtection="1">
      <protection locked="0"/>
    </xf>
    <xf numFmtId="0" fontId="4" fillId="0" borderId="25" xfId="139" applyBorder="1" applyProtection="1">
      <protection locked="0"/>
    </xf>
    <xf numFmtId="0" fontId="4" fillId="0" borderId="0" xfId="128" applyProtection="1">
      <protection locked="0"/>
    </xf>
    <xf numFmtId="0" fontId="10" fillId="0" borderId="0" xfId="115" applyFont="1" applyAlignment="1" applyProtection="1">
      <alignment horizontal="right"/>
      <protection locked="0"/>
    </xf>
    <xf numFmtId="0" fontId="11" fillId="0" borderId="0" xfId="124" applyFont="1" applyAlignment="1" applyProtection="1">
      <alignment vertical="center"/>
      <protection locked="0"/>
    </xf>
    <xf numFmtId="0" fontId="10" fillId="0" borderId="31" xfId="115" applyFont="1" applyBorder="1" applyAlignment="1" applyProtection="1">
      <alignment horizontal="center" vertical="center" wrapText="1"/>
      <protection locked="0"/>
    </xf>
    <xf numFmtId="0" fontId="10" fillId="0" borderId="66" xfId="115" applyFont="1" applyBorder="1" applyAlignment="1" applyProtection="1">
      <alignment horizontal="center" vertical="center" wrapText="1"/>
      <protection locked="0"/>
    </xf>
    <xf numFmtId="0" fontId="10" fillId="0" borderId="67" xfId="115" applyFont="1" applyBorder="1" applyAlignment="1" applyProtection="1">
      <alignment horizontal="center" vertical="center" wrapText="1"/>
      <protection locked="0"/>
    </xf>
    <xf numFmtId="0" fontId="10" fillId="0" borderId="65" xfId="115" applyFont="1" applyBorder="1" applyAlignment="1" applyProtection="1">
      <alignment horizontal="center" vertical="center" wrapText="1"/>
      <protection locked="0"/>
    </xf>
    <xf numFmtId="0" fontId="10" fillId="0" borderId="91" xfId="115" applyFont="1" applyBorder="1" applyAlignment="1" applyProtection="1">
      <alignment horizontal="center" vertical="center" wrapText="1"/>
      <protection locked="0"/>
    </xf>
    <xf numFmtId="0" fontId="4" fillId="0" borderId="48" xfId="115" applyBorder="1" applyAlignment="1" applyProtection="1">
      <alignment horizontal="center" vertical="center" wrapText="1"/>
      <protection locked="0"/>
    </xf>
    <xf numFmtId="0" fontId="4" fillId="0" borderId="69" xfId="115" applyBorder="1" applyAlignment="1" applyProtection="1">
      <alignment horizontal="center" vertical="center" wrapText="1"/>
      <protection locked="0"/>
    </xf>
    <xf numFmtId="0" fontId="4" fillId="0" borderId="46" xfId="115" applyBorder="1" applyAlignment="1" applyProtection="1">
      <alignment horizontal="center" vertical="center" wrapText="1"/>
      <protection locked="0"/>
    </xf>
    <xf numFmtId="0" fontId="4" fillId="0" borderId="45" xfId="115" applyBorder="1" applyAlignment="1" applyProtection="1">
      <alignment horizontal="center" vertical="center" wrapText="1"/>
      <protection locked="0"/>
    </xf>
    <xf numFmtId="0" fontId="4" fillId="0" borderId="47" xfId="115" applyBorder="1" applyAlignment="1" applyProtection="1">
      <alignment horizontal="center" vertical="center" wrapText="1"/>
      <protection locked="0"/>
    </xf>
    <xf numFmtId="0" fontId="25" fillId="0" borderId="24" xfId="115" applyFont="1" applyBorder="1" applyAlignment="1" applyProtection="1">
      <alignment horizontal="center" vertical="center"/>
      <protection locked="0"/>
    </xf>
    <xf numFmtId="0" fontId="4" fillId="0" borderId="41" xfId="115" applyBorder="1" applyAlignment="1" applyProtection="1">
      <alignment horizontal="center"/>
      <protection locked="0"/>
    </xf>
    <xf numFmtId="0" fontId="4" fillId="0" borderId="9" xfId="115" applyBorder="1" applyAlignment="1" applyProtection="1">
      <alignment horizontal="center"/>
      <protection locked="0"/>
    </xf>
    <xf numFmtId="0" fontId="4" fillId="0" borderId="61" xfId="115" applyBorder="1" applyAlignment="1" applyProtection="1">
      <alignment horizontal="center"/>
      <protection locked="0"/>
    </xf>
    <xf numFmtId="0" fontId="4" fillId="0" borderId="24" xfId="115" applyBorder="1" applyAlignment="1" applyProtection="1">
      <alignment horizontal="center"/>
      <protection locked="0"/>
    </xf>
    <xf numFmtId="0" fontId="4" fillId="0" borderId="56" xfId="115" applyBorder="1" applyAlignment="1" applyProtection="1">
      <alignment horizontal="center"/>
      <protection locked="0"/>
    </xf>
    <xf numFmtId="0" fontId="4" fillId="0" borderId="41" xfId="115" applyBorder="1" applyAlignment="1" applyProtection="1">
      <alignment horizontal="center" vertical="center"/>
      <protection locked="0"/>
    </xf>
    <xf numFmtId="1" fontId="4" fillId="0" borderId="42" xfId="8" applyFont="1" applyBorder="1" applyProtection="1">
      <protection locked="0"/>
    </xf>
    <xf numFmtId="0" fontId="4" fillId="0" borderId="57" xfId="115" applyBorder="1" applyAlignment="1" applyProtection="1">
      <alignment horizontal="center"/>
      <protection locked="0"/>
    </xf>
    <xf numFmtId="0" fontId="4" fillId="0" borderId="26" xfId="115" applyBorder="1" applyAlignment="1" applyProtection="1">
      <alignment horizontal="center"/>
      <protection locked="0"/>
    </xf>
    <xf numFmtId="0" fontId="4" fillId="0" borderId="62" xfId="115" applyBorder="1" applyAlignment="1" applyProtection="1">
      <alignment horizontal="center"/>
      <protection locked="0"/>
    </xf>
    <xf numFmtId="0" fontId="4" fillId="0" borderId="86" xfId="115" applyBorder="1" applyAlignment="1" applyProtection="1">
      <alignment horizontal="center"/>
      <protection locked="0"/>
    </xf>
    <xf numFmtId="164" fontId="4" fillId="0" borderId="58" xfId="3" applyNumberFormat="1" applyFont="1" applyBorder="1" applyAlignment="1" applyProtection="1">
      <alignment horizontal="center"/>
      <protection locked="0"/>
    </xf>
    <xf numFmtId="164" fontId="4" fillId="0" borderId="71" xfId="3" applyNumberFormat="1" applyFont="1" applyBorder="1" applyAlignment="1" applyProtection="1">
      <alignment horizontal="center"/>
      <protection locked="0"/>
    </xf>
    <xf numFmtId="164" fontId="4" fillId="0" borderId="72" xfId="3" applyNumberFormat="1" applyFont="1" applyBorder="1" applyAlignment="1" applyProtection="1">
      <alignment horizontal="center"/>
      <protection locked="0"/>
    </xf>
    <xf numFmtId="164" fontId="4" fillId="0" borderId="63" xfId="3" applyNumberFormat="1" applyFont="1" applyBorder="1" applyAlignment="1" applyProtection="1">
      <alignment horizontal="center"/>
      <protection locked="0"/>
    </xf>
    <xf numFmtId="0" fontId="4" fillId="0" borderId="0" xfId="115" applyAlignment="1" applyProtection="1">
      <alignment horizontal="center" vertical="center"/>
      <protection locked="0"/>
    </xf>
    <xf numFmtId="0" fontId="10" fillId="0" borderId="0" xfId="115" applyFont="1" applyAlignment="1" applyProtection="1">
      <alignment vertical="center" wrapText="1"/>
      <protection locked="0"/>
    </xf>
    <xf numFmtId="0" fontId="4" fillId="0" borderId="31" xfId="141" applyBorder="1" applyProtection="1">
      <protection locked="0"/>
    </xf>
    <xf numFmtId="0" fontId="4" fillId="0" borderId="32" xfId="141" applyBorder="1" applyProtection="1">
      <protection locked="0"/>
    </xf>
    <xf numFmtId="0" fontId="4" fillId="0" borderId="33" xfId="141" applyBorder="1" applyProtection="1">
      <protection locked="0"/>
    </xf>
    <xf numFmtId="0" fontId="4" fillId="0" borderId="34" xfId="141" applyBorder="1" applyProtection="1">
      <protection locked="0"/>
    </xf>
    <xf numFmtId="0" fontId="10" fillId="0" borderId="41" xfId="115" applyFont="1" applyBorder="1" applyAlignment="1" applyProtection="1">
      <alignment horizontal="center" vertical="center"/>
      <protection locked="0"/>
    </xf>
    <xf numFmtId="0" fontId="4" fillId="0" borderId="0" xfId="85" applyProtection="1">
      <protection locked="0"/>
    </xf>
    <xf numFmtId="49" fontId="10" fillId="0" borderId="41" xfId="93" applyNumberFormat="1" applyFont="1" applyBorder="1" applyAlignment="1">
      <alignment horizontal="center" vertical="center" wrapText="1"/>
    </xf>
    <xf numFmtId="0" fontId="4" fillId="0" borderId="19" xfId="104" applyFont="1" applyBorder="1" applyAlignment="1">
      <alignment horizontal="left" indent="3"/>
    </xf>
    <xf numFmtId="0" fontId="10" fillId="0" borderId="40" xfId="104" applyFont="1" applyBorder="1" applyProtection="1">
      <protection locked="0"/>
    </xf>
    <xf numFmtId="0" fontId="4" fillId="0" borderId="34" xfId="104" applyFont="1" applyBorder="1" applyAlignment="1" applyProtection="1">
      <alignment horizontal="left" indent="1"/>
      <protection locked="0"/>
    </xf>
    <xf numFmtId="0" fontId="4" fillId="0" borderId="34" xfId="104" applyFont="1" applyBorder="1" applyProtection="1">
      <protection locked="0"/>
    </xf>
    <xf numFmtId="0" fontId="14" fillId="0" borderId="35" xfId="85" applyFont="1" applyBorder="1" applyProtection="1">
      <protection locked="0"/>
    </xf>
    <xf numFmtId="3" fontId="14" fillId="0" borderId="35" xfId="85" applyNumberFormat="1" applyFont="1" applyBorder="1" applyAlignment="1" applyProtection="1">
      <alignment horizontal="left"/>
      <protection locked="0"/>
    </xf>
    <xf numFmtId="164" fontId="4" fillId="0" borderId="18" xfId="85" applyNumberFormat="1" applyBorder="1" applyAlignment="1">
      <alignment horizontal="right" vertical="center"/>
    </xf>
    <xf numFmtId="164" fontId="4" fillId="0" borderId="30" xfId="85" applyNumberFormat="1" applyBorder="1" applyAlignment="1">
      <alignment horizontal="right" vertical="center"/>
    </xf>
    <xf numFmtId="164" fontId="4" fillId="0" borderId="21" xfId="85" applyNumberFormat="1" applyBorder="1" applyAlignment="1">
      <alignment horizontal="right" vertical="center"/>
    </xf>
    <xf numFmtId="164" fontId="4" fillId="0" borderId="19" xfId="85" applyNumberFormat="1" applyBorder="1" applyAlignment="1">
      <alignment horizontal="right" vertical="center"/>
    </xf>
    <xf numFmtId="164" fontId="4" fillId="0" borderId="20" xfId="85" applyNumberFormat="1" applyBorder="1" applyAlignment="1">
      <alignment horizontal="right" vertical="center"/>
    </xf>
    <xf numFmtId="164" fontId="4" fillId="0" borderId="42" xfId="85" applyNumberFormat="1" applyBorder="1" applyAlignment="1">
      <alignment horizontal="right" vertical="center"/>
    </xf>
    <xf numFmtId="164" fontId="4" fillId="0" borderId="83" xfId="85" applyNumberFormat="1" applyBorder="1" applyAlignment="1">
      <alignment horizontal="right" vertical="center"/>
    </xf>
    <xf numFmtId="164" fontId="4" fillId="0" borderId="44" xfId="85" applyNumberFormat="1" applyBorder="1" applyAlignment="1">
      <alignment horizontal="right" vertical="center"/>
    </xf>
    <xf numFmtId="4" fontId="4" fillId="35" borderId="42" xfId="85" applyNumberFormat="1" applyFill="1" applyBorder="1" applyAlignment="1">
      <alignment horizontal="center" vertical="center"/>
    </xf>
    <xf numFmtId="164" fontId="4" fillId="35" borderId="42" xfId="85" applyNumberFormat="1" applyFill="1" applyBorder="1" applyAlignment="1">
      <alignment horizontal="center" vertical="center"/>
    </xf>
    <xf numFmtId="4" fontId="4" fillId="35" borderId="83" xfId="85" applyNumberFormat="1" applyFill="1" applyBorder="1" applyAlignment="1">
      <alignment horizontal="center" vertical="center"/>
    </xf>
    <xf numFmtId="164" fontId="4" fillId="35" borderId="83" xfId="85" applyNumberFormat="1" applyFill="1" applyBorder="1" applyAlignment="1">
      <alignment horizontal="center" vertical="center"/>
    </xf>
    <xf numFmtId="4" fontId="4" fillId="35" borderId="44" xfId="85" applyNumberFormat="1" applyFill="1" applyBorder="1" applyAlignment="1">
      <alignment horizontal="center" vertical="center"/>
    </xf>
    <xf numFmtId="164" fontId="4" fillId="35" borderId="44" xfId="85" applyNumberFormat="1" applyFill="1" applyBorder="1" applyAlignment="1">
      <alignment horizontal="center" vertical="center"/>
    </xf>
    <xf numFmtId="4" fontId="4" fillId="35" borderId="76" xfId="85" applyNumberFormat="1" applyFill="1" applyBorder="1" applyAlignment="1">
      <alignment horizontal="center" vertical="center"/>
    </xf>
    <xf numFmtId="164" fontId="4" fillId="35" borderId="76" xfId="85" applyNumberFormat="1" applyFill="1" applyBorder="1" applyAlignment="1">
      <alignment horizontal="center" vertical="center"/>
    </xf>
    <xf numFmtId="0" fontId="4" fillId="35" borderId="41" xfId="121" applyFill="1" applyBorder="1" applyAlignment="1">
      <alignment horizontal="center" vertical="center" wrapText="1"/>
    </xf>
    <xf numFmtId="0" fontId="4" fillId="35" borderId="90" xfId="121" applyFill="1" applyBorder="1" applyAlignment="1">
      <alignment horizontal="center" vertical="center" wrapText="1"/>
    </xf>
    <xf numFmtId="164" fontId="4" fillId="0" borderId="41" xfId="85" applyNumberFormat="1" applyBorder="1" applyAlignment="1">
      <alignment horizontal="right"/>
    </xf>
    <xf numFmtId="164" fontId="4" fillId="0" borderId="0" xfId="85" applyNumberFormat="1" applyAlignment="1">
      <alignment horizontal="right"/>
    </xf>
    <xf numFmtId="164" fontId="4" fillId="0" borderId="0" xfId="85" applyNumberFormat="1" applyAlignment="1">
      <alignment horizontal="right" vertical="center"/>
    </xf>
    <xf numFmtId="0" fontId="4" fillId="0" borderId="41" xfId="85" applyBorder="1" applyAlignment="1">
      <alignment vertical="center"/>
    </xf>
    <xf numFmtId="0" fontId="4" fillId="0" borderId="0" xfId="85" applyAlignment="1">
      <alignment vertical="center"/>
    </xf>
    <xf numFmtId="0" fontId="10" fillId="35" borderId="41" xfId="121" applyFont="1" applyFill="1" applyBorder="1" applyAlignment="1">
      <alignment horizontal="center" vertical="center" wrapText="1"/>
    </xf>
    <xf numFmtId="0" fontId="10" fillId="35" borderId="90" xfId="121" applyFont="1" applyFill="1" applyBorder="1" applyAlignment="1">
      <alignment horizontal="center" vertical="center" wrapText="1"/>
    </xf>
    <xf numFmtId="164" fontId="10" fillId="33" borderId="41" xfId="98" applyNumberFormat="1" applyFont="1" applyFill="1" applyBorder="1" applyAlignment="1">
      <alignment horizontal="right" vertical="center"/>
    </xf>
    <xf numFmtId="0" fontId="4" fillId="0" borderId="31" xfId="134" applyBorder="1"/>
    <xf numFmtId="0" fontId="4" fillId="0" borderId="32" xfId="134" applyBorder="1"/>
    <xf numFmtId="0" fontId="4" fillId="0" borderId="33" xfId="134" applyBorder="1"/>
    <xf numFmtId="0" fontId="4" fillId="0" borderId="34" xfId="134" applyBorder="1"/>
    <xf numFmtId="0" fontId="4" fillId="0" borderId="38" xfId="134" applyBorder="1"/>
    <xf numFmtId="0" fontId="4" fillId="0" borderId="25" xfId="134" applyBorder="1"/>
    <xf numFmtId="0" fontId="4" fillId="0" borderId="39" xfId="134" applyBorder="1"/>
    <xf numFmtId="14" fontId="4" fillId="0" borderId="40" xfId="134" applyNumberFormat="1" applyBorder="1" applyAlignment="1">
      <alignment horizontal="left"/>
    </xf>
    <xf numFmtId="0" fontId="30" fillId="0" borderId="0" xfId="85" applyFont="1"/>
    <xf numFmtId="0" fontId="4" fillId="0" borderId="0" xfId="132" applyAlignment="1">
      <alignment vertical="center"/>
    </xf>
    <xf numFmtId="0" fontId="4" fillId="0" borderId="0" xfId="132"/>
    <xf numFmtId="0" fontId="10" fillId="0" borderId="0" xfId="132" applyFont="1" applyAlignment="1">
      <alignment horizontal="right" vertical="center"/>
    </xf>
    <xf numFmtId="0" fontId="8" fillId="0" borderId="0" xfId="132" applyFont="1"/>
    <xf numFmtId="0" fontId="4" fillId="0" borderId="0" xfId="132" applyAlignment="1">
      <alignment horizontal="right" vertical="center"/>
    </xf>
    <xf numFmtId="0" fontId="10" fillId="0" borderId="0" xfId="132" applyFont="1" applyAlignment="1">
      <alignment horizontal="center" vertical="center" wrapText="1"/>
    </xf>
    <xf numFmtId="0" fontId="4" fillId="0" borderId="41" xfId="132" applyBorder="1" applyAlignment="1">
      <alignment horizontal="center" vertical="center"/>
    </xf>
    <xf numFmtId="0" fontId="4" fillId="0" borderId="9" xfId="132" applyBorder="1" applyAlignment="1">
      <alignment horizontal="center" vertical="center"/>
    </xf>
    <xf numFmtId="0" fontId="4" fillId="0" borderId="83" xfId="132" applyBorder="1" applyAlignment="1">
      <alignment horizontal="center" vertical="center"/>
    </xf>
    <xf numFmtId="0" fontId="4" fillId="0" borderId="27" xfId="132" applyBorder="1" applyAlignment="1">
      <alignment horizontal="center" vertical="center"/>
    </xf>
    <xf numFmtId="0" fontId="4" fillId="0" borderId="70" xfId="132" applyBorder="1" applyAlignment="1">
      <alignment horizontal="center" vertical="center"/>
    </xf>
    <xf numFmtId="0" fontId="4" fillId="0" borderId="56" xfId="132" applyBorder="1" applyAlignment="1">
      <alignment horizontal="center" vertical="center"/>
    </xf>
    <xf numFmtId="0" fontId="4" fillId="0" borderId="0" xfId="132" applyAlignment="1">
      <alignment horizontal="center"/>
    </xf>
    <xf numFmtId="0" fontId="4" fillId="0" borderId="42" xfId="132" applyBorder="1" applyAlignment="1">
      <alignment horizontal="center"/>
    </xf>
    <xf numFmtId="0" fontId="4" fillId="0" borderId="18" xfId="132" applyBorder="1" applyAlignment="1">
      <alignment horizontal="left" vertical="center"/>
    </xf>
    <xf numFmtId="0" fontId="4" fillId="0" borderId="17" xfId="132" applyBorder="1" applyAlignment="1">
      <alignment horizontal="left" vertical="center"/>
    </xf>
    <xf numFmtId="0" fontId="4" fillId="0" borderId="44" xfId="132" applyBorder="1" applyAlignment="1">
      <alignment horizontal="center"/>
    </xf>
    <xf numFmtId="0" fontId="4" fillId="0" borderId="21" xfId="132" applyBorder="1" applyAlignment="1">
      <alignment horizontal="left" vertical="center"/>
    </xf>
    <xf numFmtId="0" fontId="4" fillId="0" borderId="0" xfId="132" applyAlignment="1">
      <alignment horizontal="left" vertical="center"/>
    </xf>
    <xf numFmtId="0" fontId="4" fillId="0" borderId="43" xfId="132" applyBorder="1" applyAlignment="1">
      <alignment horizontal="center"/>
    </xf>
    <xf numFmtId="0" fontId="4" fillId="0" borderId="22" xfId="132" applyBorder="1" applyAlignment="1">
      <alignment horizontal="left" vertical="center"/>
    </xf>
    <xf numFmtId="0" fontId="4" fillId="0" borderId="19" xfId="132" applyBorder="1" applyAlignment="1">
      <alignment horizontal="left" vertical="center"/>
    </xf>
    <xf numFmtId="0" fontId="4" fillId="0" borderId="2" xfId="132" applyBorder="1" applyAlignment="1">
      <alignment horizontal="left" vertical="center"/>
    </xf>
    <xf numFmtId="0" fontId="4" fillId="0" borderId="20" xfId="132" applyBorder="1" applyAlignment="1">
      <alignment horizontal="left" vertical="center"/>
    </xf>
    <xf numFmtId="0" fontId="4" fillId="0" borderId="23" xfId="132" applyBorder="1" applyAlignment="1">
      <alignment horizontal="left" vertical="center"/>
    </xf>
    <xf numFmtId="0" fontId="4" fillId="0" borderId="35" xfId="132" applyBorder="1" applyAlignment="1">
      <alignment vertical="center"/>
    </xf>
    <xf numFmtId="0" fontId="4" fillId="0" borderId="25" xfId="132" applyBorder="1" applyAlignment="1">
      <alignment horizontal="left" vertical="center"/>
    </xf>
    <xf numFmtId="0" fontId="4" fillId="0" borderId="44" xfId="132" applyBorder="1" applyAlignment="1">
      <alignment horizontal="center" vertical="center"/>
    </xf>
    <xf numFmtId="0" fontId="4" fillId="0" borderId="40" xfId="132" applyBorder="1" applyAlignment="1">
      <alignment horizontal="left" vertical="center" wrapText="1" indent="1"/>
    </xf>
    <xf numFmtId="0" fontId="4" fillId="0" borderId="53" xfId="132" applyBorder="1" applyAlignment="1">
      <alignment horizontal="left" vertical="center" wrapText="1" indent="1"/>
    </xf>
    <xf numFmtId="0" fontId="10" fillId="0" borderId="44" xfId="132" applyFont="1" applyBorder="1" applyAlignment="1">
      <alignment horizontal="center"/>
    </xf>
    <xf numFmtId="0" fontId="10" fillId="0" borderId="53" xfId="132" applyFont="1" applyBorder="1" applyAlignment="1">
      <alignment horizontal="left" vertical="center" wrapText="1" indent="1"/>
    </xf>
    <xf numFmtId="2" fontId="4" fillId="0" borderId="0" xfId="132" applyNumberFormat="1" applyAlignment="1">
      <alignment vertical="center"/>
    </xf>
    <xf numFmtId="0" fontId="65" fillId="0" borderId="0" xfId="99" applyFont="1"/>
    <xf numFmtId="0" fontId="78" fillId="0" borderId="0" xfId="85" applyFont="1" applyProtection="1">
      <protection locked="0"/>
    </xf>
    <xf numFmtId="2" fontId="4" fillId="0" borderId="19" xfId="93" applyNumberFormat="1" applyFont="1" applyBorder="1" applyAlignment="1">
      <alignment horizontal="left" indent="1"/>
    </xf>
    <xf numFmtId="164" fontId="4" fillId="0" borderId="35" xfId="93" applyNumberFormat="1" applyFont="1" applyBorder="1" applyAlignment="1">
      <alignment horizontal="right"/>
    </xf>
    <xf numFmtId="0" fontId="4" fillId="0" borderId="53" xfId="104" applyFont="1" applyBorder="1" applyAlignment="1" applyProtection="1">
      <alignment horizontal="left" indent="1"/>
      <protection locked="0"/>
    </xf>
    <xf numFmtId="0" fontId="4" fillId="0" borderId="2" xfId="93" applyFont="1" applyBorder="1" applyProtection="1">
      <protection locked="0"/>
    </xf>
    <xf numFmtId="0" fontId="4" fillId="0" borderId="2" xfId="93" applyFont="1" applyBorder="1" applyAlignment="1" applyProtection="1">
      <alignment horizontal="left" indent="1"/>
      <protection locked="0"/>
    </xf>
    <xf numFmtId="0" fontId="4" fillId="0" borderId="22" xfId="93" applyFont="1" applyBorder="1" applyAlignment="1" applyProtection="1">
      <alignment horizontal="left" indent="6"/>
      <protection locked="0"/>
    </xf>
    <xf numFmtId="0" fontId="4" fillId="0" borderId="0" xfId="93" applyFont="1" applyAlignment="1">
      <alignment horizontal="left" indent="1"/>
    </xf>
    <xf numFmtId="164" fontId="4" fillId="0" borderId="0" xfId="85" applyNumberFormat="1" applyProtection="1">
      <protection locked="0"/>
    </xf>
    <xf numFmtId="164" fontId="4" fillId="0" borderId="17" xfId="103" applyNumberFormat="1" applyFont="1" applyBorder="1" applyAlignment="1" applyProtection="1">
      <alignment horizontal="right"/>
      <protection locked="0"/>
    </xf>
    <xf numFmtId="164" fontId="4" fillId="0" borderId="4" xfId="122" applyNumberFormat="1" applyFont="1" applyBorder="1" applyProtection="1">
      <protection locked="0"/>
    </xf>
    <xf numFmtId="0" fontId="10" fillId="0" borderId="41" xfId="132" applyFont="1" applyBorder="1" applyAlignment="1">
      <alignment vertical="center"/>
    </xf>
    <xf numFmtId="3" fontId="14" fillId="0" borderId="34" xfId="127" applyNumberFormat="1" applyFont="1" applyBorder="1" applyAlignment="1" applyProtection="1">
      <alignment horizontal="center"/>
      <protection locked="0"/>
    </xf>
    <xf numFmtId="3" fontId="14" fillId="0" borderId="63" xfId="127" applyNumberFormat="1" applyFont="1" applyBorder="1" applyAlignment="1" applyProtection="1">
      <alignment horizontal="center"/>
      <protection locked="0"/>
    </xf>
    <xf numFmtId="3" fontId="14" fillId="0" borderId="73" xfId="127" applyNumberFormat="1" applyFont="1" applyBorder="1" applyAlignment="1" applyProtection="1">
      <alignment horizontal="center"/>
      <protection locked="0"/>
    </xf>
    <xf numFmtId="0" fontId="14" fillId="32" borderId="68" xfId="127" applyFont="1" applyFill="1" applyBorder="1" applyAlignment="1">
      <alignment horizontal="center"/>
    </xf>
    <xf numFmtId="1" fontId="10" fillId="0" borderId="41" xfId="132" applyNumberFormat="1" applyFont="1" applyBorder="1" applyAlignment="1">
      <alignment horizontal="center" vertical="center"/>
    </xf>
    <xf numFmtId="1" fontId="10" fillId="0" borderId="41" xfId="112" applyNumberFormat="1" applyFont="1" applyBorder="1" applyAlignment="1" applyProtection="1">
      <alignment horizontal="center" vertical="center"/>
      <protection locked="0"/>
    </xf>
    <xf numFmtId="0" fontId="5" fillId="0" borderId="25" xfId="122" applyFont="1" applyBorder="1" applyProtection="1">
      <protection locked="0"/>
    </xf>
    <xf numFmtId="0" fontId="5" fillId="0" borderId="0" xfId="122" applyFont="1" applyProtection="1">
      <protection locked="0"/>
    </xf>
    <xf numFmtId="164" fontId="4" fillId="0" borderId="26" xfId="122" applyNumberFormat="1" applyFont="1" applyBorder="1" applyAlignment="1" applyProtection="1">
      <alignment horizontal="right"/>
      <protection locked="0"/>
    </xf>
    <xf numFmtId="164" fontId="4" fillId="0" borderId="71" xfId="122" applyNumberFormat="1" applyFont="1" applyBorder="1" applyAlignment="1" applyProtection="1">
      <alignment horizontal="right"/>
      <protection locked="0"/>
    </xf>
    <xf numFmtId="14" fontId="4" fillId="0" borderId="0" xfId="124" applyNumberFormat="1" applyFont="1" applyAlignment="1" applyProtection="1">
      <alignment horizontal="left"/>
      <protection locked="0"/>
    </xf>
    <xf numFmtId="3" fontId="3" fillId="0" borderId="63" xfId="127" applyNumberFormat="1" applyFont="1" applyBorder="1" applyAlignment="1">
      <alignment horizontal="center"/>
    </xf>
    <xf numFmtId="0" fontId="4" fillId="0" borderId="0" xfId="102" applyProtection="1">
      <protection locked="0"/>
    </xf>
    <xf numFmtId="164" fontId="4" fillId="0" borderId="0" xfId="122" applyNumberFormat="1" applyFont="1" applyProtection="1">
      <protection locked="0"/>
    </xf>
    <xf numFmtId="164" fontId="4" fillId="34" borderId="69" xfId="125" applyNumberFormat="1" applyFont="1" applyFill="1" applyBorder="1" applyAlignment="1">
      <alignment horizontal="right" vertical="center" wrapText="1"/>
    </xf>
    <xf numFmtId="164" fontId="4" fillId="34" borderId="53" xfId="125" applyNumberFormat="1" applyFont="1" applyFill="1" applyBorder="1" applyAlignment="1">
      <alignment horizontal="right" vertical="center" wrapText="1"/>
    </xf>
    <xf numFmtId="164" fontId="4" fillId="36" borderId="51" xfId="122" applyNumberFormat="1" applyFont="1" applyFill="1" applyBorder="1" applyAlignment="1" applyProtection="1">
      <alignment horizontal="right"/>
      <protection locked="0"/>
    </xf>
    <xf numFmtId="0" fontId="4" fillId="0" borderId="0" xfId="102"/>
    <xf numFmtId="164" fontId="4" fillId="0" borderId="51" xfId="97" applyNumberFormat="1" applyBorder="1" applyProtection="1">
      <protection locked="0"/>
    </xf>
    <xf numFmtId="164" fontId="4" fillId="0" borderId="58" xfId="97" applyNumberFormat="1" applyBorder="1" applyProtection="1">
      <protection locked="0"/>
    </xf>
    <xf numFmtId="3" fontId="4" fillId="0" borderId="51" xfId="97" applyNumberFormat="1" applyBorder="1" applyProtection="1">
      <protection locked="0"/>
    </xf>
    <xf numFmtId="3" fontId="4" fillId="0" borderId="45" xfId="97" applyNumberFormat="1" applyBorder="1" applyProtection="1">
      <protection locked="0"/>
    </xf>
    <xf numFmtId="0" fontId="4" fillId="0" borderId="31" xfId="136" applyBorder="1" applyProtection="1">
      <protection locked="0"/>
    </xf>
    <xf numFmtId="0" fontId="4" fillId="0" borderId="32" xfId="136" applyBorder="1" applyProtection="1">
      <protection locked="0"/>
    </xf>
    <xf numFmtId="0" fontId="4" fillId="0" borderId="33" xfId="136" applyBorder="1" applyProtection="1">
      <protection locked="0"/>
    </xf>
    <xf numFmtId="0" fontId="4" fillId="0" borderId="34" xfId="136" applyBorder="1" applyProtection="1">
      <protection locked="0"/>
    </xf>
    <xf numFmtId="0" fontId="0" fillId="0" borderId="35" xfId="106" applyFont="1" applyBorder="1" applyProtection="1">
      <protection locked="0"/>
    </xf>
    <xf numFmtId="0" fontId="4" fillId="0" borderId="36" xfId="135" applyBorder="1" applyProtection="1">
      <protection locked="0"/>
    </xf>
    <xf numFmtId="0" fontId="0" fillId="0" borderId="0" xfId="135" applyFont="1" applyProtection="1">
      <protection locked="0"/>
    </xf>
    <xf numFmtId="0" fontId="0" fillId="0" borderId="37" xfId="135" applyFont="1" applyBorder="1" applyProtection="1">
      <protection locked="0"/>
    </xf>
    <xf numFmtId="3" fontId="4" fillId="0" borderId="35" xfId="106" applyNumberFormat="1" applyBorder="1" applyAlignment="1" applyProtection="1">
      <alignment horizontal="left"/>
      <protection locked="0"/>
    </xf>
    <xf numFmtId="3" fontId="4" fillId="0" borderId="0" xfId="106" applyNumberFormat="1" applyProtection="1">
      <protection locked="0"/>
    </xf>
    <xf numFmtId="0" fontId="4" fillId="0" borderId="37" xfId="135" applyBorder="1" applyProtection="1">
      <protection locked="0"/>
    </xf>
    <xf numFmtId="0" fontId="4" fillId="0" borderId="38" xfId="135" applyBorder="1" applyProtection="1">
      <protection locked="0"/>
    </xf>
    <xf numFmtId="0" fontId="4" fillId="0" borderId="25" xfId="135" applyBorder="1" applyProtection="1">
      <protection locked="0"/>
    </xf>
    <xf numFmtId="0" fontId="4" fillId="0" borderId="39" xfId="135" applyBorder="1" applyProtection="1">
      <protection locked="0"/>
    </xf>
    <xf numFmtId="14" fontId="4" fillId="0" borderId="40" xfId="135" applyNumberFormat="1" applyBorder="1" applyAlignment="1" applyProtection="1">
      <alignment horizontal="left"/>
      <protection locked="0"/>
    </xf>
    <xf numFmtId="0" fontId="4" fillId="0" borderId="0" xfId="135" applyProtection="1">
      <protection locked="0"/>
    </xf>
    <xf numFmtId="0" fontId="4" fillId="0" borderId="0" xfId="87"/>
    <xf numFmtId="0" fontId="4" fillId="0" borderId="0" xfId="88"/>
    <xf numFmtId="164" fontId="14" fillId="0" borderId="45" xfId="127" applyNumberFormat="1" applyFont="1" applyBorder="1"/>
    <xf numFmtId="164" fontId="6" fillId="33" borderId="30" xfId="127" applyNumberFormat="1" applyFont="1" applyFill="1" applyBorder="1"/>
    <xf numFmtId="3" fontId="7" fillId="33" borderId="41" xfId="127" applyNumberFormat="1" applyFont="1" applyFill="1" applyBorder="1" applyAlignment="1">
      <alignment horizontal="center"/>
    </xf>
    <xf numFmtId="0" fontId="76" fillId="0" borderId="0" xfId="92"/>
    <xf numFmtId="0" fontId="80" fillId="0" borderId="0" xfId="92" applyFont="1"/>
    <xf numFmtId="0" fontId="80" fillId="0" borderId="0" xfId="92" applyFont="1" applyAlignment="1">
      <alignment horizontal="center"/>
    </xf>
    <xf numFmtId="0" fontId="10" fillId="0" borderId="0" xfId="114" applyFont="1" applyProtection="1">
      <protection locked="0"/>
    </xf>
    <xf numFmtId="0" fontId="10" fillId="0" borderId="0" xfId="126" applyFont="1" applyAlignment="1" applyProtection="1">
      <alignment horizontal="right" vertical="center"/>
      <protection locked="0"/>
    </xf>
    <xf numFmtId="1" fontId="10" fillId="0" borderId="41" xfId="126" applyNumberFormat="1" applyFont="1" applyBorder="1" applyAlignment="1" applyProtection="1">
      <alignment horizontal="center" vertical="center"/>
      <protection locked="0"/>
    </xf>
    <xf numFmtId="0" fontId="8" fillId="0" borderId="0" xfId="126" applyFont="1" applyAlignment="1" applyProtection="1">
      <alignment vertical="center"/>
      <protection locked="0"/>
    </xf>
    <xf numFmtId="0" fontId="10" fillId="0" borderId="0" xfId="113" applyFont="1" applyProtection="1">
      <protection locked="0"/>
    </xf>
    <xf numFmtId="0" fontId="10" fillId="0" borderId="0" xfId="114" applyFont="1" applyAlignment="1" applyProtection="1">
      <alignment horizontal="center"/>
      <protection locked="0"/>
    </xf>
    <xf numFmtId="0" fontId="10" fillId="0" borderId="0" xfId="128" applyFont="1" applyProtection="1">
      <protection locked="0"/>
    </xf>
    <xf numFmtId="0" fontId="10" fillId="0" borderId="0" xfId="113" applyFont="1" applyAlignment="1" applyProtection="1">
      <alignment horizontal="center"/>
      <protection locked="0"/>
    </xf>
    <xf numFmtId="0" fontId="81" fillId="0" borderId="0" xfId="92" applyFont="1" applyAlignment="1">
      <alignment vertical="center"/>
    </xf>
    <xf numFmtId="1" fontId="10" fillId="0" borderId="27" xfId="8" applyFont="1" applyBorder="1" applyAlignment="1" applyProtection="1">
      <alignment horizontal="center" vertical="center"/>
      <protection locked="0"/>
    </xf>
    <xf numFmtId="1" fontId="10" fillId="0" borderId="70" xfId="8" applyFont="1" applyBorder="1" applyAlignment="1" applyProtection="1">
      <alignment horizontal="center" vertical="center"/>
      <protection locked="0"/>
    </xf>
    <xf numFmtId="1" fontId="10" fillId="0" borderId="56" xfId="8" applyFont="1" applyBorder="1" applyAlignment="1" applyProtection="1">
      <alignment horizontal="center" vertical="center"/>
      <protection locked="0"/>
    </xf>
    <xf numFmtId="0" fontId="68" fillId="0" borderId="41" xfId="92" applyFont="1" applyBorder="1" applyAlignment="1">
      <alignment horizontal="center" vertical="center"/>
    </xf>
    <xf numFmtId="0" fontId="68" fillId="0" borderId="31" xfId="92" applyFont="1" applyBorder="1" applyAlignment="1">
      <alignment horizontal="center" vertical="center"/>
    </xf>
    <xf numFmtId="0" fontId="68" fillId="0" borderId="66" xfId="92" applyFont="1" applyBorder="1" applyAlignment="1">
      <alignment horizontal="center" vertical="center"/>
    </xf>
    <xf numFmtId="0" fontId="68" fillId="0" borderId="67" xfId="92" applyFont="1" applyBorder="1" applyAlignment="1">
      <alignment horizontal="center" vertical="center"/>
    </xf>
    <xf numFmtId="1" fontId="4" fillId="0" borderId="27" xfId="8" applyFont="1" applyBorder="1" applyAlignment="1" applyProtection="1">
      <alignment horizontal="center" vertical="center"/>
      <protection locked="0"/>
    </xf>
    <xf numFmtId="1" fontId="4" fillId="0" borderId="70" xfId="8" applyFont="1" applyBorder="1" applyAlignment="1" applyProtection="1">
      <alignment horizontal="center" vertical="center"/>
      <protection locked="0"/>
    </xf>
    <xf numFmtId="1" fontId="4" fillId="0" borderId="56" xfId="8" applyFont="1" applyBorder="1" applyAlignment="1" applyProtection="1">
      <alignment horizontal="center" vertical="center"/>
      <protection locked="0"/>
    </xf>
    <xf numFmtId="0" fontId="4" fillId="0" borderId="57" xfId="92" applyFont="1" applyBorder="1" applyAlignment="1">
      <alignment horizontal="center" vertical="center"/>
    </xf>
    <xf numFmtId="0" fontId="4" fillId="0" borderId="51" xfId="92" applyFont="1" applyBorder="1" applyAlignment="1">
      <alignment horizontal="center" vertical="center"/>
    </xf>
    <xf numFmtId="0" fontId="4" fillId="0" borderId="45" xfId="92" applyFont="1" applyBorder="1" applyAlignment="1">
      <alignment horizontal="center" vertical="center"/>
    </xf>
    <xf numFmtId="0" fontId="10" fillId="0" borderId="0" xfId="113" applyFont="1"/>
    <xf numFmtId="0" fontId="67" fillId="0" borderId="0" xfId="113" applyFont="1"/>
    <xf numFmtId="0" fontId="68" fillId="0" borderId="19" xfId="126" applyFont="1" applyBorder="1" applyProtection="1">
      <protection locked="0"/>
    </xf>
    <xf numFmtId="0" fontId="68" fillId="0" borderId="2" xfId="126" applyFont="1" applyBorder="1" applyProtection="1">
      <protection locked="0"/>
    </xf>
    <xf numFmtId="0" fontId="68" fillId="0" borderId="2" xfId="126" applyFont="1" applyBorder="1" applyAlignment="1" applyProtection="1">
      <alignment horizontal="center"/>
      <protection locked="0"/>
    </xf>
    <xf numFmtId="0" fontId="68" fillId="0" borderId="33" xfId="126" applyFont="1" applyBorder="1" applyProtection="1">
      <protection locked="0"/>
    </xf>
    <xf numFmtId="0" fontId="68" fillId="0" borderId="34" xfId="126" applyFont="1" applyBorder="1" applyProtection="1">
      <protection locked="0"/>
    </xf>
    <xf numFmtId="0" fontId="68" fillId="0" borderId="84" xfId="126" applyFont="1" applyBorder="1" applyProtection="1">
      <protection locked="0"/>
    </xf>
    <xf numFmtId="0" fontId="68" fillId="0" borderId="52" xfId="126" applyFont="1" applyBorder="1" applyProtection="1">
      <protection locked="0"/>
    </xf>
    <xf numFmtId="0" fontId="68" fillId="0" borderId="52" xfId="126" applyFont="1" applyBorder="1" applyAlignment="1" applyProtection="1">
      <alignment horizontal="center"/>
      <protection locked="0"/>
    </xf>
    <xf numFmtId="0" fontId="68" fillId="0" borderId="78" xfId="126" applyFont="1" applyBorder="1" applyProtection="1">
      <protection locked="0"/>
    </xf>
    <xf numFmtId="0" fontId="68" fillId="0" borderId="74" xfId="126" applyFont="1" applyBorder="1" applyProtection="1">
      <protection locked="0"/>
    </xf>
    <xf numFmtId="0" fontId="68" fillId="0" borderId="75" xfId="126" applyFont="1" applyBorder="1" applyProtection="1">
      <protection locked="0"/>
    </xf>
    <xf numFmtId="0" fontId="68" fillId="0" borderId="45" xfId="114" applyFont="1" applyBorder="1" applyAlignment="1" applyProtection="1">
      <alignment horizontal="center" vertical="center" wrapText="1"/>
      <protection locked="0"/>
    </xf>
    <xf numFmtId="0" fontId="68" fillId="0" borderId="69" xfId="114" applyFont="1" applyBorder="1" applyAlignment="1" applyProtection="1">
      <alignment horizontal="center" vertical="center" wrapText="1"/>
      <protection locked="0"/>
    </xf>
    <xf numFmtId="0" fontId="68" fillId="0" borderId="47" xfId="114" applyFont="1" applyBorder="1" applyAlignment="1" applyProtection="1">
      <alignment horizontal="center" vertical="center"/>
      <protection locked="0"/>
    </xf>
    <xf numFmtId="0" fontId="68" fillId="0" borderId="92" xfId="113" applyFont="1" applyBorder="1" applyAlignment="1" applyProtection="1">
      <alignment horizontal="center" vertical="center" wrapText="1"/>
      <protection locked="0"/>
    </xf>
    <xf numFmtId="0" fontId="68" fillId="0" borderId="55" xfId="113" applyFont="1" applyBorder="1" applyAlignment="1" applyProtection="1">
      <alignment horizontal="center" vertical="center" wrapText="1"/>
      <protection locked="0"/>
    </xf>
    <xf numFmtId="0" fontId="68" fillId="0" borderId="35" xfId="105" applyFont="1" applyBorder="1" applyProtection="1">
      <protection locked="0"/>
    </xf>
    <xf numFmtId="0" fontId="68" fillId="0" borderId="0" xfId="140" applyFont="1" applyProtection="1">
      <protection locked="0"/>
    </xf>
    <xf numFmtId="0" fontId="4" fillId="0" borderId="0" xfId="113" applyAlignment="1">
      <alignment horizontal="center"/>
    </xf>
    <xf numFmtId="0" fontId="4" fillId="0" borderId="36" xfId="113" applyBorder="1"/>
    <xf numFmtId="0" fontId="68" fillId="0" borderId="82" xfId="140" applyFont="1" applyBorder="1" applyProtection="1">
      <protection locked="0"/>
    </xf>
    <xf numFmtId="0" fontId="4" fillId="0" borderId="37" xfId="113" applyBorder="1"/>
    <xf numFmtId="0" fontId="67" fillId="0" borderId="49" xfId="113" applyFont="1" applyBorder="1" applyAlignment="1" applyProtection="1">
      <alignment vertical="center"/>
      <protection locked="0"/>
    </xf>
    <xf numFmtId="164" fontId="67" fillId="0" borderId="58" xfId="3" applyNumberFormat="1" applyFont="1" applyBorder="1" applyAlignment="1" applyProtection="1">
      <alignment horizontal="right" vertical="center"/>
      <protection locked="0"/>
    </xf>
    <xf numFmtId="164" fontId="67" fillId="0" borderId="71" xfId="3" applyNumberFormat="1" applyFont="1" applyBorder="1" applyAlignment="1" applyProtection="1">
      <alignment horizontal="right" vertical="center"/>
      <protection locked="0"/>
    </xf>
    <xf numFmtId="164" fontId="67" fillId="0" borderId="63" xfId="114" applyNumberFormat="1" applyFont="1" applyBorder="1" applyAlignment="1" applyProtection="1">
      <alignment vertical="center"/>
      <protection locked="0"/>
    </xf>
    <xf numFmtId="3" fontId="67" fillId="0" borderId="59" xfId="113" applyNumberFormat="1" applyFont="1" applyBorder="1" applyAlignment="1" applyProtection="1">
      <alignment vertical="center"/>
      <protection locked="0"/>
    </xf>
    <xf numFmtId="164" fontId="67" fillId="0" borderId="63" xfId="113" applyNumberFormat="1" applyFont="1" applyBorder="1" applyAlignment="1" applyProtection="1">
      <alignment vertical="center"/>
      <protection locked="0"/>
    </xf>
    <xf numFmtId="3" fontId="68" fillId="0" borderId="35" xfId="117" applyNumberFormat="1" applyFont="1" applyBorder="1" applyAlignment="1" applyProtection="1">
      <alignment horizontal="left"/>
      <protection locked="0"/>
    </xf>
    <xf numFmtId="3" fontId="68" fillId="0" borderId="82" xfId="117" applyNumberFormat="1" applyFont="1" applyBorder="1" applyProtection="1">
      <protection locked="0"/>
    </xf>
    <xf numFmtId="0" fontId="67" fillId="0" borderId="50" xfId="113" applyFont="1" applyBorder="1" applyAlignment="1" applyProtection="1">
      <alignment vertical="center"/>
      <protection locked="0"/>
    </xf>
    <xf numFmtId="164" fontId="67" fillId="0" borderId="45" xfId="3" applyNumberFormat="1" applyFont="1" applyBorder="1" applyAlignment="1" applyProtection="1">
      <alignment horizontal="right" vertical="center"/>
      <protection locked="0"/>
    </xf>
    <xf numFmtId="164" fontId="67" fillId="0" borderId="69" xfId="3" applyNumberFormat="1" applyFont="1" applyBorder="1" applyAlignment="1" applyProtection="1">
      <alignment horizontal="right" vertical="center"/>
      <protection locked="0"/>
    </xf>
    <xf numFmtId="164" fontId="67" fillId="0" borderId="47" xfId="3" applyNumberFormat="1" applyFont="1" applyBorder="1" applyAlignment="1" applyProtection="1">
      <alignment horizontal="right" vertical="center"/>
      <protection locked="0"/>
    </xf>
    <xf numFmtId="3" fontId="67" fillId="0" borderId="48" xfId="113" applyNumberFormat="1" applyFont="1" applyBorder="1" applyAlignment="1" applyProtection="1">
      <alignment vertical="center"/>
      <protection locked="0"/>
    </xf>
    <xf numFmtId="164" fontId="67" fillId="0" borderId="47" xfId="113" applyNumberFormat="1" applyFont="1" applyBorder="1" applyAlignment="1" applyProtection="1">
      <alignment vertical="center"/>
      <protection locked="0"/>
    </xf>
    <xf numFmtId="0" fontId="68" fillId="0" borderId="30" xfId="126" applyFont="1" applyBorder="1" applyAlignment="1" applyProtection="1">
      <alignment horizontal="left"/>
      <protection locked="0"/>
    </xf>
    <xf numFmtId="0" fontId="68" fillId="0" borderId="25" xfId="140" applyFont="1" applyBorder="1" applyProtection="1">
      <protection locked="0"/>
    </xf>
    <xf numFmtId="0" fontId="4" fillId="0" borderId="25" xfId="113" applyBorder="1" applyAlignment="1">
      <alignment horizontal="center"/>
    </xf>
    <xf numFmtId="0" fontId="4" fillId="0" borderId="38" xfId="113" applyBorder="1"/>
    <xf numFmtId="0" fontId="68" fillId="0" borderId="60" xfId="140" applyFont="1" applyBorder="1" applyProtection="1">
      <protection locked="0"/>
    </xf>
    <xf numFmtId="0" fontId="4" fillId="0" borderId="25" xfId="113" applyBorder="1"/>
    <xf numFmtId="0" fontId="4" fillId="0" borderId="39" xfId="113" applyBorder="1"/>
    <xf numFmtId="0" fontId="67" fillId="0" borderId="41" xfId="113" applyFont="1" applyBorder="1" applyAlignment="1" applyProtection="1">
      <alignment vertical="center"/>
      <protection locked="0"/>
    </xf>
    <xf numFmtId="0" fontId="78" fillId="0" borderId="25" xfId="113" applyFont="1" applyBorder="1"/>
    <xf numFmtId="0" fontId="82" fillId="0" borderId="25" xfId="126" applyFont="1" applyBorder="1" applyAlignment="1" applyProtection="1">
      <alignment horizontal="center"/>
      <protection locked="0"/>
    </xf>
    <xf numFmtId="14" fontId="82" fillId="0" borderId="39" xfId="117" applyNumberFormat="1" applyFont="1" applyBorder="1" applyAlignment="1" applyProtection="1">
      <alignment horizontal="left" vertical="center"/>
      <protection locked="0"/>
    </xf>
    <xf numFmtId="0" fontId="78" fillId="0" borderId="0" xfId="113" applyFont="1"/>
    <xf numFmtId="14" fontId="82" fillId="0" borderId="0" xfId="117" applyNumberFormat="1" applyFont="1" applyAlignment="1" applyProtection="1">
      <alignment vertical="center"/>
      <protection locked="0"/>
    </xf>
    <xf numFmtId="0" fontId="82" fillId="0" borderId="0" xfId="113" applyFont="1" applyProtection="1">
      <protection locked="0"/>
    </xf>
    <xf numFmtId="0" fontId="82" fillId="0" borderId="0" xfId="113" applyFont="1"/>
    <xf numFmtId="0" fontId="70" fillId="0" borderId="0" xfId="113" applyFont="1"/>
    <xf numFmtId="164" fontId="4" fillId="0" borderId="0" xfId="103" applyNumberFormat="1" applyFont="1" applyAlignment="1" applyProtection="1">
      <alignment vertical="center"/>
      <protection locked="0"/>
    </xf>
    <xf numFmtId="164" fontId="4" fillId="0" borderId="74" xfId="122" applyNumberFormat="1" applyFont="1" applyBorder="1" applyAlignment="1" applyProtection="1">
      <alignment horizontal="right"/>
      <protection locked="0"/>
    </xf>
    <xf numFmtId="4" fontId="4" fillId="0" borderId="0" xfId="122" applyNumberFormat="1" applyFont="1" applyAlignment="1" applyProtection="1">
      <alignment horizontal="center"/>
      <protection locked="0"/>
    </xf>
    <xf numFmtId="3" fontId="4" fillId="0" borderId="0" xfId="122" applyNumberFormat="1" applyFont="1" applyAlignment="1" applyProtection="1">
      <alignment horizontal="center"/>
      <protection locked="0"/>
    </xf>
    <xf numFmtId="164" fontId="4" fillId="36" borderId="33" xfId="122" applyNumberFormat="1" applyFont="1" applyFill="1" applyBorder="1" applyAlignment="1" applyProtection="1">
      <alignment horizontal="right"/>
      <protection locked="0"/>
    </xf>
    <xf numFmtId="0" fontId="4" fillId="0" borderId="29" xfId="136" applyBorder="1" applyProtection="1">
      <protection locked="0"/>
    </xf>
    <xf numFmtId="0" fontId="4" fillId="0" borderId="2" xfId="136" applyBorder="1" applyProtection="1">
      <protection locked="0"/>
    </xf>
    <xf numFmtId="14" fontId="4" fillId="0" borderId="0" xfId="135" applyNumberFormat="1" applyAlignment="1" applyProtection="1">
      <alignment horizontal="left"/>
      <protection locked="0"/>
    </xf>
    <xf numFmtId="164" fontId="10" fillId="32" borderId="18" xfId="125" applyNumberFormat="1" applyFont="1" applyFill="1" applyBorder="1" applyAlignment="1">
      <alignment horizontal="right" vertical="center" wrapText="1"/>
    </xf>
    <xf numFmtId="164" fontId="4" fillId="33" borderId="19" xfId="125" applyNumberFormat="1" applyFont="1" applyFill="1" applyBorder="1" applyAlignment="1">
      <alignment horizontal="right" vertical="center" wrapText="1"/>
    </xf>
    <xf numFmtId="164" fontId="4" fillId="34" borderId="84" xfId="125" applyNumberFormat="1" applyFont="1" applyFill="1" applyBorder="1" applyAlignment="1">
      <alignment horizontal="right" vertical="center" wrapText="1"/>
    </xf>
    <xf numFmtId="164" fontId="10" fillId="32" borderId="18" xfId="122" applyNumberFormat="1" applyFont="1" applyFill="1" applyBorder="1" applyAlignment="1">
      <alignment horizontal="right"/>
    </xf>
    <xf numFmtId="164" fontId="4" fillId="33" borderId="19" xfId="122" applyNumberFormat="1" applyFont="1" applyFill="1" applyBorder="1" applyAlignment="1">
      <alignment horizontal="right"/>
    </xf>
    <xf numFmtId="164" fontId="4" fillId="0" borderId="19" xfId="122" applyNumberFormat="1" applyFont="1" applyBorder="1" applyAlignment="1" applyProtection="1">
      <alignment horizontal="right"/>
      <protection locked="0"/>
    </xf>
    <xf numFmtId="0" fontId="24" fillId="0" borderId="0" xfId="126" applyFont="1" applyAlignment="1">
      <alignment horizontal="left" vertical="center"/>
    </xf>
    <xf numFmtId="0" fontId="16" fillId="0" borderId="0" xfId="94" applyFont="1"/>
    <xf numFmtId="0" fontId="10" fillId="0" borderId="0" xfId="94" applyFont="1"/>
    <xf numFmtId="49" fontId="4" fillId="0" borderId="0" xfId="126" applyNumberFormat="1" applyFont="1" applyAlignment="1">
      <alignment horizontal="center" vertical="center"/>
    </xf>
    <xf numFmtId="49" fontId="10" fillId="0" borderId="0" xfId="126" applyNumberFormat="1" applyFont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4" fillId="0" borderId="41" xfId="94" applyFont="1" applyBorder="1" applyAlignment="1">
      <alignment horizontal="center"/>
    </xf>
    <xf numFmtId="0" fontId="4" fillId="0" borderId="41" xfId="94" applyFont="1" applyBorder="1" applyAlignment="1">
      <alignment horizontal="center" vertical="center"/>
    </xf>
    <xf numFmtId="0" fontId="10" fillId="0" borderId="24" xfId="94" applyFont="1" applyBorder="1"/>
    <xf numFmtId="0" fontId="10" fillId="0" borderId="9" xfId="94" applyFont="1" applyBorder="1"/>
    <xf numFmtId="164" fontId="10" fillId="0" borderId="9" xfId="94" applyNumberFormat="1" applyFont="1" applyBorder="1" applyAlignment="1">
      <alignment horizontal="right"/>
    </xf>
    <xf numFmtId="0" fontId="10" fillId="0" borderId="24" xfId="94" applyFont="1" applyBorder="1" applyAlignment="1">
      <alignment horizontal="left" indent="1"/>
    </xf>
    <xf numFmtId="0" fontId="4" fillId="0" borderId="43" xfId="94" applyFont="1" applyBorder="1" applyAlignment="1">
      <alignment horizontal="center"/>
    </xf>
    <xf numFmtId="0" fontId="4" fillId="0" borderId="19" xfId="94" applyFont="1" applyBorder="1" applyAlignment="1">
      <alignment horizontal="left" indent="2"/>
    </xf>
    <xf numFmtId="0" fontId="4" fillId="0" borderId="2" xfId="94" applyFont="1" applyBorder="1" applyAlignment="1">
      <alignment horizontal="left" indent="1"/>
    </xf>
    <xf numFmtId="164" fontId="4" fillId="0" borderId="2" xfId="94" applyNumberFormat="1" applyFont="1" applyBorder="1" applyAlignment="1">
      <alignment horizontal="right"/>
    </xf>
    <xf numFmtId="0" fontId="4" fillId="0" borderId="19" xfId="94" applyFont="1" applyBorder="1" applyAlignment="1">
      <alignment horizontal="left" indent="3"/>
    </xf>
    <xf numFmtId="0" fontId="4" fillId="0" borderId="2" xfId="94" applyFont="1" applyBorder="1" applyAlignment="1">
      <alignment horizontal="left" indent="2"/>
    </xf>
    <xf numFmtId="0" fontId="4" fillId="0" borderId="2" xfId="94" applyFont="1" applyBorder="1"/>
    <xf numFmtId="0" fontId="4" fillId="0" borderId="84" xfId="94" applyFont="1" applyBorder="1" applyAlignment="1">
      <alignment horizontal="left" indent="3"/>
    </xf>
    <xf numFmtId="0" fontId="4" fillId="0" borderId="52" xfId="94" applyFont="1" applyBorder="1" applyAlignment="1">
      <alignment horizontal="left" indent="1"/>
    </xf>
    <xf numFmtId="0" fontId="10" fillId="0" borderId="17" xfId="104" applyFont="1" applyBorder="1" applyAlignment="1">
      <alignment horizontal="left" indent="1"/>
    </xf>
    <xf numFmtId="0" fontId="10" fillId="0" borderId="24" xfId="94" applyFont="1" applyBorder="1" applyProtection="1">
      <protection locked="0"/>
    </xf>
    <xf numFmtId="0" fontId="10" fillId="0" borderId="9" xfId="94" applyFont="1" applyBorder="1" applyProtection="1">
      <protection locked="0"/>
    </xf>
    <xf numFmtId="164" fontId="10" fillId="0" borderId="9" xfId="94" applyNumberFormat="1" applyFont="1" applyBorder="1" applyAlignment="1" applyProtection="1">
      <alignment horizontal="right"/>
      <protection locked="0"/>
    </xf>
    <xf numFmtId="0" fontId="4" fillId="0" borderId="19" xfId="94" applyFont="1" applyBorder="1" applyProtection="1">
      <protection locked="0"/>
    </xf>
    <xf numFmtId="0" fontId="4" fillId="0" borderId="2" xfId="94" applyFont="1" applyBorder="1" applyProtection="1">
      <protection locked="0"/>
    </xf>
    <xf numFmtId="0" fontId="4" fillId="0" borderId="19" xfId="94" applyFont="1" applyBorder="1" applyAlignment="1" applyProtection="1">
      <alignment horizontal="left" indent="2"/>
      <protection locked="0"/>
    </xf>
    <xf numFmtId="0" fontId="4" fillId="0" borderId="2" xfId="94" applyFont="1" applyBorder="1" applyAlignment="1" applyProtection="1">
      <alignment horizontal="left" indent="2"/>
      <protection locked="0"/>
    </xf>
    <xf numFmtId="0" fontId="4" fillId="0" borderId="20" xfId="94" applyFont="1" applyBorder="1" applyAlignment="1" applyProtection="1">
      <alignment horizontal="left" indent="2"/>
      <protection locked="0"/>
    </xf>
    <xf numFmtId="0" fontId="4" fillId="0" borderId="23" xfId="94" applyFont="1" applyBorder="1" applyAlignment="1" applyProtection="1">
      <alignment horizontal="left" indent="2"/>
      <protection locked="0"/>
    </xf>
    <xf numFmtId="0" fontId="4" fillId="0" borderId="19" xfId="94" applyFont="1" applyBorder="1"/>
    <xf numFmtId="0" fontId="4" fillId="0" borderId="44" xfId="94" applyFont="1" applyBorder="1" applyAlignment="1">
      <alignment horizontal="center"/>
    </xf>
    <xf numFmtId="0" fontId="4" fillId="0" borderId="20" xfId="94" applyFont="1" applyBorder="1" applyAlignment="1">
      <alignment horizontal="left" indent="2"/>
    </xf>
    <xf numFmtId="0" fontId="4" fillId="0" borderId="23" xfId="94" applyFont="1" applyBorder="1" applyAlignment="1">
      <alignment horizontal="left" indent="2"/>
    </xf>
    <xf numFmtId="0" fontId="16" fillId="0" borderId="0" xfId="94" applyFont="1" applyProtection="1">
      <protection locked="0"/>
    </xf>
    <xf numFmtId="0" fontId="4" fillId="0" borderId="0" xfId="89" applyProtection="1">
      <protection locked="0"/>
    </xf>
    <xf numFmtId="0" fontId="4" fillId="0" borderId="0" xfId="94" applyFont="1" applyAlignment="1" applyProtection="1">
      <alignment horizontal="center"/>
      <protection locked="0"/>
    </xf>
    <xf numFmtId="0" fontId="14" fillId="0" borderId="28" xfId="126" applyBorder="1" applyAlignment="1" applyProtection="1">
      <alignment horizontal="left"/>
      <protection locked="0"/>
    </xf>
    <xf numFmtId="0" fontId="4" fillId="0" borderId="31" xfId="135" applyBorder="1" applyProtection="1">
      <protection locked="0"/>
    </xf>
    <xf numFmtId="0" fontId="14" fillId="0" borderId="29" xfId="126" applyBorder="1" applyAlignment="1" applyProtection="1">
      <alignment horizontal="left"/>
      <protection locked="0"/>
    </xf>
    <xf numFmtId="0" fontId="4" fillId="0" borderId="32" xfId="135" applyBorder="1" applyProtection="1">
      <protection locked="0"/>
    </xf>
    <xf numFmtId="0" fontId="14" fillId="0" borderId="19" xfId="126" applyBorder="1" applyProtection="1">
      <protection locked="0"/>
    </xf>
    <xf numFmtId="0" fontId="4" fillId="0" borderId="33" xfId="135" applyBorder="1" applyProtection="1">
      <protection locked="0"/>
    </xf>
    <xf numFmtId="0" fontId="14" fillId="0" borderId="2" xfId="126" applyBorder="1" applyProtection="1">
      <protection locked="0"/>
    </xf>
    <xf numFmtId="0" fontId="4" fillId="0" borderId="34" xfId="135" applyBorder="1" applyProtection="1">
      <protection locked="0"/>
    </xf>
    <xf numFmtId="0" fontId="14" fillId="0" borderId="35" xfId="89" applyFont="1" applyBorder="1" applyProtection="1">
      <protection locked="0"/>
    </xf>
    <xf numFmtId="3" fontId="14" fillId="0" borderId="35" xfId="89" applyNumberFormat="1" applyFont="1" applyBorder="1" applyAlignment="1" applyProtection="1">
      <alignment horizontal="left"/>
      <protection locked="0"/>
    </xf>
    <xf numFmtId="3" fontId="14" fillId="0" borderId="0" xfId="89" applyNumberFormat="1" applyFont="1" applyProtection="1">
      <protection locked="0"/>
    </xf>
    <xf numFmtId="0" fontId="14" fillId="0" borderId="30" xfId="126" applyBorder="1" applyAlignment="1" applyProtection="1">
      <alignment horizontal="left"/>
      <protection locked="0"/>
    </xf>
    <xf numFmtId="0" fontId="14" fillId="0" borderId="24" xfId="126" applyBorder="1" applyAlignment="1" applyProtection="1">
      <alignment horizontal="left"/>
      <protection locked="0"/>
    </xf>
    <xf numFmtId="14" fontId="15" fillId="0" borderId="40" xfId="89" applyNumberFormat="1" applyFont="1" applyBorder="1" applyAlignment="1" applyProtection="1">
      <alignment horizontal="left" vertical="center"/>
      <protection locked="0"/>
    </xf>
    <xf numFmtId="0" fontId="14" fillId="0" borderId="0" xfId="126" applyAlignment="1" applyProtection="1">
      <alignment horizontal="left"/>
      <protection locked="0"/>
    </xf>
    <xf numFmtId="164" fontId="10" fillId="37" borderId="41" xfId="109" applyNumberFormat="1" applyFont="1" applyFill="1" applyBorder="1" applyAlignment="1">
      <alignment horizontal="right" vertical="center"/>
    </xf>
    <xf numFmtId="164" fontId="4" fillId="37" borderId="43" xfId="109" applyNumberFormat="1" applyFont="1" applyFill="1" applyBorder="1" applyAlignment="1">
      <alignment horizontal="right" vertical="center"/>
    </xf>
    <xf numFmtId="0" fontId="10" fillId="0" borderId="0" xfId="104" applyFont="1"/>
    <xf numFmtId="0" fontId="14" fillId="0" borderId="0" xfId="85" applyFont="1" applyProtection="1">
      <protection locked="0"/>
    </xf>
    <xf numFmtId="3" fontId="14" fillId="0" borderId="0" xfId="85" applyNumberFormat="1" applyFont="1" applyAlignment="1" applyProtection="1">
      <alignment horizontal="left"/>
      <protection locked="0"/>
    </xf>
    <xf numFmtId="0" fontId="14" fillId="0" borderId="25" xfId="124" applyFont="1" applyBorder="1" applyAlignment="1" applyProtection="1">
      <alignment horizontal="left"/>
      <protection locked="0"/>
    </xf>
    <xf numFmtId="0" fontId="16" fillId="0" borderId="83" xfId="93" applyFont="1" applyBorder="1" applyProtection="1">
      <protection locked="0"/>
    </xf>
    <xf numFmtId="164" fontId="10" fillId="33" borderId="40" xfId="93" applyNumberFormat="1" applyFont="1" applyFill="1" applyBorder="1" applyAlignment="1">
      <alignment horizontal="right"/>
    </xf>
    <xf numFmtId="164" fontId="4" fillId="33" borderId="68" xfId="93" applyNumberFormat="1" applyFont="1" applyFill="1" applyBorder="1" applyAlignment="1">
      <alignment horizontal="right"/>
    </xf>
    <xf numFmtId="0" fontId="3" fillId="0" borderId="40" xfId="124" applyBorder="1" applyAlignment="1" applyProtection="1">
      <alignment horizontal="left"/>
      <protection locked="0"/>
    </xf>
    <xf numFmtId="164" fontId="4" fillId="0" borderId="43" xfId="93" applyNumberFormat="1" applyFont="1" applyBorder="1" applyProtection="1">
      <protection locked="0"/>
    </xf>
    <xf numFmtId="164" fontId="4" fillId="35" borderId="43" xfId="104" applyNumberFormat="1" applyFont="1" applyFill="1" applyBorder="1" applyAlignment="1" applyProtection="1">
      <alignment horizontal="center"/>
      <protection locked="0"/>
    </xf>
    <xf numFmtId="164" fontId="4" fillId="35" borderId="44" xfId="104" applyNumberFormat="1" applyFont="1" applyFill="1" applyBorder="1" applyAlignment="1" applyProtection="1">
      <alignment horizontal="center"/>
      <protection locked="0"/>
    </xf>
    <xf numFmtId="0" fontId="4" fillId="0" borderId="35" xfId="134" applyBorder="1" applyProtection="1">
      <protection locked="0"/>
    </xf>
    <xf numFmtId="3" fontId="14" fillId="0" borderId="35" xfId="85" applyNumberFormat="1" applyFont="1" applyBorder="1" applyProtection="1">
      <protection locked="0"/>
    </xf>
    <xf numFmtId="0" fontId="4" fillId="0" borderId="30" xfId="134" applyBorder="1" applyProtection="1">
      <protection locked="0"/>
    </xf>
    <xf numFmtId="0" fontId="4" fillId="0" borderId="37" xfId="98" applyBorder="1" applyAlignment="1">
      <alignment horizontal="left" vertical="center" wrapText="1"/>
    </xf>
    <xf numFmtId="164" fontId="4" fillId="25" borderId="49" xfId="98" applyNumberFormat="1" applyFill="1" applyBorder="1" applyAlignment="1">
      <alignment horizontal="right" vertical="center"/>
    </xf>
    <xf numFmtId="0" fontId="4" fillId="0" borderId="68" xfId="98" applyBorder="1" applyAlignment="1">
      <alignment horizontal="left" vertical="center" wrapText="1"/>
    </xf>
    <xf numFmtId="0" fontId="4" fillId="0" borderId="0" xfId="85" applyAlignment="1" applyProtection="1">
      <alignment horizontal="right"/>
      <protection locked="0"/>
    </xf>
    <xf numFmtId="0" fontId="16" fillId="0" borderId="0" xfId="93" applyFont="1" applyAlignment="1" applyProtection="1">
      <alignment horizontal="right"/>
      <protection locked="0"/>
    </xf>
    <xf numFmtId="0" fontId="16" fillId="0" borderId="9" xfId="93" applyFont="1" applyBorder="1" applyAlignment="1" applyProtection="1">
      <alignment horizontal="right"/>
      <protection locked="0"/>
    </xf>
    <xf numFmtId="0" fontId="4" fillId="0" borderId="0" xfId="104" applyFont="1" applyAlignment="1" applyProtection="1">
      <alignment horizontal="right" indent="1"/>
      <protection locked="0"/>
    </xf>
    <xf numFmtId="164" fontId="4" fillId="37" borderId="43" xfId="93" applyNumberFormat="1" applyFont="1" applyFill="1" applyBorder="1" applyAlignment="1">
      <alignment horizontal="right"/>
    </xf>
    <xf numFmtId="164" fontId="4" fillId="37" borderId="50" xfId="93" applyNumberFormat="1" applyFont="1" applyFill="1" applyBorder="1" applyAlignment="1">
      <alignment horizontal="right"/>
    </xf>
    <xf numFmtId="164" fontId="4" fillId="37" borderId="43" xfId="104" applyNumberFormat="1" applyFont="1" applyFill="1" applyBorder="1" applyAlignment="1">
      <alignment horizontal="right"/>
    </xf>
    <xf numFmtId="164" fontId="4" fillId="0" borderId="33" xfId="92" applyNumberFormat="1" applyFont="1" applyBorder="1" applyAlignment="1">
      <alignment horizontal="right" vertical="center"/>
    </xf>
    <xf numFmtId="164" fontId="4" fillId="0" borderId="1" xfId="92" applyNumberFormat="1" applyFont="1" applyBorder="1" applyAlignment="1">
      <alignment horizontal="right" vertical="center"/>
    </xf>
    <xf numFmtId="177" fontId="4" fillId="0" borderId="48" xfId="92" applyNumberFormat="1" applyFont="1" applyBorder="1" applyAlignment="1">
      <alignment horizontal="right" vertical="center"/>
    </xf>
    <xf numFmtId="177" fontId="4" fillId="0" borderId="85" xfId="92" applyNumberFormat="1" applyFont="1" applyBorder="1" applyAlignment="1">
      <alignment horizontal="right" vertical="center"/>
    </xf>
    <xf numFmtId="177" fontId="4" fillId="0" borderId="33" xfId="92" applyNumberFormat="1" applyFont="1" applyBorder="1" applyAlignment="1">
      <alignment horizontal="right" vertical="center"/>
    </xf>
    <xf numFmtId="177" fontId="71" fillId="0" borderId="33" xfId="92" applyNumberFormat="1" applyFont="1" applyBorder="1" applyAlignment="1">
      <alignment horizontal="right" vertical="center"/>
    </xf>
    <xf numFmtId="177" fontId="4" fillId="0" borderId="57" xfId="92" applyNumberFormat="1" applyFont="1" applyBorder="1" applyAlignment="1">
      <alignment horizontal="right" vertical="center"/>
    </xf>
    <xf numFmtId="177" fontId="4" fillId="0" borderId="68" xfId="92" applyNumberFormat="1" applyFont="1" applyBorder="1" applyAlignment="1">
      <alignment horizontal="right" vertical="center"/>
    </xf>
    <xf numFmtId="177" fontId="71" fillId="0" borderId="51" xfId="92" applyNumberFormat="1" applyFont="1" applyBorder="1" applyAlignment="1">
      <alignment horizontal="right" vertical="center"/>
    </xf>
    <xf numFmtId="177" fontId="71" fillId="0" borderId="34" xfId="92" applyNumberFormat="1" applyFont="1" applyBorder="1" applyAlignment="1">
      <alignment horizontal="right" vertical="center"/>
    </xf>
    <xf numFmtId="164" fontId="4" fillId="0" borderId="51" xfId="92" applyNumberFormat="1" applyFont="1" applyBorder="1" applyAlignment="1">
      <alignment horizontal="right" vertical="center"/>
    </xf>
    <xf numFmtId="164" fontId="4" fillId="0" borderId="34" xfId="92" applyNumberFormat="1" applyFont="1" applyBorder="1" applyAlignment="1">
      <alignment horizontal="right" vertical="center"/>
    </xf>
    <xf numFmtId="177" fontId="4" fillId="0" borderId="51" xfId="92" applyNumberFormat="1" applyFont="1" applyBorder="1" applyAlignment="1">
      <alignment horizontal="right" vertical="center"/>
    </xf>
    <xf numFmtId="177" fontId="4" fillId="0" borderId="34" xfId="92" applyNumberFormat="1" applyFont="1" applyBorder="1" applyAlignment="1">
      <alignment horizontal="right" vertical="center"/>
    </xf>
    <xf numFmtId="177" fontId="4" fillId="0" borderId="45" xfId="92" applyNumberFormat="1" applyFont="1" applyBorder="1" applyAlignment="1">
      <alignment horizontal="right" vertical="center"/>
    </xf>
    <xf numFmtId="177" fontId="4" fillId="0" borderId="53" xfId="92" applyNumberFormat="1" applyFont="1" applyBorder="1" applyAlignment="1">
      <alignment horizontal="right" vertical="center"/>
    </xf>
    <xf numFmtId="177" fontId="4" fillId="0" borderId="26" xfId="92" applyNumberFormat="1" applyFont="1" applyBorder="1" applyAlignment="1">
      <alignment horizontal="right" vertical="center"/>
    </xf>
    <xf numFmtId="177" fontId="71" fillId="0" borderId="1" xfId="92" applyNumberFormat="1" applyFont="1" applyBorder="1" applyAlignment="1">
      <alignment horizontal="right" vertical="center"/>
    </xf>
    <xf numFmtId="177" fontId="4" fillId="0" borderId="69" xfId="92" applyNumberFormat="1" applyFont="1" applyBorder="1" applyAlignment="1">
      <alignment horizontal="right" vertical="center"/>
    </xf>
    <xf numFmtId="0" fontId="71" fillId="0" borderId="87" xfId="114" applyFont="1" applyBorder="1" applyAlignment="1" applyProtection="1">
      <alignment horizontal="center" vertical="center" wrapText="1"/>
      <protection locked="0"/>
    </xf>
    <xf numFmtId="0" fontId="4" fillId="0" borderId="26" xfId="114" applyBorder="1" applyAlignment="1" applyProtection="1">
      <alignment horizontal="left" vertical="center" wrapText="1"/>
      <protection locked="0"/>
    </xf>
    <xf numFmtId="0" fontId="4" fillId="0" borderId="86" xfId="114" applyBorder="1" applyAlignment="1" applyProtection="1">
      <alignment horizontal="center" vertical="center" wrapText="1"/>
      <protection locked="0"/>
    </xf>
    <xf numFmtId="0" fontId="4" fillId="0" borderId="1" xfId="114" applyBorder="1" applyAlignment="1" applyProtection="1">
      <alignment horizontal="left" vertical="center" wrapText="1"/>
      <protection locked="0"/>
    </xf>
    <xf numFmtId="0" fontId="4" fillId="0" borderId="87" xfId="114" applyBorder="1" applyAlignment="1" applyProtection="1">
      <alignment horizontal="center" vertical="center" wrapText="1"/>
      <protection locked="0"/>
    </xf>
    <xf numFmtId="0" fontId="4" fillId="0" borderId="69" xfId="114" applyBorder="1" applyAlignment="1" applyProtection="1">
      <alignment horizontal="left" vertical="center" wrapText="1"/>
      <protection locked="0"/>
    </xf>
    <xf numFmtId="0" fontId="4" fillId="0" borderId="47" xfId="114" applyBorder="1" applyAlignment="1" applyProtection="1">
      <alignment horizontal="center" vertical="center" wrapText="1"/>
      <protection locked="0"/>
    </xf>
    <xf numFmtId="0" fontId="71" fillId="0" borderId="1" xfId="92" applyFont="1" applyBorder="1" applyAlignment="1">
      <alignment horizontal="left" vertical="center" indent="1"/>
    </xf>
    <xf numFmtId="0" fontId="4" fillId="0" borderId="71" xfId="114" applyBorder="1" applyAlignment="1" applyProtection="1">
      <alignment horizontal="left" vertical="center" wrapText="1"/>
      <protection locked="0"/>
    </xf>
    <xf numFmtId="0" fontId="4" fillId="0" borderId="63" xfId="114" applyBorder="1" applyAlignment="1" applyProtection="1">
      <alignment horizontal="center" vertical="center" wrapText="1"/>
      <protection locked="0"/>
    </xf>
    <xf numFmtId="0" fontId="4" fillId="0" borderId="92" xfId="114" applyBorder="1" applyAlignment="1" applyProtection="1">
      <alignment horizontal="left" vertical="center" wrapText="1"/>
      <protection locked="0"/>
    </xf>
    <xf numFmtId="0" fontId="4" fillId="0" borderId="55" xfId="114" applyBorder="1" applyAlignment="1" applyProtection="1">
      <alignment horizontal="center" vertical="center" wrapText="1"/>
      <protection locked="0"/>
    </xf>
    <xf numFmtId="164" fontId="67" fillId="37" borderId="90" xfId="3" applyNumberFormat="1" applyFont="1" applyFill="1" applyBorder="1" applyAlignment="1" applyProtection="1">
      <alignment horizontal="right" vertical="center"/>
      <protection locked="0"/>
    </xf>
    <xf numFmtId="164" fontId="67" fillId="37" borderId="70" xfId="3" applyNumberFormat="1" applyFont="1" applyFill="1" applyBorder="1" applyAlignment="1" applyProtection="1">
      <alignment horizontal="right" vertical="center"/>
      <protection locked="0"/>
    </xf>
    <xf numFmtId="164" fontId="67" fillId="37" borderId="56" xfId="3" applyNumberFormat="1" applyFont="1" applyFill="1" applyBorder="1" applyAlignment="1" applyProtection="1">
      <alignment horizontal="right" vertical="center"/>
      <protection locked="0"/>
    </xf>
    <xf numFmtId="0" fontId="4" fillId="0" borderId="50" xfId="93" applyFont="1" applyBorder="1" applyAlignment="1">
      <alignment horizontal="center"/>
    </xf>
    <xf numFmtId="0" fontId="4" fillId="0" borderId="76" xfId="104" applyFont="1" applyBorder="1" applyAlignment="1">
      <alignment horizontal="center"/>
    </xf>
    <xf numFmtId="0" fontId="10" fillId="0" borderId="30" xfId="104" applyFont="1" applyBorder="1"/>
    <xf numFmtId="0" fontId="10" fillId="0" borderId="25" xfId="104" applyFont="1" applyBorder="1"/>
    <xf numFmtId="164" fontId="10" fillId="37" borderId="76" xfId="93" applyNumberFormat="1" applyFont="1" applyFill="1" applyBorder="1" applyAlignment="1">
      <alignment horizontal="right"/>
    </xf>
    <xf numFmtId="164" fontId="4" fillId="0" borderId="43" xfId="93" applyNumberFormat="1" applyFont="1" applyBorder="1" applyAlignment="1" applyProtection="1">
      <alignment horizontal="right"/>
      <protection locked="0"/>
    </xf>
    <xf numFmtId="0" fontId="4" fillId="0" borderId="34" xfId="93" applyFont="1" applyBorder="1" applyAlignment="1">
      <alignment horizontal="left" indent="1"/>
    </xf>
    <xf numFmtId="164" fontId="10" fillId="35" borderId="42" xfId="104" applyNumberFormat="1" applyFont="1" applyFill="1" applyBorder="1" applyAlignment="1" applyProtection="1">
      <alignment horizontal="center"/>
      <protection locked="0"/>
    </xf>
    <xf numFmtId="164" fontId="10" fillId="35" borderId="41" xfId="104" applyNumberFormat="1" applyFont="1" applyFill="1" applyBorder="1" applyAlignment="1" applyProtection="1">
      <alignment horizontal="center"/>
      <protection locked="0"/>
    </xf>
    <xf numFmtId="0" fontId="4" fillId="35" borderId="22" xfId="93" applyFont="1" applyFill="1" applyBorder="1" applyAlignment="1" applyProtection="1">
      <alignment horizontal="center"/>
      <protection locked="0"/>
    </xf>
    <xf numFmtId="0" fontId="4" fillId="35" borderId="23" xfId="104" applyFont="1" applyFill="1" applyBorder="1" applyAlignment="1" applyProtection="1">
      <alignment horizontal="center"/>
      <protection locked="0"/>
    </xf>
    <xf numFmtId="164" fontId="4" fillId="35" borderId="42" xfId="93" applyNumberFormat="1" applyFont="1" applyFill="1" applyBorder="1" applyAlignment="1" applyProtection="1">
      <alignment horizontal="center"/>
      <protection locked="0"/>
    </xf>
    <xf numFmtId="164" fontId="4" fillId="35" borderId="44" xfId="93" applyNumberFormat="1" applyFont="1" applyFill="1" applyBorder="1" applyAlignment="1" applyProtection="1">
      <alignment horizontal="center"/>
      <protection locked="0"/>
    </xf>
    <xf numFmtId="0" fontId="10" fillId="0" borderId="0" xfId="111" applyFont="1"/>
    <xf numFmtId="0" fontId="10" fillId="0" borderId="0" xfId="111" applyFont="1" applyAlignment="1">
      <alignment horizontal="right"/>
    </xf>
    <xf numFmtId="1" fontId="10" fillId="0" borderId="41" xfId="111" applyNumberFormat="1" applyFont="1" applyBorder="1" applyAlignment="1">
      <alignment horizontal="center" vertical="center"/>
    </xf>
    <xf numFmtId="0" fontId="10" fillId="0" borderId="0" xfId="111" applyFont="1" applyProtection="1">
      <protection locked="0"/>
    </xf>
    <xf numFmtId="0" fontId="6" fillId="0" borderId="0" xfId="100" applyFont="1"/>
    <xf numFmtId="0" fontId="10" fillId="0" borderId="0" xfId="111" applyFont="1" applyAlignment="1">
      <alignment horizontal="center"/>
    </xf>
    <xf numFmtId="0" fontId="7" fillId="0" borderId="0" xfId="124" applyFont="1" applyAlignment="1">
      <alignment vertical="center"/>
    </xf>
    <xf numFmtId="0" fontId="67" fillId="0" borderId="31" xfId="111" applyFont="1" applyBorder="1" applyAlignment="1">
      <alignment horizontal="center" vertical="center" wrapText="1"/>
    </xf>
    <xf numFmtId="0" fontId="67" fillId="0" borderId="67" xfId="111" applyFont="1" applyBorder="1" applyAlignment="1">
      <alignment horizontal="center" vertical="center" wrapText="1"/>
    </xf>
    <xf numFmtId="0" fontId="67" fillId="0" borderId="65" xfId="111" applyFont="1" applyBorder="1" applyAlignment="1">
      <alignment horizontal="center" vertical="center" wrapText="1"/>
    </xf>
    <xf numFmtId="0" fontId="67" fillId="0" borderId="91" xfId="111" applyFont="1" applyBorder="1" applyAlignment="1">
      <alignment horizontal="center" vertical="center" wrapText="1"/>
    </xf>
    <xf numFmtId="0" fontId="4" fillId="0" borderId="42" xfId="111" applyBorder="1" applyAlignment="1">
      <alignment horizontal="center"/>
    </xf>
    <xf numFmtId="0" fontId="10" fillId="0" borderId="49" xfId="111" applyFont="1" applyBorder="1" applyProtection="1">
      <protection locked="0"/>
    </xf>
    <xf numFmtId="164" fontId="10" fillId="0" borderId="59" xfId="111" applyNumberFormat="1" applyFont="1" applyBorder="1" applyProtection="1">
      <protection locked="0"/>
    </xf>
    <xf numFmtId="3" fontId="10" fillId="0" borderId="72" xfId="111" applyNumberFormat="1" applyFont="1" applyBorder="1" applyProtection="1">
      <protection locked="0"/>
    </xf>
    <xf numFmtId="164" fontId="10" fillId="0" borderId="58" xfId="111" applyNumberFormat="1" applyFont="1" applyBorder="1" applyProtection="1">
      <protection locked="0"/>
    </xf>
    <xf numFmtId="3" fontId="10" fillId="0" borderId="63" xfId="111" applyNumberFormat="1" applyFont="1" applyBorder="1" applyProtection="1">
      <protection locked="0"/>
    </xf>
    <xf numFmtId="0" fontId="4" fillId="0" borderId="43" xfId="111" applyBorder="1" applyAlignment="1">
      <alignment horizontal="center"/>
    </xf>
    <xf numFmtId="0" fontId="10" fillId="0" borderId="43" xfId="111" applyFont="1" applyBorder="1" applyProtection="1">
      <protection locked="0"/>
    </xf>
    <xf numFmtId="0" fontId="10" fillId="0" borderId="50" xfId="111" applyFont="1" applyBorder="1" applyProtection="1">
      <protection locked="0"/>
    </xf>
    <xf numFmtId="0" fontId="4" fillId="0" borderId="44" xfId="111" applyBorder="1" applyAlignment="1">
      <alignment horizontal="center"/>
    </xf>
    <xf numFmtId="0" fontId="10" fillId="0" borderId="44" xfId="111" applyFont="1" applyBorder="1" applyProtection="1">
      <protection locked="0"/>
    </xf>
    <xf numFmtId="164" fontId="10" fillId="0" borderId="48" xfId="111" applyNumberFormat="1" applyFont="1" applyBorder="1" applyProtection="1">
      <protection locked="0"/>
    </xf>
    <xf numFmtId="3" fontId="10" fillId="0" borderId="46" xfId="111" applyNumberFormat="1" applyFont="1" applyBorder="1" applyProtection="1">
      <protection locked="0"/>
    </xf>
    <xf numFmtId="164" fontId="10" fillId="0" borderId="45" xfId="111" applyNumberFormat="1" applyFont="1" applyBorder="1" applyProtection="1">
      <protection locked="0"/>
    </xf>
    <xf numFmtId="3" fontId="10" fillId="0" borderId="47" xfId="111" applyNumberFormat="1" applyFont="1" applyBorder="1" applyProtection="1">
      <protection locked="0"/>
    </xf>
    <xf numFmtId="0" fontId="4" fillId="0" borderId="41" xfId="111" applyBorder="1" applyAlignment="1">
      <alignment horizontal="center"/>
    </xf>
    <xf numFmtId="0" fontId="10" fillId="0" borderId="41" xfId="111" applyFont="1" applyBorder="1"/>
    <xf numFmtId="164" fontId="10" fillId="0" borderId="9" xfId="111" applyNumberFormat="1" applyFont="1" applyBorder="1"/>
    <xf numFmtId="0" fontId="10" fillId="0" borderId="61" xfId="111" applyFont="1" applyBorder="1" applyAlignment="1">
      <alignment horizontal="center"/>
    </xf>
    <xf numFmtId="164" fontId="10" fillId="0" borderId="24" xfId="111" applyNumberFormat="1" applyFont="1" applyBorder="1"/>
    <xf numFmtId="0" fontId="10" fillId="0" borderId="56" xfId="111" applyFont="1" applyBorder="1" applyAlignment="1">
      <alignment horizontal="center"/>
    </xf>
    <xf numFmtId="0" fontId="74" fillId="0" borderId="28" xfId="124" applyFont="1" applyBorder="1" applyAlignment="1">
      <alignment horizontal="left"/>
    </xf>
    <xf numFmtId="0" fontId="2" fillId="0" borderId="31" xfId="135" applyFont="1" applyBorder="1"/>
    <xf numFmtId="0" fontId="74" fillId="0" borderId="29" xfId="124" applyFont="1" applyBorder="1" applyAlignment="1">
      <alignment horizontal="left"/>
    </xf>
    <xf numFmtId="0" fontId="2" fillId="0" borderId="32" xfId="135" applyFont="1" applyBorder="1"/>
    <xf numFmtId="0" fontId="74" fillId="0" borderId="19" xfId="124" applyFont="1" applyBorder="1"/>
    <xf numFmtId="0" fontId="2" fillId="0" borderId="33" xfId="135" applyFont="1" applyBorder="1"/>
    <xf numFmtId="0" fontId="74" fillId="0" borderId="2" xfId="124" applyFont="1" applyBorder="1"/>
    <xf numFmtId="0" fontId="2" fillId="0" borderId="34" xfId="135" applyFont="1" applyBorder="1"/>
    <xf numFmtId="0" fontId="74" fillId="0" borderId="35" xfId="105" applyFont="1" applyBorder="1" applyProtection="1">
      <protection locked="0"/>
    </xf>
    <xf numFmtId="0" fontId="2" fillId="0" borderId="36" xfId="135" applyFont="1" applyBorder="1" applyProtection="1">
      <protection locked="0"/>
    </xf>
    <xf numFmtId="0" fontId="2" fillId="0" borderId="0" xfId="135" applyFont="1" applyProtection="1">
      <protection locked="0"/>
    </xf>
    <xf numFmtId="0" fontId="2" fillId="0" borderId="37" xfId="135" applyFont="1" applyBorder="1" applyProtection="1">
      <protection locked="0"/>
    </xf>
    <xf numFmtId="3" fontId="74" fillId="0" borderId="35" xfId="119" applyNumberFormat="1" applyFont="1" applyBorder="1" applyAlignment="1" applyProtection="1">
      <alignment horizontal="left"/>
      <protection locked="0"/>
    </xf>
    <xf numFmtId="3" fontId="74" fillId="0" borderId="0" xfId="119" applyNumberFormat="1" applyFont="1" applyProtection="1">
      <protection locked="0"/>
    </xf>
    <xf numFmtId="0" fontId="74" fillId="0" borderId="30" xfId="124" applyFont="1" applyBorder="1" applyAlignment="1" applyProtection="1">
      <alignment horizontal="left"/>
      <protection locked="0"/>
    </xf>
    <xf numFmtId="0" fontId="2" fillId="0" borderId="38" xfId="135" applyFont="1" applyBorder="1" applyProtection="1">
      <protection locked="0"/>
    </xf>
    <xf numFmtId="0" fontId="2" fillId="0" borderId="25" xfId="135" applyFont="1" applyBorder="1" applyProtection="1">
      <protection locked="0"/>
    </xf>
    <xf numFmtId="0" fontId="2" fillId="0" borderId="39" xfId="135" applyFont="1" applyBorder="1" applyProtection="1">
      <protection locked="0"/>
    </xf>
    <xf numFmtId="0" fontId="75" fillId="0" borderId="0" xfId="124" applyFont="1" applyAlignment="1">
      <alignment horizontal="left"/>
    </xf>
    <xf numFmtId="0" fontId="2" fillId="0" borderId="0" xfId="135" applyFont="1"/>
    <xf numFmtId="0" fontId="10" fillId="0" borderId="0" xfId="110" applyFont="1"/>
    <xf numFmtId="0" fontId="10" fillId="0" borderId="0" xfId="110" applyFont="1" applyAlignment="1">
      <alignment horizontal="right"/>
    </xf>
    <xf numFmtId="1" fontId="10" fillId="0" borderId="41" xfId="110" applyNumberFormat="1" applyFont="1" applyBorder="1" applyAlignment="1">
      <alignment horizontal="center" vertical="center"/>
    </xf>
    <xf numFmtId="0" fontId="10" fillId="0" borderId="0" xfId="110" applyFont="1" applyProtection="1">
      <protection locked="0"/>
    </xf>
    <xf numFmtId="0" fontId="10" fillId="0" borderId="0" xfId="110" applyFont="1" applyAlignment="1">
      <alignment horizontal="center"/>
    </xf>
    <xf numFmtId="0" fontId="10" fillId="0" borderId="0" xfId="110" applyFont="1" applyAlignment="1">
      <alignment horizontal="left"/>
    </xf>
    <xf numFmtId="0" fontId="4" fillId="0" borderId="45" xfId="110" applyBorder="1" applyAlignment="1">
      <alignment horizontal="center"/>
    </xf>
    <xf numFmtId="0" fontId="4" fillId="0" borderId="47" xfId="110" applyBorder="1" applyAlignment="1">
      <alignment horizontal="center"/>
    </xf>
    <xf numFmtId="0" fontId="4" fillId="0" borderId="69" xfId="110" applyBorder="1" applyAlignment="1">
      <alignment horizontal="center"/>
    </xf>
    <xf numFmtId="0" fontId="4" fillId="0" borderId="62" xfId="110" applyBorder="1" applyProtection="1">
      <protection locked="0"/>
    </xf>
    <xf numFmtId="164" fontId="4" fillId="0" borderId="57" xfId="110" applyNumberFormat="1" applyBorder="1" applyProtection="1">
      <protection locked="0"/>
    </xf>
    <xf numFmtId="164" fontId="4" fillId="0" borderId="86" xfId="110" applyNumberFormat="1" applyBorder="1" applyProtection="1">
      <protection locked="0"/>
    </xf>
    <xf numFmtId="164" fontId="4" fillId="0" borderId="26" xfId="110" applyNumberFormat="1" applyBorder="1" applyProtection="1">
      <protection locked="0"/>
    </xf>
    <xf numFmtId="0" fontId="4" fillId="0" borderId="4" xfId="110" applyBorder="1" applyProtection="1">
      <protection locked="0"/>
    </xf>
    <xf numFmtId="164" fontId="4" fillId="0" borderId="51" xfId="110" applyNumberFormat="1" applyBorder="1" applyProtection="1">
      <protection locked="0"/>
    </xf>
    <xf numFmtId="164" fontId="4" fillId="0" borderId="87" xfId="110" applyNumberFormat="1" applyBorder="1" applyProtection="1">
      <protection locked="0"/>
    </xf>
    <xf numFmtId="164" fontId="4" fillId="0" borderId="1" xfId="110" applyNumberFormat="1" applyBorder="1" applyProtection="1">
      <protection locked="0"/>
    </xf>
    <xf numFmtId="0" fontId="4" fillId="0" borderId="74" xfId="110" applyBorder="1" applyProtection="1">
      <protection locked="0"/>
    </xf>
    <xf numFmtId="164" fontId="4" fillId="0" borderId="64" xfId="110" applyNumberFormat="1" applyBorder="1" applyProtection="1">
      <protection locked="0"/>
    </xf>
    <xf numFmtId="164" fontId="4" fillId="0" borderId="89" xfId="110" applyNumberFormat="1" applyBorder="1" applyProtection="1">
      <protection locked="0"/>
    </xf>
    <xf numFmtId="164" fontId="4" fillId="0" borderId="77" xfId="110" applyNumberFormat="1" applyBorder="1" applyProtection="1">
      <protection locked="0"/>
    </xf>
    <xf numFmtId="0" fontId="4" fillId="0" borderId="46" xfId="110" applyBorder="1" applyProtection="1">
      <protection locked="0"/>
    </xf>
    <xf numFmtId="164" fontId="4" fillId="0" borderId="45" xfId="110" applyNumberFormat="1" applyBorder="1" applyProtection="1">
      <protection locked="0"/>
    </xf>
    <xf numFmtId="164" fontId="4" fillId="0" borderId="47" xfId="110" applyNumberFormat="1" applyBorder="1" applyProtection="1">
      <protection locked="0"/>
    </xf>
    <xf numFmtId="164" fontId="4" fillId="0" borderId="69" xfId="110" applyNumberFormat="1" applyBorder="1" applyProtection="1">
      <protection locked="0"/>
    </xf>
    <xf numFmtId="0" fontId="4" fillId="0" borderId="24" xfId="88" applyBorder="1" applyAlignment="1">
      <alignment horizontal="center"/>
    </xf>
    <xf numFmtId="0" fontId="10" fillId="0" borderId="41" xfId="110" applyFont="1" applyBorder="1"/>
    <xf numFmtId="164" fontId="10" fillId="0" borderId="54" xfId="110" applyNumberFormat="1" applyFont="1" applyBorder="1"/>
    <xf numFmtId="164" fontId="10" fillId="0" borderId="55" xfId="110" applyNumberFormat="1" applyFont="1" applyBorder="1"/>
    <xf numFmtId="164" fontId="10" fillId="0" borderId="92" xfId="110" applyNumberFormat="1" applyFont="1" applyBorder="1"/>
    <xf numFmtId="0" fontId="74" fillId="0" borderId="28" xfId="124" applyFont="1" applyBorder="1" applyAlignment="1" applyProtection="1">
      <alignment horizontal="left"/>
      <protection locked="0"/>
    </xf>
    <xf numFmtId="0" fontId="2" fillId="0" borderId="31" xfId="135" applyFont="1" applyBorder="1" applyProtection="1">
      <protection locked="0"/>
    </xf>
    <xf numFmtId="0" fontId="74" fillId="0" borderId="29" xfId="124" applyFont="1" applyBorder="1" applyAlignment="1" applyProtection="1">
      <alignment horizontal="left"/>
      <protection locked="0"/>
    </xf>
    <xf numFmtId="0" fontId="2" fillId="0" borderId="32" xfId="135" applyFont="1" applyBorder="1" applyProtection="1">
      <protection locked="0"/>
    </xf>
    <xf numFmtId="0" fontId="74" fillId="0" borderId="19" xfId="124" applyFont="1" applyBorder="1" applyProtection="1">
      <protection locked="0"/>
    </xf>
    <xf numFmtId="0" fontId="2" fillId="0" borderId="33" xfId="135" applyFont="1" applyBorder="1" applyProtection="1">
      <protection locked="0"/>
    </xf>
    <xf numFmtId="0" fontId="74" fillId="0" borderId="2" xfId="124" applyFont="1" applyBorder="1" applyProtection="1">
      <protection locked="0"/>
    </xf>
    <xf numFmtId="0" fontId="2" fillId="0" borderId="34" xfId="135" applyFont="1" applyBorder="1" applyProtection="1">
      <protection locked="0"/>
    </xf>
    <xf numFmtId="3" fontId="74" fillId="0" borderId="35" xfId="118" applyNumberFormat="1" applyFont="1" applyBorder="1" applyAlignment="1" applyProtection="1">
      <alignment horizontal="left"/>
      <protection locked="0"/>
    </xf>
    <xf numFmtId="3" fontId="74" fillId="0" borderId="0" xfId="118" applyNumberFormat="1" applyFont="1" applyProtection="1">
      <protection locked="0"/>
    </xf>
    <xf numFmtId="0" fontId="10" fillId="0" borderId="48" xfId="103" applyFont="1" applyBorder="1" applyAlignment="1" applyProtection="1">
      <alignment horizontal="center" vertical="center" wrapText="1"/>
      <protection locked="0"/>
    </xf>
    <xf numFmtId="0" fontId="10" fillId="0" borderId="46" xfId="103" applyFont="1" applyBorder="1" applyAlignment="1" applyProtection="1">
      <alignment horizontal="center" vertical="center" wrapText="1"/>
      <protection locked="0"/>
    </xf>
    <xf numFmtId="0" fontId="10" fillId="0" borderId="69" xfId="103" applyFont="1" applyBorder="1" applyAlignment="1" applyProtection="1">
      <alignment horizontal="center" vertical="center" wrapText="1"/>
      <protection locked="0"/>
    </xf>
    <xf numFmtId="0" fontId="10" fillId="0" borderId="69" xfId="103" applyFont="1" applyBorder="1" applyAlignment="1" applyProtection="1">
      <alignment horizontal="center" vertical="center"/>
      <protection locked="0"/>
    </xf>
    <xf numFmtId="0" fontId="10" fillId="0" borderId="45" xfId="103" applyFont="1" applyBorder="1" applyAlignment="1" applyProtection="1">
      <alignment horizontal="center" vertical="center" wrapText="1"/>
      <protection locked="0"/>
    </xf>
    <xf numFmtId="0" fontId="10" fillId="0" borderId="48" xfId="103" applyFont="1" applyBorder="1" applyAlignment="1" applyProtection="1">
      <alignment horizontal="center" vertical="center"/>
      <protection locked="0"/>
    </xf>
    <xf numFmtId="0" fontId="10" fillId="0" borderId="47" xfId="103" applyFont="1" applyBorder="1" applyAlignment="1" applyProtection="1">
      <alignment horizontal="center" vertical="center" wrapText="1"/>
      <protection locked="0"/>
    </xf>
    <xf numFmtId="0" fontId="4" fillId="0" borderId="41" xfId="122" applyFont="1" applyBorder="1" applyAlignment="1" applyProtection="1">
      <alignment horizontal="center" vertical="center"/>
      <protection locked="0"/>
    </xf>
    <xf numFmtId="0" fontId="4" fillId="0" borderId="42" xfId="122" applyFont="1" applyBorder="1" applyAlignment="1" applyProtection="1">
      <alignment horizontal="center" vertical="center" wrapText="1"/>
      <protection locked="0"/>
    </xf>
    <xf numFmtId="0" fontId="10" fillId="0" borderId="17" xfId="122" applyFont="1" applyBorder="1" applyAlignment="1" applyProtection="1">
      <alignment vertical="top"/>
      <protection locked="0"/>
    </xf>
    <xf numFmtId="0" fontId="4" fillId="0" borderId="43" xfId="122" applyFont="1" applyBorder="1" applyAlignment="1" applyProtection="1">
      <alignment horizontal="center" vertical="center" wrapText="1"/>
      <protection locked="0"/>
    </xf>
    <xf numFmtId="0" fontId="4" fillId="0" borderId="2" xfId="122" applyFont="1" applyBorder="1" applyAlignment="1" applyProtection="1">
      <alignment horizontal="left" vertical="top" indent="1"/>
      <protection locked="0"/>
    </xf>
    <xf numFmtId="0" fontId="4" fillId="0" borderId="50" xfId="122" applyFont="1" applyBorder="1" applyAlignment="1" applyProtection="1">
      <alignment horizontal="center" vertical="center" wrapText="1"/>
      <protection locked="0"/>
    </xf>
    <xf numFmtId="0" fontId="4" fillId="0" borderId="52" xfId="122" applyFont="1" applyBorder="1" applyAlignment="1" applyProtection="1">
      <alignment horizontal="left" vertical="top" indent="1"/>
      <protection locked="0"/>
    </xf>
    <xf numFmtId="0" fontId="4" fillId="0" borderId="18" xfId="122" applyFont="1" applyBorder="1" applyAlignment="1" applyProtection="1">
      <alignment horizontal="center" vertical="center" wrapText="1"/>
      <protection locked="0"/>
    </xf>
    <xf numFmtId="0" fontId="10" fillId="0" borderId="18" xfId="122" applyFont="1" applyBorder="1" applyAlignment="1" applyProtection="1">
      <alignment horizontal="left" indent="1"/>
      <protection locked="0"/>
    </xf>
    <xf numFmtId="0" fontId="4" fillId="0" borderId="19" xfId="122" applyFont="1" applyBorder="1" applyAlignment="1" applyProtection="1">
      <alignment horizontal="center" vertical="center" wrapText="1"/>
      <protection locked="0"/>
    </xf>
    <xf numFmtId="0" fontId="4" fillId="0" borderId="19" xfId="122" applyFont="1" applyBorder="1" applyAlignment="1" applyProtection="1">
      <alignment horizontal="left" vertical="top" indent="2"/>
      <protection locked="0"/>
    </xf>
    <xf numFmtId="0" fontId="4" fillId="0" borderId="19" xfId="122" applyFont="1" applyBorder="1" applyAlignment="1" applyProtection="1">
      <alignment horizontal="left" vertical="top" indent="3"/>
      <protection locked="0"/>
    </xf>
    <xf numFmtId="0" fontId="4" fillId="0" borderId="19" xfId="122" applyFont="1" applyBorder="1" applyAlignment="1" applyProtection="1">
      <alignment horizontal="left" vertical="top" indent="4"/>
      <protection locked="0"/>
    </xf>
    <xf numFmtId="0" fontId="4" fillId="0" borderId="20" xfId="122" applyFont="1" applyBorder="1" applyAlignment="1" applyProtection="1">
      <alignment horizontal="center" vertical="center" wrapText="1"/>
      <protection locked="0"/>
    </xf>
    <xf numFmtId="0" fontId="4" fillId="0" borderId="20" xfId="122" applyFont="1" applyBorder="1" applyAlignment="1" applyProtection="1">
      <alignment horizontal="left" vertical="top" indent="2"/>
      <protection locked="0"/>
    </xf>
    <xf numFmtId="0" fontId="4" fillId="0" borderId="21" xfId="122" applyFont="1" applyBorder="1" applyAlignment="1" applyProtection="1">
      <alignment horizontal="center" vertical="center" wrapText="1"/>
      <protection locked="0"/>
    </xf>
    <xf numFmtId="0" fontId="10" fillId="0" borderId="21" xfId="122" applyFont="1" applyBorder="1" applyAlignment="1" applyProtection="1">
      <alignment horizontal="left" vertical="top" indent="1"/>
      <protection locked="0"/>
    </xf>
    <xf numFmtId="0" fontId="4" fillId="0" borderId="84" xfId="122" applyFont="1" applyBorder="1" applyAlignment="1" applyProtection="1">
      <alignment horizontal="center" vertical="center" wrapText="1"/>
      <protection locked="0"/>
    </xf>
    <xf numFmtId="0" fontId="4" fillId="0" borderId="84" xfId="122" applyFont="1" applyBorder="1" applyAlignment="1" applyProtection="1">
      <alignment horizontal="left" vertical="top" indent="2"/>
      <protection locked="0"/>
    </xf>
    <xf numFmtId="0" fontId="10" fillId="0" borderId="18" xfId="122" applyFont="1" applyBorder="1" applyAlignment="1" applyProtection="1">
      <alignment horizontal="left" vertical="top" indent="1"/>
      <protection locked="0"/>
    </xf>
    <xf numFmtId="0" fontId="4" fillId="0" borderId="20" xfId="122" applyFont="1" applyBorder="1" applyAlignment="1" applyProtection="1">
      <alignment horizontal="left" indent="2"/>
      <protection locked="0"/>
    </xf>
    <xf numFmtId="0" fontId="4" fillId="0" borderId="49" xfId="122" applyFont="1" applyBorder="1" applyAlignment="1" applyProtection="1">
      <alignment horizontal="center" vertical="center" wrapText="1"/>
      <protection locked="0"/>
    </xf>
    <xf numFmtId="0" fontId="10" fillId="0" borderId="22" xfId="122" applyFont="1" applyBorder="1" applyAlignment="1" applyProtection="1">
      <alignment vertical="top"/>
      <protection locked="0"/>
    </xf>
    <xf numFmtId="0" fontId="4" fillId="0" borderId="44" xfId="122" applyFont="1" applyBorder="1" applyAlignment="1" applyProtection="1">
      <alignment horizontal="center" vertical="center" wrapText="1"/>
      <protection locked="0"/>
    </xf>
    <xf numFmtId="0" fontId="4" fillId="0" borderId="23" xfId="122" applyFont="1" applyBorder="1" applyAlignment="1" applyProtection="1">
      <alignment horizontal="left" vertical="top" indent="1"/>
      <protection locked="0"/>
    </xf>
    <xf numFmtId="0" fontId="4" fillId="0" borderId="41" xfId="122" applyFont="1" applyBorder="1" applyAlignment="1" applyProtection="1">
      <alignment horizontal="center" vertical="center" wrapText="1"/>
      <protection locked="0"/>
    </xf>
    <xf numFmtId="0" fontId="4" fillId="0" borderId="24" xfId="122" applyFont="1" applyBorder="1" applyAlignment="1" applyProtection="1">
      <alignment vertical="top"/>
      <protection locked="0"/>
    </xf>
    <xf numFmtId="0" fontId="4" fillId="0" borderId="18" xfId="123" applyFont="1" applyBorder="1" applyAlignment="1" applyProtection="1">
      <alignment vertical="top"/>
      <protection locked="0"/>
    </xf>
    <xf numFmtId="0" fontId="4" fillId="0" borderId="17" xfId="122" applyFont="1" applyBorder="1" applyAlignment="1" applyProtection="1">
      <alignment vertical="top"/>
      <protection locked="0"/>
    </xf>
    <xf numFmtId="0" fontId="4" fillId="0" borderId="20" xfId="122" applyFont="1" applyBorder="1" applyAlignment="1" applyProtection="1">
      <alignment horizontal="left" vertical="top" indent="1"/>
      <protection locked="0"/>
    </xf>
    <xf numFmtId="0" fontId="10" fillId="0" borderId="24" xfId="103" applyFont="1" applyBorder="1" applyProtection="1">
      <protection locked="0"/>
    </xf>
    <xf numFmtId="0" fontId="30" fillId="0" borderId="0" xfId="85" applyFont="1" applyProtection="1">
      <protection locked="0"/>
    </xf>
    <xf numFmtId="0" fontId="4" fillId="0" borderId="0" xfId="87" applyProtection="1">
      <protection locked="0"/>
    </xf>
    <xf numFmtId="0" fontId="66" fillId="0" borderId="0" xfId="87" applyFont="1" applyProtection="1">
      <protection locked="0"/>
    </xf>
    <xf numFmtId="164" fontId="4" fillId="0" borderId="78" xfId="125" applyNumberFormat="1" applyFont="1" applyBorder="1" applyAlignment="1" applyProtection="1">
      <alignment horizontal="right" vertical="center" wrapText="1"/>
      <protection locked="0"/>
    </xf>
    <xf numFmtId="164" fontId="4" fillId="0" borderId="48" xfId="125" applyNumberFormat="1" applyFont="1" applyBorder="1" applyAlignment="1" applyProtection="1">
      <alignment horizontal="right" vertical="center" wrapText="1"/>
      <protection locked="0"/>
    </xf>
    <xf numFmtId="164" fontId="4" fillId="0" borderId="43" xfId="94" applyNumberFormat="1" applyFont="1" applyBorder="1" applyAlignment="1" applyProtection="1">
      <alignment horizontal="right"/>
      <protection locked="0"/>
    </xf>
    <xf numFmtId="164" fontId="4" fillId="37" borderId="43" xfId="94" applyNumberFormat="1" applyFont="1" applyFill="1" applyBorder="1" applyAlignment="1">
      <alignment horizontal="right"/>
    </xf>
    <xf numFmtId="164" fontId="4" fillId="37" borderId="43" xfId="109" applyNumberFormat="1" applyFont="1" applyFill="1" applyBorder="1" applyAlignment="1">
      <alignment horizontal="right"/>
    </xf>
    <xf numFmtId="164" fontId="4" fillId="37" borderId="44" xfId="109" applyNumberFormat="1" applyFont="1" applyFill="1" applyBorder="1" applyAlignment="1">
      <alignment horizontal="right"/>
    </xf>
    <xf numFmtId="164" fontId="4" fillId="35" borderId="49" xfId="93" applyNumberFormat="1" applyFont="1" applyFill="1" applyBorder="1" applyAlignment="1" applyProtection="1">
      <alignment horizontal="center"/>
      <protection locked="0"/>
    </xf>
    <xf numFmtId="0" fontId="10" fillId="35" borderId="9" xfId="104" applyFont="1" applyFill="1" applyBorder="1" applyAlignment="1" applyProtection="1">
      <alignment horizontal="center"/>
      <protection locked="0"/>
    </xf>
    <xf numFmtId="164" fontId="10" fillId="35" borderId="41" xfId="93" applyNumberFormat="1" applyFont="1" applyFill="1" applyBorder="1" applyAlignment="1" applyProtection="1">
      <alignment horizontal="center"/>
      <protection locked="0"/>
    </xf>
    <xf numFmtId="0" fontId="4" fillId="35" borderId="2" xfId="104" applyFont="1" applyFill="1" applyBorder="1" applyAlignment="1" applyProtection="1">
      <alignment horizontal="center"/>
      <protection locked="0"/>
    </xf>
    <xf numFmtId="0" fontId="4" fillId="35" borderId="43" xfId="104" applyFont="1" applyFill="1" applyBorder="1" applyAlignment="1" applyProtection="1">
      <alignment horizontal="center"/>
      <protection locked="0"/>
    </xf>
    <xf numFmtId="0" fontId="4" fillId="35" borderId="44" xfId="104" applyFont="1" applyFill="1" applyBorder="1" applyAlignment="1" applyProtection="1">
      <alignment horizontal="center"/>
      <protection locked="0"/>
    </xf>
    <xf numFmtId="164" fontId="10" fillId="37" borderId="41" xfId="93" applyNumberFormat="1" applyFont="1" applyFill="1" applyBorder="1" applyAlignment="1">
      <alignment horizontal="right"/>
    </xf>
    <xf numFmtId="164" fontId="10" fillId="37" borderId="41" xfId="93" applyNumberFormat="1" applyFont="1" applyFill="1" applyBorder="1"/>
    <xf numFmtId="164" fontId="4" fillId="37" borderId="42" xfId="93" applyNumberFormat="1" applyFont="1" applyFill="1" applyBorder="1" applyAlignment="1">
      <alignment horizontal="right"/>
    </xf>
    <xf numFmtId="164" fontId="4" fillId="37" borderId="42" xfId="93" applyNumberFormat="1" applyFont="1" applyFill="1" applyBorder="1"/>
    <xf numFmtId="164" fontId="4" fillId="37" borderId="43" xfId="120" applyNumberFormat="1" applyFont="1" applyFill="1" applyBorder="1" applyAlignment="1">
      <alignment horizontal="right"/>
    </xf>
    <xf numFmtId="164" fontId="4" fillId="37" borderId="49" xfId="93" applyNumberFormat="1" applyFont="1" applyFill="1" applyBorder="1" applyAlignment="1">
      <alignment horizontal="right"/>
    </xf>
    <xf numFmtId="0" fontId="3" fillId="0" borderId="0" xfId="158" applyProtection="1">
      <protection locked="0"/>
    </xf>
    <xf numFmtId="0" fontId="3" fillId="0" borderId="0" xfId="158"/>
    <xf numFmtId="0" fontId="7" fillId="0" borderId="0" xfId="158" applyFont="1" applyAlignment="1">
      <alignment vertical="top"/>
    </xf>
    <xf numFmtId="0" fontId="74" fillId="0" borderId="0" xfId="158" applyFont="1"/>
    <xf numFmtId="0" fontId="7" fillId="0" borderId="0" xfId="158" applyFont="1"/>
    <xf numFmtId="0" fontId="6" fillId="0" borderId="0" xfId="158" applyFont="1"/>
    <xf numFmtId="49" fontId="7" fillId="0" borderId="41" xfId="158" applyNumberFormat="1" applyFont="1" applyBorder="1" applyAlignment="1" applyProtection="1">
      <alignment horizontal="center"/>
      <protection locked="0"/>
    </xf>
    <xf numFmtId="1" fontId="7" fillId="0" borderId="41" xfId="158" applyNumberFormat="1" applyFont="1" applyBorder="1" applyAlignment="1" applyProtection="1">
      <alignment horizontal="center"/>
      <protection locked="0"/>
    </xf>
    <xf numFmtId="14" fontId="7" fillId="0" borderId="41" xfId="158" applyNumberFormat="1" applyFont="1" applyBorder="1" applyAlignment="1" applyProtection="1">
      <alignment horizontal="center"/>
      <protection locked="0"/>
    </xf>
    <xf numFmtId="0" fontId="74" fillId="0" borderId="0" xfId="158" applyFont="1" applyAlignment="1">
      <alignment horizontal="center"/>
    </xf>
    <xf numFmtId="0" fontId="3" fillId="0" borderId="0" xfId="158" applyAlignment="1">
      <alignment horizontal="right"/>
    </xf>
    <xf numFmtId="49" fontId="3" fillId="0" borderId="41" xfId="158" applyNumberFormat="1" applyBorder="1" applyAlignment="1" applyProtection="1">
      <alignment horizontal="center" vertical="center"/>
      <protection locked="0"/>
    </xf>
    <xf numFmtId="0" fontId="3" fillId="0" borderId="0" xfId="158" applyAlignment="1">
      <alignment vertical="center"/>
    </xf>
    <xf numFmtId="0" fontId="3" fillId="0" borderId="41" xfId="158" applyBorder="1" applyAlignment="1" applyProtection="1">
      <alignment horizontal="center" vertical="center"/>
      <protection locked="0"/>
    </xf>
    <xf numFmtId="0" fontId="3" fillId="0" borderId="41" xfId="158" applyBorder="1" applyAlignment="1" applyProtection="1">
      <alignment vertical="center"/>
      <protection locked="0"/>
    </xf>
    <xf numFmtId="0" fontId="3" fillId="0" borderId="0" xfId="158" applyAlignment="1" applyProtection="1">
      <alignment horizontal="right"/>
      <protection locked="0"/>
    </xf>
    <xf numFmtId="0" fontId="3" fillId="0" borderId="0" xfId="158" applyAlignment="1" applyProtection="1">
      <alignment vertical="center"/>
      <protection locked="0"/>
    </xf>
    <xf numFmtId="49" fontId="3" fillId="0" borderId="0" xfId="158" applyNumberFormat="1" applyAlignment="1" applyProtection="1">
      <alignment horizontal="center" vertical="center"/>
      <protection locked="0"/>
    </xf>
    <xf numFmtId="0" fontId="3" fillId="0" borderId="0" xfId="158" applyAlignment="1" applyProtection="1">
      <alignment horizontal="center" vertical="center"/>
      <protection locked="0"/>
    </xf>
    <xf numFmtId="0" fontId="4" fillId="35" borderId="42" xfId="93" applyFont="1" applyFill="1" applyBorder="1" applyAlignment="1" applyProtection="1">
      <alignment horizontal="center"/>
      <protection locked="0"/>
    </xf>
    <xf numFmtId="164" fontId="10" fillId="0" borderId="83" xfId="104" applyNumberFormat="1" applyFont="1" applyBorder="1" applyAlignment="1" applyProtection="1">
      <alignment horizontal="right"/>
      <protection locked="0"/>
    </xf>
    <xf numFmtId="164" fontId="4" fillId="0" borderId="44" xfId="104" applyNumberFormat="1" applyFont="1" applyBorder="1" applyAlignment="1" applyProtection="1">
      <alignment horizontal="right"/>
      <protection locked="0"/>
    </xf>
    <xf numFmtId="0" fontId="4" fillId="0" borderId="19" xfId="104" applyFont="1" applyBorder="1"/>
    <xf numFmtId="0" fontId="4" fillId="0" borderId="19" xfId="104" applyFont="1" applyBorder="1" applyAlignment="1">
      <alignment horizontal="left" indent="1"/>
    </xf>
    <xf numFmtId="0" fontId="4" fillId="0" borderId="20" xfId="104" applyFont="1" applyBorder="1" applyAlignment="1">
      <alignment horizontal="left" indent="1"/>
    </xf>
    <xf numFmtId="164" fontId="4" fillId="0" borderId="44" xfId="93" applyNumberFormat="1" applyFont="1" applyBorder="1" applyAlignment="1" applyProtection="1">
      <alignment horizontal="right"/>
      <protection locked="0"/>
    </xf>
    <xf numFmtId="0" fontId="4" fillId="0" borderId="42" xfId="122" applyFont="1" applyBorder="1" applyAlignment="1">
      <alignment horizontal="center" vertical="center" wrapText="1"/>
    </xf>
    <xf numFmtId="0" fontId="10" fillId="0" borderId="42" xfId="122" applyFont="1" applyBorder="1" applyAlignment="1">
      <alignment vertical="top"/>
    </xf>
    <xf numFmtId="0" fontId="4" fillId="0" borderId="43" xfId="122" applyFont="1" applyBorder="1" applyAlignment="1">
      <alignment horizontal="center" vertical="center" wrapText="1"/>
    </xf>
    <xf numFmtId="0" fontId="4" fillId="0" borderId="43" xfId="122" applyFont="1" applyBorder="1" applyAlignment="1">
      <alignment horizontal="left" vertical="top" indent="1"/>
    </xf>
    <xf numFmtId="164" fontId="4" fillId="36" borderId="93" xfId="122" applyNumberFormat="1" applyFont="1" applyFill="1" applyBorder="1" applyAlignment="1" applyProtection="1">
      <alignment horizontal="center"/>
      <protection locked="0"/>
    </xf>
    <xf numFmtId="164" fontId="4" fillId="36" borderId="94" xfId="122" applyNumberFormat="1" applyFont="1" applyFill="1" applyBorder="1" applyAlignment="1" applyProtection="1">
      <alignment horizontal="center"/>
      <protection locked="0"/>
    </xf>
    <xf numFmtId="164" fontId="4" fillId="36" borderId="94" xfId="122" applyNumberFormat="1" applyFont="1" applyFill="1" applyBorder="1" applyAlignment="1" applyProtection="1">
      <alignment horizontal="right"/>
      <protection locked="0"/>
    </xf>
    <xf numFmtId="0" fontId="4" fillId="0" borderId="93" xfId="122" applyFont="1" applyBorder="1" applyProtection="1">
      <protection locked="0"/>
    </xf>
    <xf numFmtId="0" fontId="4" fillId="0" borderId="44" xfId="122" applyFont="1" applyBorder="1" applyAlignment="1">
      <alignment horizontal="center" vertical="center" wrapText="1"/>
    </xf>
    <xf numFmtId="0" fontId="4" fillId="0" borderId="44" xfId="122" applyFont="1" applyBorder="1" applyAlignment="1">
      <alignment horizontal="left" vertical="top" indent="1"/>
    </xf>
    <xf numFmtId="164" fontId="4" fillId="36" borderId="45" xfId="122" applyNumberFormat="1" applyFont="1" applyFill="1" applyBorder="1" applyAlignment="1" applyProtection="1">
      <alignment horizontal="center"/>
      <protection locked="0"/>
    </xf>
    <xf numFmtId="164" fontId="4" fillId="36" borderId="69" xfId="122" applyNumberFormat="1" applyFont="1" applyFill="1" applyBorder="1" applyAlignment="1" applyProtection="1">
      <alignment horizontal="center"/>
      <protection locked="0"/>
    </xf>
    <xf numFmtId="164" fontId="4" fillId="36" borderId="69" xfId="122" applyNumberFormat="1" applyFont="1" applyFill="1" applyBorder="1" applyAlignment="1" applyProtection="1">
      <alignment horizontal="right"/>
      <protection locked="0"/>
    </xf>
    <xf numFmtId="0" fontId="4" fillId="0" borderId="45" xfId="122" applyFont="1" applyBorder="1" applyProtection="1">
      <protection locked="0"/>
    </xf>
    <xf numFmtId="164" fontId="4" fillId="32" borderId="61" xfId="122" applyNumberFormat="1" applyFont="1" applyFill="1" applyBorder="1" applyAlignment="1" applyProtection="1">
      <alignment horizontal="center"/>
      <protection locked="0"/>
    </xf>
    <xf numFmtId="164" fontId="4" fillId="0" borderId="97" xfId="122" applyNumberFormat="1" applyFont="1" applyBorder="1" applyAlignment="1" applyProtection="1">
      <alignment horizontal="right"/>
      <protection locked="0"/>
    </xf>
    <xf numFmtId="164" fontId="4" fillId="0" borderId="98" xfId="122" applyNumberFormat="1" applyFont="1" applyBorder="1" applyAlignment="1" applyProtection="1">
      <alignment horizontal="right"/>
      <protection locked="0"/>
    </xf>
    <xf numFmtId="164" fontId="4" fillId="0" borderId="99" xfId="122" applyNumberFormat="1" applyFont="1" applyBorder="1" applyAlignment="1" applyProtection="1">
      <alignment horizontal="right"/>
      <protection locked="0"/>
    </xf>
    <xf numFmtId="164" fontId="4" fillId="33" borderId="100" xfId="122" applyNumberFormat="1" applyFont="1" applyFill="1" applyBorder="1" applyAlignment="1">
      <alignment horizontal="right"/>
    </xf>
    <xf numFmtId="0" fontId="4" fillId="0" borderId="27" xfId="122" applyFont="1" applyBorder="1" applyProtection="1">
      <protection locked="0"/>
    </xf>
    <xf numFmtId="0" fontId="4" fillId="0" borderId="70" xfId="122" applyFont="1" applyBorder="1" applyProtection="1">
      <protection locked="0"/>
    </xf>
    <xf numFmtId="0" fontId="4" fillId="0" borderId="56" xfId="122" applyFont="1" applyBorder="1" applyProtection="1">
      <protection locked="0"/>
    </xf>
    <xf numFmtId="0" fontId="4" fillId="0" borderId="90" xfId="122" applyFont="1" applyBorder="1" applyProtection="1">
      <protection locked="0"/>
    </xf>
    <xf numFmtId="164" fontId="4" fillId="0" borderId="96" xfId="122" applyNumberFormat="1" applyFont="1" applyBorder="1" applyAlignment="1" applyProtection="1">
      <alignment horizontal="right"/>
      <protection locked="0"/>
    </xf>
    <xf numFmtId="164" fontId="4" fillId="0" borderId="94" xfId="122" applyNumberFormat="1" applyFont="1" applyBorder="1" applyAlignment="1" applyProtection="1">
      <alignment horizontal="right"/>
      <protection locked="0"/>
    </xf>
    <xf numFmtId="164" fontId="4" fillId="33" borderId="101" xfId="122" applyNumberFormat="1" applyFont="1" applyFill="1" applyBorder="1" applyAlignment="1">
      <alignment horizontal="right"/>
    </xf>
    <xf numFmtId="164" fontId="4" fillId="33" borderId="95" xfId="122" applyNumberFormat="1" applyFont="1" applyFill="1" applyBorder="1" applyAlignment="1">
      <alignment horizontal="right"/>
    </xf>
    <xf numFmtId="164" fontId="4" fillId="0" borderId="93" xfId="122" applyNumberFormat="1" applyFont="1" applyBorder="1" applyAlignment="1" applyProtection="1">
      <alignment horizontal="right"/>
      <protection locked="0"/>
    </xf>
    <xf numFmtId="0" fontId="1" fillId="0" borderId="0" xfId="159"/>
    <xf numFmtId="164" fontId="1" fillId="0" borderId="0" xfId="159" applyNumberFormat="1"/>
    <xf numFmtId="0" fontId="6" fillId="0" borderId="0" xfId="124" applyFont="1" applyAlignment="1">
      <alignment horizontal="center" vertical="center"/>
    </xf>
    <xf numFmtId="0" fontId="5" fillId="0" borderId="0" xfId="159" applyFont="1"/>
    <xf numFmtId="164" fontId="6" fillId="0" borderId="0" xfId="124" applyNumberFormat="1" applyFont="1" applyAlignment="1">
      <alignment horizontal="left" vertical="center"/>
    </xf>
    <xf numFmtId="0" fontId="6" fillId="0" borderId="0" xfId="124" applyFont="1" applyAlignment="1">
      <alignment horizontal="left" vertical="center"/>
    </xf>
    <xf numFmtId="1" fontId="10" fillId="0" borderId="41" xfId="160" applyNumberFormat="1" applyFont="1" applyBorder="1" applyAlignment="1">
      <alignment horizontal="center" vertical="center"/>
    </xf>
    <xf numFmtId="0" fontId="8" fillId="0" borderId="0" xfId="159" applyFont="1"/>
    <xf numFmtId="0" fontId="19" fillId="0" borderId="0" xfId="159" applyFont="1"/>
    <xf numFmtId="4" fontId="7" fillId="0" borderId="0" xfId="124" applyNumberFormat="1" applyFont="1" applyAlignment="1">
      <alignment horizontal="left" vertical="center"/>
    </xf>
    <xf numFmtId="49" fontId="7" fillId="0" borderId="0" xfId="124" applyNumberFormat="1" applyFont="1" applyAlignment="1">
      <alignment horizontal="left" vertical="center"/>
    </xf>
    <xf numFmtId="0" fontId="1" fillId="0" borderId="0" xfId="130" applyAlignment="1">
      <alignment horizontal="right"/>
    </xf>
    <xf numFmtId="0" fontId="1" fillId="0" borderId="0" xfId="159" applyAlignment="1">
      <alignment horizontal="left"/>
    </xf>
    <xf numFmtId="0" fontId="1" fillId="0" borderId="0" xfId="159" applyAlignment="1">
      <alignment horizontal="right"/>
    </xf>
    <xf numFmtId="1" fontId="10" fillId="0" borderId="42" xfId="124" applyNumberFormat="1" applyFont="1" applyBorder="1" applyAlignment="1">
      <alignment horizontal="center" vertical="center" wrapText="1"/>
    </xf>
    <xf numFmtId="1" fontId="10" fillId="0" borderId="17" xfId="124" applyNumberFormat="1" applyFont="1" applyBorder="1" applyAlignment="1">
      <alignment horizontal="center" vertical="center" wrapText="1"/>
    </xf>
    <xf numFmtId="0" fontId="10" fillId="0" borderId="43" xfId="159" applyFont="1" applyBorder="1" applyAlignment="1">
      <alignment horizontal="center"/>
    </xf>
    <xf numFmtId="0" fontId="10" fillId="0" borderId="2" xfId="159" applyFont="1" applyBorder="1" applyAlignment="1">
      <alignment horizontal="center"/>
    </xf>
    <xf numFmtId="0" fontId="10" fillId="0" borderId="45" xfId="159" applyFont="1" applyBorder="1" applyAlignment="1">
      <alignment horizontal="center"/>
    </xf>
    <xf numFmtId="0" fontId="10" fillId="0" borderId="46" xfId="159" applyFont="1" applyBorder="1" applyAlignment="1">
      <alignment horizontal="center"/>
    </xf>
    <xf numFmtId="0" fontId="10" fillId="0" borderId="47" xfId="159" applyFont="1" applyBorder="1" applyAlignment="1">
      <alignment horizontal="center"/>
    </xf>
    <xf numFmtId="0" fontId="10" fillId="0" borderId="48" xfId="159" applyFont="1" applyBorder="1" applyAlignment="1">
      <alignment horizontal="center"/>
    </xf>
    <xf numFmtId="0" fontId="20" fillId="0" borderId="44" xfId="103" applyFont="1" applyBorder="1" applyAlignment="1">
      <alignment horizontal="center" wrapText="1"/>
    </xf>
    <xf numFmtId="0" fontId="20" fillId="0" borderId="23" xfId="103" applyFont="1" applyBorder="1" applyAlignment="1">
      <alignment horizontal="center" wrapText="1"/>
    </xf>
    <xf numFmtId="0" fontId="1" fillId="0" borderId="79" xfId="159" applyBorder="1" applyAlignment="1">
      <alignment vertical="center"/>
    </xf>
    <xf numFmtId="0" fontId="1" fillId="0" borderId="29" xfId="159" applyBorder="1" applyAlignment="1">
      <alignment horizontal="center" vertical="center"/>
    </xf>
    <xf numFmtId="0" fontId="1" fillId="0" borderId="32" xfId="159" applyBorder="1" applyAlignment="1">
      <alignment vertical="center"/>
    </xf>
    <xf numFmtId="0" fontId="1" fillId="0" borderId="80" xfId="159" applyBorder="1" applyAlignment="1">
      <alignment horizontal="center" vertical="center"/>
    </xf>
    <xf numFmtId="0" fontId="1" fillId="0" borderId="81" xfId="159" applyBorder="1" applyAlignment="1">
      <alignment horizontal="center" vertical="center"/>
    </xf>
    <xf numFmtId="0" fontId="1" fillId="0" borderId="80" xfId="124" applyFont="1" applyBorder="1" applyAlignment="1">
      <alignment horizontal="center" vertical="center" wrapText="1"/>
    </xf>
    <xf numFmtId="0" fontId="1" fillId="0" borderId="81" xfId="124" applyFont="1" applyBorder="1" applyAlignment="1">
      <alignment horizontal="center" vertical="center" wrapText="1"/>
    </xf>
    <xf numFmtId="0" fontId="1" fillId="0" borderId="36" xfId="124" applyFont="1" applyBorder="1" applyAlignment="1">
      <alignment horizontal="center" vertical="center" wrapText="1"/>
    </xf>
    <xf numFmtId="0" fontId="1" fillId="0" borderId="82" xfId="124" applyFont="1" applyBorder="1" applyAlignment="1">
      <alignment horizontal="center" vertical="center" wrapText="1"/>
    </xf>
    <xf numFmtId="0" fontId="1" fillId="0" borderId="83" xfId="124" applyFont="1" applyBorder="1" applyAlignment="1">
      <alignment horizontal="center" vertical="center" wrapText="1"/>
    </xf>
    <xf numFmtId="0" fontId="1" fillId="0" borderId="0" xfId="124" applyFont="1" applyAlignment="1">
      <alignment horizontal="center" vertical="center" wrapText="1"/>
    </xf>
    <xf numFmtId="0" fontId="1" fillId="0" borderId="42" xfId="159" applyBorder="1" applyAlignment="1">
      <alignment horizontal="center" vertical="center" wrapText="1"/>
    </xf>
    <xf numFmtId="0" fontId="10" fillId="0" borderId="17" xfId="122" applyFont="1" applyBorder="1" applyAlignment="1">
      <alignment vertical="top"/>
    </xf>
    <xf numFmtId="0" fontId="10" fillId="0" borderId="17" xfId="159" applyFont="1" applyBorder="1" applyAlignment="1">
      <alignment vertical="top"/>
    </xf>
    <xf numFmtId="164" fontId="10" fillId="32" borderId="86" xfId="125" applyNumberFormat="1" applyFont="1" applyFill="1" applyBorder="1" applyAlignment="1">
      <alignment horizontal="right" vertical="center" wrapText="1"/>
    </xf>
    <xf numFmtId="164" fontId="10" fillId="32" borderId="42" xfId="125" applyNumberFormat="1" applyFont="1" applyFill="1" applyBorder="1" applyAlignment="1">
      <alignment horizontal="right" vertical="center" wrapText="1"/>
    </xf>
    <xf numFmtId="164" fontId="10" fillId="32" borderId="17" xfId="125" applyNumberFormat="1" applyFont="1" applyFill="1" applyBorder="1" applyAlignment="1">
      <alignment horizontal="right" vertical="center" wrapText="1"/>
    </xf>
    <xf numFmtId="0" fontId="1" fillId="0" borderId="43" xfId="159" applyBorder="1" applyAlignment="1">
      <alignment horizontal="center" vertical="center" wrapText="1"/>
    </xf>
    <xf numFmtId="0" fontId="1" fillId="0" borderId="2" xfId="122" applyFont="1" applyBorder="1" applyAlignment="1">
      <alignment horizontal="left" vertical="top" indent="1"/>
    </xf>
    <xf numFmtId="0" fontId="1" fillId="0" borderId="2" xfId="159" applyBorder="1" applyAlignment="1">
      <alignment horizontal="left" vertical="top" indent="1"/>
    </xf>
    <xf numFmtId="164" fontId="1" fillId="33" borderId="93" xfId="125" applyNumberFormat="1" applyFont="1" applyFill="1" applyBorder="1" applyAlignment="1">
      <alignment horizontal="right" vertical="center" wrapText="1"/>
    </xf>
    <xf numFmtId="164" fontId="1" fillId="33" borderId="95" xfId="125" applyNumberFormat="1" applyFont="1" applyFill="1" applyBorder="1" applyAlignment="1">
      <alignment horizontal="right" vertical="center" wrapText="1"/>
    </xf>
    <xf numFmtId="164" fontId="1" fillId="33" borderId="96" xfId="125" applyNumberFormat="1" applyFont="1" applyFill="1" applyBorder="1" applyAlignment="1">
      <alignment horizontal="right" vertical="center" wrapText="1"/>
    </xf>
    <xf numFmtId="164" fontId="1" fillId="33" borderId="4" xfId="125" applyNumberFormat="1" applyFont="1" applyFill="1" applyBorder="1" applyAlignment="1">
      <alignment horizontal="right" vertical="center" wrapText="1"/>
    </xf>
    <xf numFmtId="164" fontId="1" fillId="33" borderId="43" xfId="125" applyNumberFormat="1" applyFont="1" applyFill="1" applyBorder="1" applyAlignment="1">
      <alignment horizontal="right" vertical="center" wrapText="1"/>
    </xf>
    <xf numFmtId="164" fontId="1" fillId="33" borderId="2" xfId="125" applyNumberFormat="1" applyFont="1" applyFill="1" applyBorder="1" applyAlignment="1">
      <alignment horizontal="right" vertical="center" wrapText="1"/>
    </xf>
    <xf numFmtId="164" fontId="1" fillId="34" borderId="93" xfId="125" applyNumberFormat="1" applyFont="1" applyFill="1" applyBorder="1" applyAlignment="1">
      <alignment horizontal="right" vertical="center" wrapText="1"/>
    </xf>
    <xf numFmtId="164" fontId="1" fillId="34" borderId="95" xfId="125" applyNumberFormat="1" applyFont="1" applyFill="1" applyBorder="1" applyAlignment="1">
      <alignment horizontal="right" vertical="center" wrapText="1"/>
    </xf>
    <xf numFmtId="164" fontId="1" fillId="34" borderId="96" xfId="125" applyNumberFormat="1" applyFont="1" applyFill="1" applyBorder="1" applyAlignment="1">
      <alignment horizontal="right" vertical="center" wrapText="1"/>
    </xf>
    <xf numFmtId="164" fontId="1" fillId="34" borderId="4" xfId="125" applyNumberFormat="1" applyFont="1" applyFill="1" applyBorder="1" applyAlignment="1">
      <alignment horizontal="right" vertical="center" wrapText="1"/>
    </xf>
    <xf numFmtId="164" fontId="1" fillId="34" borderId="43" xfId="125" applyNumberFormat="1" applyFont="1" applyFill="1" applyBorder="1" applyAlignment="1">
      <alignment horizontal="right" vertical="center" wrapText="1"/>
    </xf>
    <xf numFmtId="164" fontId="1" fillId="34" borderId="2" xfId="125" applyNumberFormat="1" applyFont="1" applyFill="1" applyBorder="1" applyAlignment="1">
      <alignment horizontal="right" vertical="center" wrapText="1"/>
    </xf>
    <xf numFmtId="0" fontId="1" fillId="0" borderId="44" xfId="159" applyBorder="1" applyAlignment="1">
      <alignment horizontal="center" vertical="center" wrapText="1"/>
    </xf>
    <xf numFmtId="0" fontId="1" fillId="0" borderId="23" xfId="122" applyFont="1" applyBorder="1" applyAlignment="1">
      <alignment horizontal="left" vertical="top" indent="1"/>
    </xf>
    <xf numFmtId="0" fontId="1" fillId="0" borderId="23" xfId="159" applyBorder="1" applyAlignment="1">
      <alignment horizontal="left" vertical="top" indent="1"/>
    </xf>
    <xf numFmtId="164" fontId="1" fillId="34" borderId="45" xfId="125" applyNumberFormat="1" applyFont="1" applyFill="1" applyBorder="1" applyAlignment="1">
      <alignment horizontal="right" vertical="center" wrapText="1"/>
    </xf>
    <xf numFmtId="164" fontId="1" fillId="34" borderId="47" xfId="125" applyNumberFormat="1" applyFont="1" applyFill="1" applyBorder="1" applyAlignment="1">
      <alignment horizontal="right" vertical="center" wrapText="1"/>
    </xf>
    <xf numFmtId="164" fontId="1" fillId="34" borderId="48" xfId="125" applyNumberFormat="1" applyFont="1" applyFill="1" applyBorder="1" applyAlignment="1">
      <alignment horizontal="right" vertical="center" wrapText="1"/>
    </xf>
    <xf numFmtId="164" fontId="1" fillId="34" borderId="46" xfId="125" applyNumberFormat="1" applyFont="1" applyFill="1" applyBorder="1" applyAlignment="1">
      <alignment horizontal="right" vertical="center" wrapText="1"/>
    </xf>
    <xf numFmtId="164" fontId="1" fillId="34" borderId="44" xfId="125" applyNumberFormat="1" applyFont="1" applyFill="1" applyBorder="1" applyAlignment="1">
      <alignment horizontal="right" vertical="center" wrapText="1"/>
    </xf>
    <xf numFmtId="164" fontId="1" fillId="34" borderId="23" xfId="125" applyNumberFormat="1" applyFont="1" applyFill="1" applyBorder="1" applyAlignment="1">
      <alignment horizontal="right" vertical="center" wrapText="1"/>
    </xf>
    <xf numFmtId="0" fontId="10" fillId="0" borderId="18" xfId="122" applyFont="1" applyBorder="1" applyAlignment="1">
      <alignment horizontal="left" indent="1"/>
    </xf>
    <xf numFmtId="0" fontId="10" fillId="0" borderId="17" xfId="159" applyFont="1" applyBorder="1" applyAlignment="1">
      <alignment horizontal="left" indent="1"/>
    </xf>
    <xf numFmtId="164" fontId="10" fillId="32" borderId="57" xfId="161" applyNumberFormat="1" applyFont="1" applyFill="1" applyBorder="1" applyAlignment="1">
      <alignment horizontal="right"/>
    </xf>
    <xf numFmtId="164" fontId="10" fillId="32" borderId="86" xfId="161" applyNumberFormat="1" applyFont="1" applyFill="1" applyBorder="1" applyAlignment="1">
      <alignment horizontal="right"/>
    </xf>
    <xf numFmtId="164" fontId="10" fillId="32" borderId="85" xfId="161" applyNumberFormat="1" applyFont="1" applyFill="1" applyBorder="1" applyAlignment="1">
      <alignment horizontal="right"/>
    </xf>
    <xf numFmtId="164" fontId="10" fillId="32" borderId="62" xfId="161" applyNumberFormat="1" applyFont="1" applyFill="1" applyBorder="1" applyAlignment="1">
      <alignment horizontal="right"/>
    </xf>
    <xf numFmtId="164" fontId="10" fillId="32" borderId="42" xfId="161" applyNumberFormat="1" applyFont="1" applyFill="1" applyBorder="1" applyAlignment="1">
      <alignment horizontal="right"/>
    </xf>
    <xf numFmtId="164" fontId="10" fillId="32" borderId="17" xfId="161" applyNumberFormat="1" applyFont="1" applyFill="1" applyBorder="1" applyAlignment="1">
      <alignment horizontal="right"/>
    </xf>
    <xf numFmtId="0" fontId="1" fillId="0" borderId="19" xfId="122" applyFont="1" applyBorder="1" applyAlignment="1">
      <alignment horizontal="left" vertical="top" indent="2"/>
    </xf>
    <xf numFmtId="0" fontId="10" fillId="0" borderId="2" xfId="159" applyFont="1" applyBorder="1" applyAlignment="1">
      <alignment horizontal="left" vertical="top" indent="2"/>
    </xf>
    <xf numFmtId="164" fontId="1" fillId="33" borderId="93" xfId="161" applyNumberFormat="1" applyFill="1" applyBorder="1" applyAlignment="1">
      <alignment horizontal="right"/>
    </xf>
    <xf numFmtId="164" fontId="1" fillId="33" borderId="95" xfId="161" applyNumberFormat="1" applyFill="1" applyBorder="1" applyAlignment="1">
      <alignment horizontal="right"/>
    </xf>
    <xf numFmtId="164" fontId="1" fillId="33" borderId="96" xfId="161" applyNumberFormat="1" applyFill="1" applyBorder="1" applyAlignment="1">
      <alignment horizontal="right"/>
    </xf>
    <xf numFmtId="164" fontId="1" fillId="33" borderId="4" xfId="161" applyNumberFormat="1" applyFill="1" applyBorder="1" applyAlignment="1">
      <alignment horizontal="right"/>
    </xf>
    <xf numFmtId="164" fontId="1" fillId="0" borderId="43" xfId="161" applyNumberFormat="1" applyBorder="1" applyAlignment="1" applyProtection="1">
      <alignment horizontal="right"/>
      <protection locked="0"/>
    </xf>
    <xf numFmtId="0" fontId="1" fillId="0" borderId="19" xfId="122" applyFont="1" applyBorder="1" applyAlignment="1">
      <alignment horizontal="left" vertical="top" indent="3"/>
    </xf>
    <xf numFmtId="0" fontId="1" fillId="0" borderId="2" xfId="159" applyBorder="1" applyAlignment="1">
      <alignment horizontal="left" vertical="top" indent="3"/>
    </xf>
    <xf numFmtId="164" fontId="1" fillId="0" borderId="93" xfId="161" applyNumberFormat="1" applyBorder="1" applyAlignment="1" applyProtection="1">
      <alignment horizontal="right"/>
      <protection locked="0"/>
    </xf>
    <xf numFmtId="164" fontId="1" fillId="0" borderId="95" xfId="161" applyNumberFormat="1" applyBorder="1" applyAlignment="1" applyProtection="1">
      <alignment horizontal="right"/>
      <protection locked="0"/>
    </xf>
    <xf numFmtId="164" fontId="1" fillId="0" borderId="96" xfId="161" applyNumberFormat="1" applyBorder="1" applyAlignment="1" applyProtection="1">
      <alignment horizontal="right"/>
      <protection locked="0"/>
    </xf>
    <xf numFmtId="164" fontId="1" fillId="0" borderId="4" xfId="161" applyNumberFormat="1" applyBorder="1" applyAlignment="1" applyProtection="1">
      <alignment horizontal="right"/>
      <protection locked="0"/>
    </xf>
    <xf numFmtId="164" fontId="1" fillId="35" borderId="43" xfId="161" applyNumberFormat="1" applyFill="1" applyBorder="1" applyAlignment="1">
      <alignment horizontal="center"/>
    </xf>
    <xf numFmtId="164" fontId="1" fillId="35" borderId="2" xfId="161" applyNumberFormat="1" applyFill="1" applyBorder="1" applyAlignment="1">
      <alignment horizontal="center"/>
    </xf>
    <xf numFmtId="0" fontId="1" fillId="0" borderId="19" xfId="122" applyFont="1" applyBorder="1" applyAlignment="1">
      <alignment horizontal="left" vertical="top" indent="4"/>
    </xf>
    <xf numFmtId="164" fontId="1" fillId="0" borderId="19" xfId="161" applyNumberFormat="1" applyBorder="1" applyAlignment="1" applyProtection="1">
      <alignment horizontal="right"/>
      <protection locked="0"/>
    </xf>
    <xf numFmtId="164" fontId="1" fillId="0" borderId="94" xfId="161" applyNumberFormat="1" applyBorder="1" applyAlignment="1" applyProtection="1">
      <alignment horizontal="right"/>
      <protection locked="0"/>
    </xf>
    <xf numFmtId="164" fontId="1" fillId="34" borderId="93" xfId="161" applyNumberFormat="1" applyFill="1" applyBorder="1" applyAlignment="1">
      <alignment horizontal="right"/>
    </xf>
    <xf numFmtId="164" fontId="1" fillId="34" borderId="96" xfId="161" applyNumberFormat="1" applyFill="1" applyBorder="1" applyAlignment="1">
      <alignment horizontal="right"/>
    </xf>
    <xf numFmtId="164" fontId="1" fillId="34" borderId="95" xfId="161" applyNumberFormat="1" applyFill="1" applyBorder="1" applyAlignment="1">
      <alignment horizontal="right"/>
    </xf>
    <xf numFmtId="164" fontId="1" fillId="34" borderId="4" xfId="161" applyNumberFormat="1" applyFill="1" applyBorder="1" applyAlignment="1">
      <alignment horizontal="right"/>
    </xf>
    <xf numFmtId="164" fontId="1" fillId="34" borderId="43" xfId="161" applyNumberFormat="1" applyFill="1" applyBorder="1" applyAlignment="1">
      <alignment horizontal="right"/>
    </xf>
    <xf numFmtId="0" fontId="1" fillId="0" borderId="20" xfId="122" applyFont="1" applyBorder="1" applyAlignment="1">
      <alignment horizontal="left" vertical="top" indent="2"/>
    </xf>
    <xf numFmtId="0" fontId="1" fillId="0" borderId="23" xfId="159" applyBorder="1" applyAlignment="1">
      <alignment horizontal="left" vertical="top" indent="3"/>
    </xf>
    <xf numFmtId="164" fontId="1" fillId="34" borderId="45" xfId="161" applyNumberFormat="1" applyFill="1" applyBorder="1" applyAlignment="1">
      <alignment horizontal="right"/>
    </xf>
    <xf numFmtId="164" fontId="1" fillId="34" borderId="47" xfId="161" applyNumberFormat="1" applyFill="1" applyBorder="1" applyAlignment="1">
      <alignment horizontal="right"/>
    </xf>
    <xf numFmtId="164" fontId="1" fillId="34" borderId="46" xfId="161" applyNumberFormat="1" applyFill="1" applyBorder="1" applyAlignment="1">
      <alignment horizontal="right"/>
    </xf>
    <xf numFmtId="164" fontId="1" fillId="34" borderId="44" xfId="161" applyNumberFormat="1" applyFill="1" applyBorder="1" applyAlignment="1">
      <alignment horizontal="right"/>
    </xf>
    <xf numFmtId="0" fontId="10" fillId="0" borderId="18" xfId="122" applyFont="1" applyBorder="1" applyAlignment="1">
      <alignment horizontal="left" vertical="top" indent="1"/>
    </xf>
    <xf numFmtId="0" fontId="10" fillId="0" borderId="17" xfId="159" applyFont="1" applyBorder="1" applyAlignment="1">
      <alignment horizontal="left" vertical="top" indent="1"/>
    </xf>
    <xf numFmtId="164" fontId="1" fillId="0" borderId="2" xfId="161" applyNumberFormat="1" applyBorder="1" applyAlignment="1" applyProtection="1">
      <alignment horizontal="right"/>
      <protection locked="0"/>
    </xf>
    <xf numFmtId="164" fontId="1" fillId="34" borderId="2" xfId="161" applyNumberFormat="1" applyFill="1" applyBorder="1" applyAlignment="1">
      <alignment horizontal="right"/>
    </xf>
    <xf numFmtId="164" fontId="1" fillId="34" borderId="48" xfId="161" applyNumberFormat="1" applyFill="1" applyBorder="1" applyAlignment="1">
      <alignment horizontal="right"/>
    </xf>
    <xf numFmtId="164" fontId="1" fillId="34" borderId="23" xfId="161" applyNumberFormat="1" applyFill="1" applyBorder="1" applyAlignment="1">
      <alignment horizontal="right"/>
    </xf>
    <xf numFmtId="0" fontId="1" fillId="0" borderId="49" xfId="159" applyBorder="1" applyAlignment="1">
      <alignment horizontal="center" vertical="center" wrapText="1"/>
    </xf>
    <xf numFmtId="0" fontId="10" fillId="0" borderId="21" xfId="122" applyFont="1" applyBorder="1" applyAlignment="1">
      <alignment horizontal="left" vertical="top" indent="1"/>
    </xf>
    <xf numFmtId="0" fontId="10" fillId="0" borderId="22" xfId="159" applyFont="1" applyBorder="1" applyAlignment="1">
      <alignment horizontal="left" vertical="top" indent="1"/>
    </xf>
    <xf numFmtId="164" fontId="1" fillId="33" borderId="58" xfId="161" applyNumberFormat="1" applyFill="1" applyBorder="1" applyAlignment="1">
      <alignment horizontal="right"/>
    </xf>
    <xf numFmtId="164" fontId="1" fillId="33" borderId="63" xfId="161" applyNumberFormat="1" applyFill="1" applyBorder="1" applyAlignment="1">
      <alignment horizontal="right"/>
    </xf>
    <xf numFmtId="164" fontId="1" fillId="33" borderId="59" xfId="161" applyNumberFormat="1" applyFill="1" applyBorder="1" applyAlignment="1">
      <alignment horizontal="right"/>
    </xf>
    <xf numFmtId="164" fontId="1" fillId="33" borderId="72" xfId="161" applyNumberFormat="1" applyFill="1" applyBorder="1" applyAlignment="1">
      <alignment horizontal="right"/>
    </xf>
    <xf numFmtId="164" fontId="1" fillId="0" borderId="49" xfId="161" applyNumberFormat="1" applyBorder="1" applyAlignment="1" applyProtection="1">
      <alignment horizontal="right"/>
      <protection locked="0"/>
    </xf>
    <xf numFmtId="164" fontId="1" fillId="0" borderId="22" xfId="161" applyNumberFormat="1" applyBorder="1" applyAlignment="1" applyProtection="1">
      <alignment horizontal="right"/>
      <protection locked="0"/>
    </xf>
    <xf numFmtId="0" fontId="1" fillId="0" borderId="50" xfId="159" applyBorder="1" applyAlignment="1">
      <alignment horizontal="center" vertical="center" wrapText="1"/>
    </xf>
    <xf numFmtId="0" fontId="1" fillId="0" borderId="84" xfId="122" applyFont="1" applyBorder="1" applyAlignment="1">
      <alignment horizontal="left" indent="2"/>
    </xf>
    <xf numFmtId="0" fontId="1" fillId="0" borderId="52" xfId="159" applyBorder="1" applyAlignment="1">
      <alignment horizontal="left" indent="3"/>
    </xf>
    <xf numFmtId="164" fontId="1" fillId="0" borderId="97" xfId="161" applyNumberFormat="1" applyBorder="1" applyAlignment="1" applyProtection="1">
      <alignment horizontal="right"/>
      <protection locked="0"/>
    </xf>
    <xf numFmtId="164" fontId="1" fillId="0" borderId="89" xfId="161" applyNumberFormat="1" applyBorder="1" applyAlignment="1" applyProtection="1">
      <alignment horizontal="right"/>
      <protection locked="0"/>
    </xf>
    <xf numFmtId="164" fontId="1" fillId="0" borderId="98" xfId="161" applyNumberFormat="1" applyBorder="1" applyAlignment="1" applyProtection="1">
      <alignment horizontal="right"/>
      <protection locked="0"/>
    </xf>
    <xf numFmtId="164" fontId="1" fillId="0" borderId="74" xfId="161" applyNumberFormat="1" applyBorder="1" applyAlignment="1" applyProtection="1">
      <alignment horizontal="right"/>
      <protection locked="0"/>
    </xf>
    <xf numFmtId="164" fontId="1" fillId="35" borderId="50" xfId="161" applyNumberFormat="1" applyFill="1" applyBorder="1" applyAlignment="1">
      <alignment horizontal="center"/>
    </xf>
    <xf numFmtId="164" fontId="1" fillId="35" borderId="52" xfId="161" applyNumberFormat="1" applyFill="1" applyBorder="1" applyAlignment="1">
      <alignment horizontal="center"/>
    </xf>
    <xf numFmtId="0" fontId="1" fillId="0" borderId="2" xfId="159" applyBorder="1" applyAlignment="1">
      <alignment horizontal="left" vertical="top" indent="2"/>
    </xf>
    <xf numFmtId="0" fontId="1" fillId="0" borderId="23" xfId="159" applyBorder="1" applyAlignment="1">
      <alignment horizontal="left" vertical="top" indent="2"/>
    </xf>
    <xf numFmtId="164" fontId="1" fillId="34" borderId="69" xfId="161" applyNumberFormat="1" applyFill="1" applyBorder="1" applyAlignment="1">
      <alignment horizontal="right"/>
    </xf>
    <xf numFmtId="164" fontId="1" fillId="34" borderId="53" xfId="161" applyNumberFormat="1" applyFill="1" applyBorder="1" applyAlignment="1">
      <alignment horizontal="right"/>
    </xf>
    <xf numFmtId="0" fontId="10" fillId="0" borderId="22" xfId="122" applyFont="1" applyBorder="1" applyAlignment="1">
      <alignment vertical="top"/>
    </xf>
    <xf numFmtId="0" fontId="10" fillId="0" borderId="22" xfId="159" applyFont="1" applyBorder="1" applyAlignment="1">
      <alignment vertical="top"/>
    </xf>
    <xf numFmtId="164" fontId="10" fillId="33" borderId="58" xfId="161" applyNumberFormat="1" applyFont="1" applyFill="1" applyBorder="1" applyAlignment="1">
      <alignment horizontal="right"/>
    </xf>
    <xf numFmtId="164" fontId="10" fillId="33" borderId="63" xfId="161" applyNumberFormat="1" applyFont="1" applyFill="1" applyBorder="1" applyAlignment="1">
      <alignment horizontal="right"/>
    </xf>
    <xf numFmtId="164" fontId="10" fillId="33" borderId="59" xfId="161" applyNumberFormat="1" applyFont="1" applyFill="1" applyBorder="1" applyAlignment="1">
      <alignment horizontal="right"/>
    </xf>
    <xf numFmtId="164" fontId="10" fillId="33" borderId="72" xfId="161" applyNumberFormat="1" applyFont="1" applyFill="1" applyBorder="1" applyAlignment="1">
      <alignment horizontal="right"/>
    </xf>
    <xf numFmtId="164" fontId="1" fillId="0" borderId="45" xfId="161" applyNumberFormat="1" applyBorder="1" applyAlignment="1" applyProtection="1">
      <alignment horizontal="right"/>
      <protection locked="0"/>
    </xf>
    <xf numFmtId="164" fontId="1" fillId="0" borderId="47" xfId="161" applyNumberFormat="1" applyBorder="1" applyAlignment="1" applyProtection="1">
      <alignment horizontal="right"/>
      <protection locked="0"/>
    </xf>
    <xf numFmtId="164" fontId="1" fillId="0" borderId="48" xfId="161" applyNumberFormat="1" applyBorder="1" applyAlignment="1" applyProtection="1">
      <alignment horizontal="right"/>
      <protection locked="0"/>
    </xf>
    <xf numFmtId="164" fontId="1" fillId="0" borderId="46" xfId="161" applyNumberFormat="1" applyBorder="1" applyAlignment="1" applyProtection="1">
      <alignment horizontal="right"/>
      <protection locked="0"/>
    </xf>
    <xf numFmtId="164" fontId="1" fillId="35" borderId="44" xfId="161" applyNumberFormat="1" applyFill="1" applyBorder="1" applyAlignment="1">
      <alignment horizontal="center"/>
    </xf>
    <xf numFmtId="164" fontId="1" fillId="35" borderId="23" xfId="161" applyNumberFormat="1" applyFill="1" applyBorder="1" applyAlignment="1">
      <alignment horizontal="center"/>
    </xf>
    <xf numFmtId="0" fontId="1" fillId="0" borderId="24" xfId="159" applyBorder="1" applyAlignment="1">
      <alignment horizontal="center" vertical="center" wrapText="1"/>
    </xf>
    <xf numFmtId="0" fontId="1" fillId="0" borderId="24" xfId="122" applyFont="1" applyBorder="1" applyAlignment="1">
      <alignment vertical="top"/>
    </xf>
    <xf numFmtId="0" fontId="1" fillId="0" borderId="9" xfId="159" applyBorder="1" applyAlignment="1">
      <alignment vertical="top"/>
    </xf>
    <xf numFmtId="164" fontId="1" fillId="35" borderId="27" xfId="161" applyNumberFormat="1" applyFill="1" applyBorder="1" applyAlignment="1">
      <alignment horizontal="center"/>
    </xf>
    <xf numFmtId="164" fontId="1" fillId="0" borderId="56" xfId="161" applyNumberFormat="1" applyBorder="1" applyAlignment="1" applyProtection="1">
      <alignment horizontal="right"/>
      <protection locked="0"/>
    </xf>
    <xf numFmtId="164" fontId="1" fillId="35" borderId="90" xfId="161" applyNumberFormat="1" applyFill="1" applyBorder="1" applyAlignment="1">
      <alignment horizontal="center"/>
    </xf>
    <xf numFmtId="164" fontId="1" fillId="0" borderId="61" xfId="161" applyNumberFormat="1" applyBorder="1" applyAlignment="1" applyProtection="1">
      <alignment horizontal="right"/>
      <protection locked="0"/>
    </xf>
    <xf numFmtId="164" fontId="1" fillId="0" borderId="9" xfId="161" applyNumberFormat="1" applyBorder="1" applyAlignment="1" applyProtection="1">
      <alignment horizontal="right"/>
      <protection locked="0"/>
    </xf>
    <xf numFmtId="164" fontId="1" fillId="0" borderId="41" xfId="161" applyNumberFormat="1" applyBorder="1" applyAlignment="1" applyProtection="1">
      <alignment horizontal="right"/>
      <protection locked="0"/>
    </xf>
    <xf numFmtId="0" fontId="1" fillId="0" borderId="44" xfId="103" applyFont="1" applyBorder="1" applyAlignment="1">
      <alignment horizontal="center"/>
    </xf>
    <xf numFmtId="0" fontId="10" fillId="0" borderId="30" xfId="103" applyFont="1" applyBorder="1" applyAlignment="1">
      <alignment horizontal="left"/>
    </xf>
    <xf numFmtId="0" fontId="1" fillId="0" borderId="39" xfId="103" applyFont="1" applyBorder="1" applyAlignment="1">
      <alignment horizontal="left" indent="1"/>
    </xf>
    <xf numFmtId="164" fontId="10" fillId="33" borderId="30" xfId="103" applyNumberFormat="1" applyFont="1" applyFill="1" applyBorder="1" applyAlignment="1">
      <alignment horizontal="right"/>
    </xf>
    <xf numFmtId="164" fontId="10" fillId="33" borderId="46" xfId="103" applyNumberFormat="1" applyFont="1" applyFill="1" applyBorder="1" applyAlignment="1">
      <alignment horizontal="right"/>
    </xf>
    <xf numFmtId="164" fontId="10" fillId="33" borderId="54" xfId="103" applyNumberFormat="1" applyFont="1" applyFill="1" applyBorder="1" applyAlignment="1">
      <alignment horizontal="right"/>
    </xf>
    <xf numFmtId="164" fontId="10" fillId="33" borderId="39" xfId="103" applyNumberFormat="1" applyFont="1" applyFill="1" applyBorder="1" applyAlignment="1">
      <alignment horizontal="right"/>
    </xf>
    <xf numFmtId="164" fontId="10" fillId="33" borderId="41" xfId="161" applyNumberFormat="1" applyFont="1" applyFill="1" applyBorder="1" applyAlignment="1">
      <alignment horizontal="right"/>
    </xf>
    <xf numFmtId="164" fontId="10" fillId="33" borderId="9" xfId="161" applyNumberFormat="1" applyFont="1" applyFill="1" applyBorder="1" applyAlignment="1">
      <alignment horizontal="right"/>
    </xf>
    <xf numFmtId="0" fontId="1" fillId="0" borderId="30" xfId="103" applyFont="1" applyBorder="1" applyAlignment="1">
      <alignment horizontal="center"/>
    </xf>
    <xf numFmtId="0" fontId="10" fillId="0" borderId="25" xfId="103" applyFont="1" applyBorder="1" applyAlignment="1">
      <alignment horizontal="left"/>
    </xf>
    <xf numFmtId="0" fontId="1" fillId="0" borderId="25" xfId="103" applyFont="1" applyBorder="1" applyAlignment="1">
      <alignment horizontal="left" indent="1"/>
    </xf>
    <xf numFmtId="164" fontId="10" fillId="0" borderId="9" xfId="103" applyNumberFormat="1" applyFont="1" applyBorder="1" applyAlignment="1">
      <alignment horizontal="right"/>
    </xf>
    <xf numFmtId="164" fontId="10" fillId="0" borderId="0" xfId="103" applyNumberFormat="1" applyFont="1" applyAlignment="1">
      <alignment horizontal="right"/>
    </xf>
    <xf numFmtId="164" fontId="10" fillId="0" borderId="0" xfId="161" applyNumberFormat="1" applyFont="1" applyAlignment="1">
      <alignment horizontal="right"/>
    </xf>
    <xf numFmtId="1" fontId="10" fillId="0" borderId="0" xfId="124" applyNumberFormat="1" applyFont="1" applyAlignment="1">
      <alignment horizontal="center" vertical="center" wrapText="1"/>
    </xf>
    <xf numFmtId="0" fontId="10" fillId="0" borderId="0" xfId="124" applyFont="1" applyAlignment="1">
      <alignment horizontal="center" vertical="center" wrapText="1"/>
    </xf>
    <xf numFmtId="0" fontId="1" fillId="0" borderId="42" xfId="159" applyBorder="1" applyAlignment="1">
      <alignment horizontal="center" vertical="top"/>
    </xf>
    <xf numFmtId="0" fontId="10" fillId="35" borderId="58" xfId="161" applyFont="1" applyFill="1" applyBorder="1" applyAlignment="1">
      <alignment horizontal="center"/>
    </xf>
    <xf numFmtId="0" fontId="10" fillId="35" borderId="63" xfId="161" applyFont="1" applyFill="1" applyBorder="1" applyAlignment="1">
      <alignment horizontal="center"/>
    </xf>
    <xf numFmtId="0" fontId="1" fillId="0" borderId="0" xfId="159" applyAlignment="1">
      <alignment horizontal="center"/>
    </xf>
    <xf numFmtId="0" fontId="1" fillId="0" borderId="43" xfId="159" applyBorder="1" applyAlignment="1">
      <alignment horizontal="center" vertical="top"/>
    </xf>
    <xf numFmtId="0" fontId="1" fillId="0" borderId="93" xfId="159" applyBorder="1" applyAlignment="1">
      <alignment horizontal="left" indent="1"/>
    </xf>
    <xf numFmtId="0" fontId="1" fillId="0" borderId="2" xfId="159" applyBorder="1" applyAlignment="1">
      <alignment horizontal="center"/>
    </xf>
    <xf numFmtId="4" fontId="1" fillId="0" borderId="93" xfId="161" applyNumberFormat="1" applyBorder="1" applyProtection="1">
      <protection locked="0"/>
    </xf>
    <xf numFmtId="4" fontId="1" fillId="0" borderId="95" xfId="161" applyNumberFormat="1" applyBorder="1" applyProtection="1">
      <protection locked="0"/>
    </xf>
    <xf numFmtId="4" fontId="1" fillId="0" borderId="0" xfId="159" applyNumberFormat="1"/>
    <xf numFmtId="3" fontId="1" fillId="0" borderId="93" xfId="161" applyNumberFormat="1" applyBorder="1" applyProtection="1">
      <protection locked="0"/>
    </xf>
    <xf numFmtId="3" fontId="1" fillId="0" borderId="95" xfId="161" applyNumberFormat="1" applyBorder="1" applyProtection="1">
      <protection locked="0"/>
    </xf>
    <xf numFmtId="3" fontId="1" fillId="0" borderId="0" xfId="159" applyNumberFormat="1"/>
    <xf numFmtId="0" fontId="1" fillId="0" borderId="31" xfId="133" applyBorder="1"/>
    <xf numFmtId="0" fontId="1" fillId="0" borderId="32" xfId="133" applyBorder="1"/>
    <xf numFmtId="0" fontId="1" fillId="0" borderId="50" xfId="159" applyBorder="1" applyAlignment="1">
      <alignment horizontal="center" vertical="top"/>
    </xf>
    <xf numFmtId="0" fontId="1" fillId="0" borderId="45" xfId="159" applyBorder="1" applyAlignment="1">
      <alignment horizontal="left" indent="1"/>
    </xf>
    <xf numFmtId="0" fontId="1" fillId="0" borderId="52" xfId="159" applyBorder="1" applyAlignment="1">
      <alignment horizontal="center"/>
    </xf>
    <xf numFmtId="3" fontId="1" fillId="0" borderId="97" xfId="161" applyNumberFormat="1" applyBorder="1" applyProtection="1">
      <protection locked="0"/>
    </xf>
    <xf numFmtId="3" fontId="1" fillId="0" borderId="89" xfId="161" applyNumberFormat="1" applyBorder="1" applyProtection="1">
      <protection locked="0"/>
    </xf>
    <xf numFmtId="0" fontId="1" fillId="0" borderId="96" xfId="133" applyBorder="1"/>
    <xf numFmtId="0" fontId="1" fillId="0" borderId="101" xfId="133" applyBorder="1"/>
    <xf numFmtId="0" fontId="10" fillId="35" borderId="57" xfId="161" applyFont="1" applyFill="1" applyBorder="1" applyAlignment="1">
      <alignment horizontal="center"/>
    </xf>
    <xf numFmtId="0" fontId="10" fillId="35" borderId="86" xfId="161" applyFont="1" applyFill="1" applyBorder="1" applyAlignment="1">
      <alignment horizontal="center"/>
    </xf>
    <xf numFmtId="0" fontId="1" fillId="0" borderId="35" xfId="162" applyBorder="1" applyProtection="1">
      <protection locked="0"/>
    </xf>
    <xf numFmtId="0" fontId="1" fillId="0" borderId="36" xfId="133" applyBorder="1" applyProtection="1">
      <protection locked="0"/>
    </xf>
    <xf numFmtId="0" fontId="1" fillId="0" borderId="0" xfId="163" applyProtection="1">
      <protection locked="0"/>
    </xf>
    <xf numFmtId="0" fontId="1" fillId="0" borderId="37" xfId="163" applyBorder="1" applyProtection="1">
      <protection locked="0"/>
    </xf>
    <xf numFmtId="0" fontId="1" fillId="0" borderId="101" xfId="159" applyBorder="1" applyAlignment="1">
      <alignment horizontal="center"/>
    </xf>
    <xf numFmtId="3" fontId="1" fillId="0" borderId="35" xfId="162" applyNumberFormat="1" applyBorder="1" applyAlignment="1" applyProtection="1">
      <alignment horizontal="left"/>
      <protection locked="0"/>
    </xf>
    <xf numFmtId="3" fontId="14" fillId="0" borderId="0" xfId="159" applyNumberFormat="1" applyFont="1" applyProtection="1">
      <protection locked="0"/>
    </xf>
    <xf numFmtId="0" fontId="1" fillId="0" borderId="38" xfId="133" applyBorder="1"/>
    <xf numFmtId="0" fontId="1" fillId="0" borderId="25" xfId="133" applyBorder="1"/>
    <xf numFmtId="0" fontId="1" fillId="0" borderId="39" xfId="133" applyBorder="1"/>
    <xf numFmtId="0" fontId="1" fillId="0" borderId="44" xfId="159" applyBorder="1" applyAlignment="1">
      <alignment horizontal="center" vertical="center"/>
    </xf>
    <xf numFmtId="0" fontId="1" fillId="0" borderId="45" xfId="159" applyBorder="1" applyAlignment="1">
      <alignment horizontal="left" vertical="center" indent="1"/>
    </xf>
    <xf numFmtId="0" fontId="1" fillId="0" borderId="53" xfId="159" applyBorder="1" applyAlignment="1">
      <alignment horizontal="center" vertical="center"/>
    </xf>
    <xf numFmtId="3" fontId="1" fillId="0" borderId="45" xfId="161" applyNumberFormat="1" applyBorder="1" applyAlignment="1" applyProtection="1">
      <alignment vertical="center"/>
      <protection locked="0"/>
    </xf>
    <xf numFmtId="3" fontId="1" fillId="0" borderId="47" xfId="161" applyNumberFormat="1" applyBorder="1" applyAlignment="1" applyProtection="1">
      <alignment vertical="center"/>
      <protection locked="0"/>
    </xf>
    <xf numFmtId="14" fontId="15" fillId="0" borderId="40" xfId="159" applyNumberFormat="1" applyFont="1" applyBorder="1" applyAlignment="1">
      <alignment horizontal="left" vertical="center"/>
    </xf>
    <xf numFmtId="0" fontId="30" fillId="0" borderId="0" xfId="159" applyFont="1"/>
    <xf numFmtId="0" fontId="1" fillId="0" borderId="0" xfId="159" applyAlignment="1">
      <alignment vertical="center"/>
    </xf>
    <xf numFmtId="0" fontId="68" fillId="0" borderId="38" xfId="111" applyFont="1" applyBorder="1" applyAlignment="1">
      <alignment horizontal="center" vertical="center" wrapText="1"/>
    </xf>
    <xf numFmtId="0" fontId="68" fillId="0" borderId="60" xfId="111" applyFont="1" applyBorder="1" applyAlignment="1">
      <alignment horizontal="center" vertical="center" wrapText="1"/>
    </xf>
    <xf numFmtId="0" fontId="68" fillId="0" borderId="54" xfId="111" applyFont="1" applyBorder="1" applyAlignment="1">
      <alignment horizontal="center" vertical="center" wrapText="1"/>
    </xf>
    <xf numFmtId="0" fontId="68" fillId="0" borderId="55" xfId="111" applyFont="1" applyBorder="1" applyAlignment="1">
      <alignment horizontal="center" vertical="center" wrapText="1"/>
    </xf>
    <xf numFmtId="0" fontId="67" fillId="0" borderId="48" xfId="111" applyFont="1" applyBorder="1" applyAlignment="1">
      <alignment horizontal="center" vertical="center" wrapText="1"/>
    </xf>
    <xf numFmtId="0" fontId="67" fillId="0" borderId="46" xfId="111" applyFont="1" applyBorder="1" applyAlignment="1">
      <alignment horizontal="center" vertical="center" wrapText="1"/>
    </xf>
    <xf numFmtId="0" fontId="67" fillId="0" borderId="45" xfId="111" applyFont="1" applyBorder="1" applyAlignment="1">
      <alignment horizontal="center" vertical="center" wrapText="1"/>
    </xf>
    <xf numFmtId="0" fontId="67" fillId="0" borderId="47" xfId="111" applyFont="1" applyBorder="1" applyAlignment="1">
      <alignment horizontal="center" vertical="center" wrapText="1"/>
    </xf>
    <xf numFmtId="0" fontId="4" fillId="0" borderId="30" xfId="110" applyBorder="1" applyAlignment="1">
      <alignment horizontal="center" vertical="center" wrapText="1"/>
    </xf>
    <xf numFmtId="0" fontId="4" fillId="0" borderId="25" xfId="110" applyBorder="1" applyAlignment="1">
      <alignment horizontal="center" vertical="center" wrapText="1"/>
    </xf>
    <xf numFmtId="0" fontId="4" fillId="0" borderId="54" xfId="110" applyBorder="1" applyAlignment="1">
      <alignment horizontal="center"/>
    </xf>
    <xf numFmtId="0" fontId="4" fillId="0" borderId="55" xfId="110" applyBorder="1" applyAlignment="1">
      <alignment horizontal="center"/>
    </xf>
    <xf numFmtId="0" fontId="4" fillId="0" borderId="92" xfId="110" applyBorder="1" applyAlignment="1">
      <alignment horizontal="center"/>
    </xf>
    <xf numFmtId="0" fontId="10" fillId="0" borderId="57" xfId="110" applyFont="1" applyBorder="1" applyAlignment="1">
      <alignment horizontal="center" vertical="center" wrapText="1"/>
    </xf>
    <xf numFmtId="0" fontId="10" fillId="0" borderId="86" xfId="110" applyFont="1" applyBorder="1" applyAlignment="1">
      <alignment horizontal="center" vertical="center" wrapText="1"/>
    </xf>
    <xf numFmtId="0" fontId="10" fillId="0" borderId="26" xfId="110" applyFont="1" applyBorder="1" applyAlignment="1">
      <alignment horizontal="center" vertical="center" wrapText="1"/>
    </xf>
    <xf numFmtId="0" fontId="4" fillId="0" borderId="41" xfId="112" applyBorder="1" applyAlignment="1">
      <alignment horizontal="center" vertical="center"/>
    </xf>
    <xf numFmtId="0" fontId="4" fillId="0" borderId="9" xfId="112" applyBorder="1" applyAlignment="1">
      <alignment horizontal="center" vertical="center"/>
    </xf>
    <xf numFmtId="0" fontId="4" fillId="0" borderId="61" xfId="112" applyBorder="1" applyAlignment="1">
      <alignment horizontal="center" vertical="center"/>
    </xf>
    <xf numFmtId="0" fontId="4" fillId="0" borderId="40" xfId="112" applyBorder="1" applyAlignment="1">
      <alignment horizontal="center" vertical="center"/>
    </xf>
    <xf numFmtId="164" fontId="4" fillId="0" borderId="41" xfId="85" applyNumberFormat="1" applyBorder="1" applyAlignment="1">
      <alignment horizontal="center" vertical="center"/>
    </xf>
    <xf numFmtId="0" fontId="4" fillId="0" borderId="39" xfId="93" applyFont="1" applyBorder="1" applyAlignment="1">
      <alignment horizontal="center" vertical="center"/>
    </xf>
    <xf numFmtId="49" fontId="4" fillId="0" borderId="76" xfId="93" applyNumberFormat="1" applyFont="1" applyBorder="1" applyAlignment="1">
      <alignment horizontal="center" vertical="center"/>
    </xf>
    <xf numFmtId="0" fontId="4" fillId="0" borderId="76" xfId="93" applyFont="1" applyBorder="1" applyAlignment="1">
      <alignment horizontal="center" vertical="center"/>
    </xf>
    <xf numFmtId="164" fontId="1" fillId="0" borderId="17" xfId="122" applyNumberFormat="1" applyFont="1" applyBorder="1" applyAlignment="1" applyProtection="1">
      <alignment horizontal="right"/>
      <protection locked="0"/>
    </xf>
    <xf numFmtId="164" fontId="1" fillId="0" borderId="26" xfId="122" applyNumberFormat="1" applyFont="1" applyBorder="1" applyAlignment="1" applyProtection="1">
      <alignment horizontal="right"/>
      <protection locked="0"/>
    </xf>
    <xf numFmtId="164" fontId="1" fillId="0" borderId="26" xfId="103" applyNumberFormat="1" applyFont="1" applyBorder="1" applyProtection="1">
      <protection locked="0"/>
    </xf>
    <xf numFmtId="164" fontId="1" fillId="0" borderId="17" xfId="103" applyNumberFormat="1" applyFont="1" applyBorder="1" applyAlignment="1" applyProtection="1">
      <alignment horizontal="right"/>
      <protection locked="0"/>
    </xf>
    <xf numFmtId="164" fontId="1" fillId="0" borderId="103" xfId="122" applyNumberFormat="1" applyFont="1" applyBorder="1" applyAlignment="1" applyProtection="1">
      <alignment horizontal="right"/>
      <protection locked="0"/>
    </xf>
    <xf numFmtId="0" fontId="10" fillId="0" borderId="90" xfId="112" applyFont="1" applyBorder="1" applyAlignment="1">
      <alignment horizontal="center" vertical="center" wrapText="1"/>
    </xf>
    <xf numFmtId="0" fontId="10" fillId="0" borderId="61" xfId="112" applyFont="1" applyBorder="1" applyAlignment="1">
      <alignment horizontal="center" vertical="center" wrapText="1"/>
    </xf>
    <xf numFmtId="0" fontId="10" fillId="0" borderId="56" xfId="112" applyFont="1" applyBorder="1" applyAlignment="1">
      <alignment horizontal="center" vertical="center" wrapText="1"/>
    </xf>
    <xf numFmtId="0" fontId="10" fillId="0" borderId="41" xfId="112" applyFont="1" applyBorder="1" applyAlignment="1">
      <alignment horizontal="center" vertical="center" wrapText="1"/>
    </xf>
    <xf numFmtId="0" fontId="1" fillId="0" borderId="36" xfId="112" applyFont="1" applyBorder="1" applyAlignment="1">
      <alignment horizontal="center" vertical="center" wrapText="1"/>
    </xf>
    <xf numFmtId="0" fontId="1" fillId="0" borderId="82" xfId="112" applyFont="1" applyBorder="1" applyAlignment="1">
      <alignment horizontal="center" vertical="center" wrapText="1"/>
    </xf>
    <xf numFmtId="0" fontId="1" fillId="0" borderId="81" xfId="112" applyFont="1" applyBorder="1" applyAlignment="1">
      <alignment horizontal="center" vertical="center" wrapText="1"/>
    </xf>
    <xf numFmtId="0" fontId="1" fillId="0" borderId="83" xfId="112" applyFont="1" applyBorder="1" applyAlignment="1">
      <alignment horizontal="center" vertical="center" wrapText="1"/>
    </xf>
    <xf numFmtId="0" fontId="1" fillId="0" borderId="9" xfId="112" applyFont="1" applyBorder="1" applyAlignment="1">
      <alignment horizontal="center"/>
    </xf>
    <xf numFmtId="0" fontId="1" fillId="0" borderId="61" xfId="112" applyFont="1" applyBorder="1" applyAlignment="1">
      <alignment horizontal="center"/>
    </xf>
    <xf numFmtId="0" fontId="1" fillId="0" borderId="56" xfId="112" applyFont="1" applyBorder="1" applyAlignment="1">
      <alignment horizontal="center"/>
    </xf>
    <xf numFmtId="0" fontId="1" fillId="0" borderId="41" xfId="112" applyFont="1" applyBorder="1" applyAlignment="1">
      <alignment horizontal="center"/>
    </xf>
    <xf numFmtId="164" fontId="1" fillId="36" borderId="86" xfId="112" applyNumberFormat="1" applyFont="1" applyFill="1" applyBorder="1" applyProtection="1">
      <protection locked="0"/>
    </xf>
    <xf numFmtId="164" fontId="1" fillId="36" borderId="106" xfId="112" applyNumberFormat="1" applyFont="1" applyFill="1" applyBorder="1" applyProtection="1">
      <protection locked="0"/>
    </xf>
    <xf numFmtId="164" fontId="1" fillId="36" borderId="44" xfId="112" applyNumberFormat="1" applyFont="1" applyFill="1" applyBorder="1" applyProtection="1">
      <protection locked="0"/>
    </xf>
    <xf numFmtId="0" fontId="1" fillId="0" borderId="76" xfId="112" applyFont="1" applyBorder="1" applyAlignment="1">
      <alignment horizontal="center" vertical="center" wrapText="1"/>
    </xf>
    <xf numFmtId="0" fontId="1" fillId="0" borderId="37" xfId="112" applyFont="1" applyBorder="1" applyAlignment="1">
      <alignment horizontal="center" vertical="center" wrapText="1"/>
    </xf>
    <xf numFmtId="0" fontId="1" fillId="0" borderId="40" xfId="112" applyFont="1" applyBorder="1" applyAlignment="1">
      <alignment horizontal="center"/>
    </xf>
    <xf numFmtId="0" fontId="1" fillId="0" borderId="42" xfId="0" applyFont="1" applyBorder="1"/>
    <xf numFmtId="3" fontId="1" fillId="36" borderId="68" xfId="112" applyNumberFormat="1" applyFont="1" applyFill="1" applyBorder="1" applyProtection="1">
      <protection locked="0"/>
    </xf>
    <xf numFmtId="0" fontId="1" fillId="0" borderId="102" xfId="0" applyFont="1" applyBorder="1"/>
    <xf numFmtId="3" fontId="1" fillId="36" borderId="107" xfId="112" applyNumberFormat="1" applyFont="1" applyFill="1" applyBorder="1" applyProtection="1">
      <protection locked="0"/>
    </xf>
    <xf numFmtId="0" fontId="4" fillId="0" borderId="83" xfId="112" applyBorder="1" applyAlignment="1">
      <alignment horizontal="center" vertical="center" wrapText="1"/>
    </xf>
    <xf numFmtId="164" fontId="4" fillId="0" borderId="42" xfId="112" applyNumberFormat="1" applyBorder="1" applyProtection="1">
      <protection locked="0"/>
    </xf>
    <xf numFmtId="164" fontId="4" fillId="0" borderId="102" xfId="112" applyNumberFormat="1" applyBorder="1" applyProtection="1">
      <protection locked="0"/>
    </xf>
    <xf numFmtId="0" fontId="4" fillId="32" borderId="44" xfId="112" applyFill="1" applyBorder="1" applyAlignment="1" applyProtection="1">
      <alignment horizontal="center"/>
      <protection locked="0"/>
    </xf>
    <xf numFmtId="0" fontId="10" fillId="36" borderId="0" xfId="112" applyFont="1" applyFill="1" applyAlignment="1">
      <alignment horizontal="center" vertical="center" wrapText="1"/>
    </xf>
    <xf numFmtId="0" fontId="0" fillId="36" borderId="0" xfId="0" applyFill="1"/>
    <xf numFmtId="0" fontId="4" fillId="36" borderId="0" xfId="112" applyFill="1" applyAlignment="1">
      <alignment horizontal="center" vertical="center" wrapText="1"/>
    </xf>
    <xf numFmtId="0" fontId="4" fillId="36" borderId="0" xfId="112" applyFill="1" applyAlignment="1">
      <alignment horizontal="center"/>
    </xf>
    <xf numFmtId="164" fontId="4" fillId="36" borderId="0" xfId="112" applyNumberFormat="1" applyFill="1"/>
    <xf numFmtId="164" fontId="4" fillId="36" borderId="0" xfId="112" applyNumberFormat="1" applyFill="1" applyProtection="1">
      <protection locked="0"/>
    </xf>
    <xf numFmtId="0" fontId="4" fillId="36" borderId="0" xfId="112" applyFill="1" applyAlignment="1" applyProtection="1">
      <alignment horizontal="center"/>
      <protection locked="0"/>
    </xf>
    <xf numFmtId="0" fontId="4" fillId="0" borderId="102" xfId="112" applyBorder="1" applyAlignment="1">
      <alignment horizontal="center" vertical="center"/>
    </xf>
    <xf numFmtId="0" fontId="4" fillId="0" borderId="102" xfId="112" applyBorder="1" applyAlignment="1">
      <alignment vertical="center" wrapText="1"/>
    </xf>
    <xf numFmtId="164" fontId="4" fillId="33" borderId="102" xfId="112" applyNumberFormat="1" applyFill="1" applyBorder="1"/>
    <xf numFmtId="164" fontId="1" fillId="36" borderId="57" xfId="112" applyNumberFormat="1" applyFont="1" applyFill="1" applyBorder="1" applyProtection="1">
      <protection locked="0"/>
    </xf>
    <xf numFmtId="164" fontId="1" fillId="36" borderId="26" xfId="112" applyNumberFormat="1" applyFont="1" applyFill="1" applyBorder="1" applyProtection="1">
      <protection locked="0"/>
    </xf>
    <xf numFmtId="164" fontId="1" fillId="36" borderId="103" xfId="112" applyNumberFormat="1" applyFont="1" applyFill="1" applyBorder="1" applyProtection="1">
      <protection locked="0"/>
    </xf>
    <xf numFmtId="164" fontId="1" fillId="36" borderId="105" xfId="112" applyNumberFormat="1" applyFont="1" applyFill="1" applyBorder="1" applyProtection="1">
      <protection locked="0"/>
    </xf>
    <xf numFmtId="0" fontId="4" fillId="32" borderId="45" xfId="112" applyFill="1" applyBorder="1" applyAlignment="1" applyProtection="1">
      <alignment horizontal="center"/>
      <protection locked="0"/>
    </xf>
    <xf numFmtId="0" fontId="4" fillId="32" borderId="47" xfId="112" applyFill="1" applyBorder="1" applyAlignment="1" applyProtection="1">
      <alignment horizontal="center"/>
      <protection locked="0"/>
    </xf>
    <xf numFmtId="0" fontId="1" fillId="0" borderId="0" xfId="85" applyFont="1" applyProtection="1">
      <protection locked="0"/>
    </xf>
    <xf numFmtId="0" fontId="1" fillId="0" borderId="0" xfId="85" applyFont="1"/>
    <xf numFmtId="0" fontId="1" fillId="0" borderId="0" xfId="164"/>
    <xf numFmtId="0" fontId="1" fillId="36" borderId="42" xfId="122" applyFont="1" applyFill="1" applyBorder="1" applyAlignment="1">
      <alignment horizontal="center" vertical="center" wrapText="1"/>
    </xf>
    <xf numFmtId="0" fontId="1" fillId="36" borderId="42" xfId="103" applyFont="1" applyFill="1" applyBorder="1" applyAlignment="1">
      <alignment vertical="center" wrapText="1"/>
    </xf>
    <xf numFmtId="0" fontId="30" fillId="0" borderId="0" xfId="103" applyFont="1" applyAlignment="1">
      <alignment horizontal="left"/>
    </xf>
    <xf numFmtId="0" fontId="32" fillId="0" borderId="0" xfId="165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1" fillId="0" borderId="0" xfId="164" applyAlignment="1">
      <alignment vertical="top"/>
    </xf>
    <xf numFmtId="4" fontId="1" fillId="0" borderId="0" xfId="103" applyNumberFormat="1" applyFont="1" applyAlignment="1">
      <alignment horizontal="center" vertical="top"/>
    </xf>
    <xf numFmtId="0" fontId="1" fillId="0" borderId="19" xfId="93" applyFont="1" applyBorder="1" applyAlignment="1">
      <alignment horizontal="left" indent="1"/>
    </xf>
    <xf numFmtId="177" fontId="4" fillId="0" borderId="73" xfId="92" applyNumberFormat="1" applyFont="1" applyBorder="1" applyAlignment="1">
      <alignment horizontal="right" vertical="center"/>
    </xf>
    <xf numFmtId="177" fontId="71" fillId="0" borderId="106" xfId="92" applyNumberFormat="1" applyFont="1" applyBorder="1" applyAlignment="1">
      <alignment horizontal="right" vertical="center"/>
    </xf>
    <xf numFmtId="0" fontId="4" fillId="0" borderId="104" xfId="93" applyFont="1" applyBorder="1" applyAlignment="1">
      <alignment horizontal="left" indent="2"/>
    </xf>
    <xf numFmtId="164" fontId="4" fillId="37" borderId="102" xfId="93" applyNumberFormat="1" applyFont="1" applyFill="1" applyBorder="1" applyAlignment="1">
      <alignment horizontal="right"/>
    </xf>
    <xf numFmtId="164" fontId="4" fillId="0" borderId="107" xfId="93" applyNumberFormat="1" applyFont="1" applyBorder="1" applyAlignment="1" applyProtection="1">
      <alignment horizontal="right"/>
      <protection locked="0"/>
    </xf>
    <xf numFmtId="164" fontId="4" fillId="33" borderId="102" xfId="93" applyNumberFormat="1" applyFont="1" applyFill="1" applyBorder="1" applyAlignment="1">
      <alignment horizontal="right"/>
    </xf>
    <xf numFmtId="0" fontId="1" fillId="0" borderId="19" xfId="104" applyFont="1" applyBorder="1" applyAlignment="1">
      <alignment horizontal="left" indent="3"/>
    </xf>
    <xf numFmtId="0" fontId="10" fillId="0" borderId="0" xfId="166" applyFont="1" applyAlignment="1">
      <alignment vertical="center"/>
    </xf>
    <xf numFmtId="0" fontId="1" fillId="0" borderId="0" xfId="166" applyAlignment="1">
      <alignment vertical="center"/>
    </xf>
    <xf numFmtId="0" fontId="86" fillId="0" borderId="0" xfId="99" applyFont="1"/>
    <xf numFmtId="0" fontId="1" fillId="0" borderId="0" xfId="166"/>
    <xf numFmtId="0" fontId="10" fillId="0" borderId="0" xfId="126" applyFont="1" applyAlignment="1">
      <alignment horizontal="right" vertical="center"/>
    </xf>
    <xf numFmtId="0" fontId="7" fillId="0" borderId="41" xfId="99" applyFont="1" applyBorder="1" applyAlignment="1">
      <alignment horizontal="center"/>
    </xf>
    <xf numFmtId="1" fontId="7" fillId="0" borderId="41" xfId="99" applyNumberFormat="1" applyFont="1" applyBorder="1" applyAlignment="1">
      <alignment horizontal="center"/>
    </xf>
    <xf numFmtId="0" fontId="10" fillId="0" borderId="0" xfId="164" applyFont="1" applyAlignment="1">
      <alignment horizontal="right"/>
    </xf>
    <xf numFmtId="1" fontId="10" fillId="0" borderId="0" xfId="164" applyNumberFormat="1" applyFont="1" applyAlignment="1">
      <alignment horizontal="center"/>
    </xf>
    <xf numFmtId="0" fontId="8" fillId="0" borderId="0" xfId="166" applyFont="1"/>
    <xf numFmtId="0" fontId="10" fillId="0" borderId="0" xfId="166" applyFont="1"/>
    <xf numFmtId="0" fontId="1" fillId="0" borderId="0" xfId="166" applyAlignment="1">
      <alignment horizontal="right" vertical="center"/>
    </xf>
    <xf numFmtId="0" fontId="1" fillId="0" borderId="0" xfId="164" applyAlignment="1">
      <alignment horizontal="right"/>
    </xf>
    <xf numFmtId="0" fontId="22" fillId="0" borderId="0" xfId="167" applyFont="1" applyAlignment="1">
      <alignment vertical="center"/>
    </xf>
    <xf numFmtId="0" fontId="10" fillId="0" borderId="79" xfId="166" applyFont="1" applyBorder="1" applyAlignment="1">
      <alignment horizontal="center" vertical="center" wrapText="1"/>
    </xf>
    <xf numFmtId="0" fontId="10" fillId="0" borderId="27" xfId="166" applyFont="1" applyBorder="1" applyAlignment="1">
      <alignment horizontal="center" vertical="center" wrapText="1"/>
    </xf>
    <xf numFmtId="0" fontId="10" fillId="0" borderId="70" xfId="166" applyFont="1" applyBorder="1" applyAlignment="1">
      <alignment horizontal="center" vertical="center" wrapText="1"/>
    </xf>
    <xf numFmtId="0" fontId="10" fillId="0" borderId="56" xfId="166" applyFont="1" applyBorder="1" applyAlignment="1">
      <alignment horizontal="center" vertical="center" wrapText="1"/>
    </xf>
    <xf numFmtId="0" fontId="1" fillId="36" borderId="24" xfId="166" applyFill="1" applyBorder="1" applyAlignment="1">
      <alignment horizontal="center"/>
    </xf>
    <xf numFmtId="0" fontId="1" fillId="36" borderId="40" xfId="166" applyFill="1" applyBorder="1" applyAlignment="1">
      <alignment horizontal="center"/>
    </xf>
    <xf numFmtId="0" fontId="1" fillId="36" borderId="41" xfId="166" applyFill="1" applyBorder="1" applyAlignment="1">
      <alignment horizontal="center" vertical="center"/>
    </xf>
    <xf numFmtId="0" fontId="1" fillId="36" borderId="65" xfId="166" applyFill="1" applyBorder="1" applyAlignment="1">
      <alignment horizontal="center" vertical="center"/>
    </xf>
    <xf numFmtId="0" fontId="1" fillId="36" borderId="66" xfId="166" applyFill="1" applyBorder="1" applyAlignment="1">
      <alignment horizontal="center" vertical="center"/>
    </xf>
    <xf numFmtId="4" fontId="1" fillId="36" borderId="70" xfId="166" applyNumberFormat="1" applyFill="1" applyBorder="1" applyAlignment="1">
      <alignment horizontal="center" vertical="center"/>
    </xf>
    <xf numFmtId="4" fontId="1" fillId="36" borderId="40" xfId="166" applyNumberFormat="1" applyFill="1" applyBorder="1" applyAlignment="1">
      <alignment horizontal="center" vertical="center"/>
    </xf>
    <xf numFmtId="0" fontId="1" fillId="0" borderId="28" xfId="124" applyFont="1" applyBorder="1" applyAlignment="1">
      <alignment horizontal="left"/>
    </xf>
    <xf numFmtId="0" fontId="1" fillId="0" borderId="31" xfId="163" applyBorder="1"/>
    <xf numFmtId="0" fontId="1" fillId="0" borderId="29" xfId="124" applyFont="1" applyBorder="1" applyAlignment="1">
      <alignment horizontal="left"/>
    </xf>
    <xf numFmtId="0" fontId="1" fillId="0" borderId="32" xfId="163" applyBorder="1"/>
    <xf numFmtId="0" fontId="1" fillId="0" borderId="79" xfId="166" applyBorder="1" applyAlignment="1">
      <alignment horizontal="center" vertical="center"/>
    </xf>
    <xf numFmtId="0" fontId="1" fillId="0" borderId="79" xfId="166" applyBorder="1" applyAlignment="1">
      <alignment horizontal="left" vertical="center" wrapText="1"/>
    </xf>
    <xf numFmtId="0" fontId="1" fillId="0" borderId="28" xfId="166" applyBorder="1" applyAlignment="1">
      <alignment horizontal="left" vertical="center" wrapText="1"/>
    </xf>
    <xf numFmtId="0" fontId="1" fillId="36" borderId="59" xfId="168" applyFont="1" applyFill="1" applyBorder="1" applyAlignment="1" applyProtection="1">
      <alignment horizontal="left"/>
      <protection locked="0"/>
    </xf>
    <xf numFmtId="164" fontId="1" fillId="0" borderId="79" xfId="166" applyNumberFormat="1" applyBorder="1" applyAlignment="1">
      <alignment vertical="center"/>
    </xf>
    <xf numFmtId="164" fontId="1" fillId="0" borderId="65" xfId="166" applyNumberFormat="1" applyBorder="1" applyAlignment="1">
      <alignment vertical="center"/>
    </xf>
    <xf numFmtId="164" fontId="1" fillId="0" borderId="66" xfId="166" applyNumberFormat="1" applyBorder="1" applyAlignment="1">
      <alignment vertical="center"/>
    </xf>
    <xf numFmtId="164" fontId="1" fillId="0" borderId="32" xfId="166" applyNumberFormat="1" applyBorder="1" applyAlignment="1">
      <alignment vertical="center"/>
    </xf>
    <xf numFmtId="0" fontId="1" fillId="0" borderId="19" xfId="124" applyFont="1" applyBorder="1"/>
    <xf numFmtId="0" fontId="1" fillId="0" borderId="96" xfId="163" applyBorder="1"/>
    <xf numFmtId="0" fontId="1" fillId="0" borderId="104" xfId="124" applyFont="1" applyBorder="1"/>
    <xf numFmtId="0" fontId="1" fillId="0" borderId="107" xfId="163" applyBorder="1"/>
    <xf numFmtId="0" fontId="1" fillId="0" borderId="102" xfId="166" applyBorder="1" applyAlignment="1">
      <alignment horizontal="center" vertical="center"/>
    </xf>
    <xf numFmtId="0" fontId="1" fillId="0" borderId="102" xfId="166" applyBorder="1" applyAlignment="1">
      <alignment horizontal="left" vertical="center" wrapText="1"/>
    </xf>
    <xf numFmtId="0" fontId="1" fillId="0" borderId="19" xfId="166" applyBorder="1" applyAlignment="1">
      <alignment horizontal="left" vertical="center" wrapText="1"/>
    </xf>
    <xf numFmtId="164" fontId="1" fillId="0" borderId="102" xfId="166" applyNumberFormat="1" applyBorder="1" applyAlignment="1">
      <alignment vertical="center"/>
    </xf>
    <xf numFmtId="164" fontId="1" fillId="0" borderId="103" xfId="166" applyNumberFormat="1" applyBorder="1" applyAlignment="1">
      <alignment vertical="center"/>
    </xf>
    <xf numFmtId="164" fontId="1" fillId="0" borderId="105" xfId="166" applyNumberFormat="1" applyBorder="1" applyAlignment="1">
      <alignment vertical="center"/>
    </xf>
    <xf numFmtId="164" fontId="1" fillId="0" borderId="107" xfId="166" applyNumberFormat="1" applyBorder="1" applyAlignment="1">
      <alignment vertical="center"/>
    </xf>
    <xf numFmtId="0" fontId="1" fillId="0" borderId="35" xfId="169" applyBorder="1" applyProtection="1">
      <protection locked="0"/>
    </xf>
    <xf numFmtId="0" fontId="1" fillId="0" borderId="36" xfId="163" applyBorder="1" applyProtection="1">
      <protection locked="0"/>
    </xf>
    <xf numFmtId="3" fontId="1" fillId="0" borderId="35" xfId="169" applyNumberFormat="1" applyBorder="1" applyAlignment="1" applyProtection="1">
      <alignment horizontal="left"/>
      <protection locked="0"/>
    </xf>
    <xf numFmtId="3" fontId="1" fillId="0" borderId="0" xfId="169" applyNumberFormat="1" applyProtection="1">
      <protection locked="0"/>
    </xf>
    <xf numFmtId="0" fontId="1" fillId="0" borderId="30" xfId="124" applyFont="1" applyBorder="1" applyAlignment="1">
      <alignment horizontal="left"/>
    </xf>
    <xf numFmtId="0" fontId="1" fillId="0" borderId="38" xfId="163" applyBorder="1"/>
    <xf numFmtId="0" fontId="1" fillId="0" borderId="25" xfId="163" applyBorder="1"/>
    <xf numFmtId="0" fontId="1" fillId="0" borderId="39" xfId="163" applyBorder="1"/>
    <xf numFmtId="0" fontId="1" fillId="0" borderId="24" xfId="124" applyFont="1" applyBorder="1" applyAlignment="1">
      <alignment horizontal="left"/>
    </xf>
    <xf numFmtId="14" fontId="1" fillId="0" borderId="40" xfId="163" applyNumberFormat="1" applyBorder="1" applyAlignment="1">
      <alignment horizontal="left"/>
    </xf>
    <xf numFmtId="0" fontId="1" fillId="0" borderId="0" xfId="124" applyFont="1" applyAlignment="1">
      <alignment horizontal="left"/>
    </xf>
    <xf numFmtId="0" fontId="1" fillId="0" borderId="0" xfId="163"/>
    <xf numFmtId="0" fontId="74" fillId="0" borderId="0" xfId="99" applyFont="1" applyProtection="1">
      <protection locked="0"/>
    </xf>
    <xf numFmtId="0" fontId="2" fillId="0" borderId="0" xfId="163" applyFont="1" applyProtection="1">
      <protection locked="0"/>
    </xf>
    <xf numFmtId="0" fontId="74" fillId="0" borderId="0" xfId="170" applyFont="1" applyProtection="1">
      <protection locked="0"/>
    </xf>
    <xf numFmtId="3" fontId="74" fillId="0" borderId="0" xfId="99" applyNumberFormat="1" applyFont="1" applyProtection="1">
      <protection locked="0"/>
    </xf>
    <xf numFmtId="3" fontId="74" fillId="0" borderId="0" xfId="99" applyNumberFormat="1" applyFont="1" applyAlignment="1" applyProtection="1">
      <alignment horizontal="left"/>
      <protection locked="0"/>
    </xf>
    <xf numFmtId="0" fontId="74" fillId="0" borderId="0" xfId="126" applyFont="1" applyAlignment="1" applyProtection="1">
      <alignment horizontal="left"/>
      <protection locked="0"/>
    </xf>
    <xf numFmtId="0" fontId="74" fillId="0" borderId="0" xfId="126" applyFont="1" applyAlignment="1">
      <alignment horizontal="left"/>
    </xf>
    <xf numFmtId="14" fontId="3" fillId="0" borderId="0" xfId="99" applyNumberFormat="1" applyAlignment="1" applyProtection="1">
      <alignment horizontal="left" vertical="center"/>
      <protection locked="0"/>
    </xf>
    <xf numFmtId="0" fontId="74" fillId="0" borderId="0" xfId="170" applyFont="1"/>
    <xf numFmtId="0" fontId="87" fillId="0" borderId="0" xfId="99" applyFont="1"/>
    <xf numFmtId="0" fontId="3" fillId="36" borderId="0" xfId="99" applyFill="1"/>
    <xf numFmtId="0" fontId="1" fillId="36" borderId="0" xfId="0" applyFont="1" applyFill="1"/>
    <xf numFmtId="0" fontId="85" fillId="0" borderId="0" xfId="164" applyFont="1"/>
    <xf numFmtId="1" fontId="7" fillId="0" borderId="0" xfId="99" applyNumberFormat="1" applyFont="1"/>
    <xf numFmtId="1" fontId="7" fillId="0" borderId="0" xfId="99" applyNumberFormat="1" applyFont="1" applyAlignment="1">
      <alignment horizontal="center"/>
    </xf>
    <xf numFmtId="49" fontId="13" fillId="0" borderId="0" xfId="164" applyNumberFormat="1" applyFont="1" applyAlignment="1">
      <alignment horizontal="center" vertical="center"/>
    </xf>
    <xf numFmtId="0" fontId="76" fillId="0" borderId="0" xfId="171"/>
    <xf numFmtId="0" fontId="1" fillId="0" borderId="0" xfId="172"/>
    <xf numFmtId="0" fontId="1" fillId="0" borderId="0" xfId="172" applyAlignment="1">
      <alignment horizontal="right" vertical="center"/>
    </xf>
    <xf numFmtId="0" fontId="1" fillId="0" borderId="83" xfId="164" applyBorder="1" applyAlignment="1">
      <alignment horizontal="center"/>
    </xf>
    <xf numFmtId="0" fontId="88" fillId="0" borderId="45" xfId="99" applyFont="1" applyBorder="1" applyAlignment="1">
      <alignment horizontal="center" vertical="center" wrapText="1"/>
    </xf>
    <xf numFmtId="0" fontId="88" fillId="0" borderId="69" xfId="99" applyFont="1" applyBorder="1" applyAlignment="1">
      <alignment horizontal="center" vertical="center" wrapText="1"/>
    </xf>
    <xf numFmtId="0" fontId="88" fillId="0" borderId="47" xfId="99" applyFont="1" applyBorder="1" applyAlignment="1">
      <alignment horizontal="center" vertical="center" wrapText="1"/>
    </xf>
    <xf numFmtId="0" fontId="1" fillId="0" borderId="83" xfId="164" applyBorder="1"/>
    <xf numFmtId="49" fontId="1" fillId="0" borderId="41" xfId="164" applyNumberFormat="1" applyBorder="1" applyAlignment="1">
      <alignment horizontal="center" vertical="center" wrapText="1"/>
    </xf>
    <xf numFmtId="0" fontId="1" fillId="0" borderId="41" xfId="164" applyBorder="1" applyAlignment="1">
      <alignment horizontal="center" vertical="center" wrapText="1"/>
    </xf>
    <xf numFmtId="0" fontId="89" fillId="0" borderId="27" xfId="99" applyFont="1" applyBorder="1" applyAlignment="1">
      <alignment horizontal="center" vertical="center"/>
    </xf>
    <xf numFmtId="0" fontId="89" fillId="0" borderId="70" xfId="99" applyFont="1" applyBorder="1" applyAlignment="1">
      <alignment horizontal="center" vertical="center"/>
    </xf>
    <xf numFmtId="0" fontId="89" fillId="0" borderId="56" xfId="99" applyFont="1" applyBorder="1" applyAlignment="1">
      <alignment horizontal="center" vertical="center"/>
    </xf>
    <xf numFmtId="4" fontId="1" fillId="0" borderId="56" xfId="164" applyNumberFormat="1" applyBorder="1" applyAlignment="1">
      <alignment horizontal="center" vertical="center" wrapText="1"/>
    </xf>
    <xf numFmtId="0" fontId="1" fillId="0" borderId="42" xfId="164" applyBorder="1" applyAlignment="1">
      <alignment horizontal="center"/>
    </xf>
    <xf numFmtId="0" fontId="1" fillId="0" borderId="49" xfId="164" applyBorder="1" applyProtection="1">
      <protection locked="0"/>
    </xf>
    <xf numFmtId="164" fontId="90" fillId="0" borderId="57" xfId="99" applyNumberFormat="1" applyFont="1" applyBorder="1" applyAlignment="1">
      <alignment vertical="center"/>
    </xf>
    <xf numFmtId="164" fontId="90" fillId="0" borderId="26" xfId="99" applyNumberFormat="1" applyFont="1" applyBorder="1" applyAlignment="1">
      <alignment vertical="center"/>
    </xf>
    <xf numFmtId="164" fontId="90" fillId="0" borderId="86" xfId="99" applyNumberFormat="1" applyFont="1" applyBorder="1" applyAlignment="1">
      <alignment vertical="center"/>
    </xf>
    <xf numFmtId="0" fontId="1" fillId="0" borderId="86" xfId="164" applyBorder="1" applyProtection="1">
      <protection locked="0"/>
    </xf>
    <xf numFmtId="0" fontId="1" fillId="0" borderId="102" xfId="164" applyBorder="1" applyAlignment="1">
      <alignment horizontal="center"/>
    </xf>
    <xf numFmtId="0" fontId="1" fillId="0" borderId="102" xfId="164" applyBorder="1" applyProtection="1">
      <protection locked="0"/>
    </xf>
    <xf numFmtId="164" fontId="90" fillId="0" borderId="103" xfId="99" applyNumberFormat="1" applyFont="1" applyBorder="1" applyAlignment="1">
      <alignment vertical="center"/>
    </xf>
    <xf numFmtId="164" fontId="90" fillId="0" borderId="105" xfId="99" applyNumberFormat="1" applyFont="1" applyBorder="1" applyAlignment="1">
      <alignment vertical="center"/>
    </xf>
    <xf numFmtId="164" fontId="90" fillId="0" borderId="106" xfId="99" applyNumberFormat="1" applyFont="1" applyBorder="1" applyAlignment="1">
      <alignment vertical="center"/>
    </xf>
    <xf numFmtId="0" fontId="1" fillId="0" borderId="106" xfId="164" applyBorder="1" applyProtection="1">
      <protection locked="0"/>
    </xf>
    <xf numFmtId="0" fontId="14" fillId="0" borderId="28" xfId="124" applyFont="1" applyBorder="1" applyAlignment="1">
      <alignment horizontal="left" vertical="center"/>
    </xf>
    <xf numFmtId="0" fontId="1" fillId="0" borderId="31" xfId="163" applyBorder="1" applyAlignment="1" applyProtection="1">
      <alignment vertical="center"/>
      <protection locked="0"/>
    </xf>
    <xf numFmtId="0" fontId="14" fillId="0" borderId="29" xfId="124" applyFont="1" applyBorder="1" applyAlignment="1">
      <alignment horizontal="left" vertical="center"/>
    </xf>
    <xf numFmtId="0" fontId="1" fillId="0" borderId="32" xfId="163" applyBorder="1" applyAlignment="1" applyProtection="1">
      <alignment vertical="center"/>
      <protection locked="0"/>
    </xf>
    <xf numFmtId="0" fontId="1" fillId="0" borderId="19" xfId="126" applyFont="1" applyBorder="1"/>
    <xf numFmtId="3" fontId="1" fillId="0" borderId="104" xfId="173" applyNumberFormat="1" applyBorder="1" applyProtection="1">
      <protection locked="0"/>
    </xf>
    <xf numFmtId="0" fontId="1" fillId="0" borderId="4" xfId="126" applyFont="1" applyBorder="1"/>
    <xf numFmtId="3" fontId="14" fillId="0" borderId="107" xfId="124" applyNumberFormat="1" applyFont="1" applyBorder="1" applyProtection="1">
      <protection locked="0"/>
    </xf>
    <xf numFmtId="164" fontId="90" fillId="0" borderId="110" xfId="99" applyNumberFormat="1" applyFont="1" applyBorder="1" applyAlignment="1">
      <alignment vertical="center"/>
    </xf>
    <xf numFmtId="164" fontId="90" fillId="0" borderId="111" xfId="99" applyNumberFormat="1" applyFont="1" applyBorder="1" applyAlignment="1">
      <alignment vertical="center"/>
    </xf>
    <xf numFmtId="164" fontId="90" fillId="0" borderId="112" xfId="99" applyNumberFormat="1" applyFont="1" applyBorder="1" applyAlignment="1">
      <alignment vertical="center"/>
    </xf>
    <xf numFmtId="0" fontId="14" fillId="0" borderId="35" xfId="172" applyFont="1" applyBorder="1" applyAlignment="1" applyProtection="1">
      <alignment vertical="center"/>
      <protection locked="0"/>
    </xf>
    <xf numFmtId="0" fontId="1" fillId="0" borderId="36" xfId="163" applyBorder="1" applyAlignment="1" applyProtection="1">
      <alignment vertical="center"/>
      <protection locked="0"/>
    </xf>
    <xf numFmtId="0" fontId="1" fillId="0" borderId="0" xfId="163" applyAlignment="1" applyProtection="1">
      <alignment vertical="center"/>
      <protection locked="0"/>
    </xf>
    <xf numFmtId="0" fontId="1" fillId="0" borderId="37" xfId="163" applyBorder="1" applyAlignment="1" applyProtection="1">
      <alignment vertical="center"/>
      <protection locked="0"/>
    </xf>
    <xf numFmtId="0" fontId="1" fillId="0" borderId="105" xfId="164" applyBorder="1" applyProtection="1">
      <protection locked="0"/>
    </xf>
    <xf numFmtId="3" fontId="14" fillId="0" borderId="35" xfId="172" applyNumberFormat="1" applyFont="1" applyBorder="1" applyAlignment="1" applyProtection="1">
      <alignment horizontal="left" vertical="center"/>
      <protection locked="0"/>
    </xf>
    <xf numFmtId="3" fontId="14" fillId="0" borderId="0" xfId="172" applyNumberFormat="1" applyFont="1" applyAlignment="1" applyProtection="1">
      <alignment vertical="center"/>
      <protection locked="0"/>
    </xf>
    <xf numFmtId="0" fontId="14" fillId="0" borderId="30" xfId="124" applyFont="1" applyBorder="1" applyAlignment="1">
      <alignment horizontal="left" vertical="center"/>
    </xf>
    <xf numFmtId="0" fontId="1" fillId="0" borderId="38" xfId="163" applyBorder="1" applyAlignment="1" applyProtection="1">
      <alignment vertical="center"/>
      <protection locked="0"/>
    </xf>
    <xf numFmtId="0" fontId="1" fillId="0" borderId="25" xfId="163" applyBorder="1" applyAlignment="1">
      <alignment vertical="center"/>
    </xf>
    <xf numFmtId="0" fontId="1" fillId="0" borderId="39" xfId="163" applyBorder="1" applyAlignment="1" applyProtection="1">
      <alignment vertical="center"/>
      <protection locked="0"/>
    </xf>
    <xf numFmtId="0" fontId="3" fillId="0" borderId="24" xfId="124" applyBorder="1" applyAlignment="1">
      <alignment horizontal="left" vertical="center"/>
    </xf>
    <xf numFmtId="14" fontId="1" fillId="0" borderId="40" xfId="172" applyNumberFormat="1" applyBorder="1" applyAlignment="1" applyProtection="1">
      <alignment horizontal="left" vertical="center"/>
      <protection locked="0"/>
    </xf>
    <xf numFmtId="0" fontId="1" fillId="0" borderId="0" xfId="163" applyAlignment="1">
      <alignment vertical="center"/>
    </xf>
    <xf numFmtId="0" fontId="1" fillId="0" borderId="0" xfId="174"/>
    <xf numFmtId="0" fontId="1" fillId="0" borderId="4" xfId="164" applyBorder="1" applyProtection="1">
      <protection locked="0"/>
    </xf>
    <xf numFmtId="0" fontId="1" fillId="0" borderId="83" xfId="164" applyBorder="1" applyProtection="1">
      <protection locked="0"/>
    </xf>
    <xf numFmtId="0" fontId="1" fillId="0" borderId="0" xfId="164" applyProtection="1">
      <protection locked="0"/>
    </xf>
    <xf numFmtId="0" fontId="78" fillId="36" borderId="0" xfId="172" applyFont="1" applyFill="1"/>
    <xf numFmtId="0" fontId="1" fillId="36" borderId="0" xfId="175" applyFill="1"/>
    <xf numFmtId="0" fontId="1" fillId="36" borderId="0" xfId="164" applyFill="1"/>
    <xf numFmtId="0" fontId="91" fillId="36" borderId="0" xfId="164" applyFont="1" applyFill="1" applyAlignment="1">
      <alignment wrapText="1"/>
    </xf>
    <xf numFmtId="0" fontId="78" fillId="36" borderId="0" xfId="164" applyFont="1" applyFill="1" applyAlignment="1">
      <alignment wrapText="1"/>
    </xf>
    <xf numFmtId="0" fontId="78" fillId="0" borderId="0" xfId="164" applyFont="1" applyAlignment="1">
      <alignment wrapText="1"/>
    </xf>
    <xf numFmtId="0" fontId="10" fillId="36" borderId="0" xfId="126" applyFont="1" applyFill="1" applyAlignment="1">
      <alignment horizontal="right" vertical="center"/>
    </xf>
    <xf numFmtId="0" fontId="7" fillId="36" borderId="41" xfId="99" applyFont="1" applyFill="1" applyBorder="1" applyAlignment="1">
      <alignment horizontal="center"/>
    </xf>
    <xf numFmtId="1" fontId="7" fillId="36" borderId="41" xfId="99" applyNumberFormat="1" applyFont="1" applyFill="1" applyBorder="1" applyAlignment="1">
      <alignment horizontal="center"/>
    </xf>
    <xf numFmtId="49" fontId="8" fillId="36" borderId="0" xfId="164" applyNumberFormat="1" applyFont="1" applyFill="1" applyAlignment="1">
      <alignment vertical="center"/>
    </xf>
    <xf numFmtId="0" fontId="16" fillId="36" borderId="0" xfId="93" applyFont="1" applyFill="1"/>
    <xf numFmtId="49" fontId="13" fillId="36" borderId="0" xfId="164" applyNumberFormat="1" applyFont="1" applyFill="1" applyAlignment="1">
      <alignment horizontal="center" vertical="center"/>
    </xf>
    <xf numFmtId="0" fontId="1" fillId="36" borderId="0" xfId="172" applyFill="1" applyAlignment="1">
      <alignment horizontal="right" vertical="center"/>
    </xf>
    <xf numFmtId="0" fontId="10" fillId="36" borderId="38" xfId="164" applyFont="1" applyFill="1" applyBorder="1" applyAlignment="1">
      <alignment horizontal="center" vertical="center" wrapText="1"/>
    </xf>
    <xf numFmtId="0" fontId="10" fillId="36" borderId="92" xfId="164" applyFont="1" applyFill="1" applyBorder="1" applyAlignment="1">
      <alignment horizontal="center" vertical="center" wrapText="1"/>
    </xf>
    <xf numFmtId="0" fontId="10" fillId="36" borderId="55" xfId="164" applyFont="1" applyFill="1" applyBorder="1" applyAlignment="1">
      <alignment horizontal="center" vertical="center" wrapText="1"/>
    </xf>
    <xf numFmtId="49" fontId="1" fillId="0" borderId="41" xfId="164" applyNumberFormat="1" applyBorder="1" applyAlignment="1">
      <alignment horizontal="center" wrapText="1"/>
    </xf>
    <xf numFmtId="0" fontId="1" fillId="0" borderId="41" xfId="164" applyBorder="1" applyAlignment="1">
      <alignment horizontal="center" wrapText="1"/>
    </xf>
    <xf numFmtId="4" fontId="1" fillId="0" borderId="41" xfId="164" applyNumberFormat="1" applyBorder="1" applyAlignment="1">
      <alignment horizontal="center" wrapText="1"/>
    </xf>
    <xf numFmtId="4" fontId="1" fillId="0" borderId="90" xfId="164" applyNumberFormat="1" applyBorder="1" applyAlignment="1">
      <alignment horizontal="center" wrapText="1"/>
    </xf>
    <xf numFmtId="4" fontId="1" fillId="0" borderId="70" xfId="164" applyNumberFormat="1" applyBorder="1" applyAlignment="1">
      <alignment horizontal="center" wrapText="1"/>
    </xf>
    <xf numFmtId="4" fontId="1" fillId="0" borderId="61" xfId="164" applyNumberFormat="1" applyBorder="1" applyAlignment="1">
      <alignment horizontal="center" wrapText="1"/>
    </xf>
    <xf numFmtId="4" fontId="1" fillId="0" borderId="56" xfId="164" applyNumberFormat="1" applyBorder="1" applyAlignment="1">
      <alignment horizontal="center" wrapText="1"/>
    </xf>
    <xf numFmtId="0" fontId="1" fillId="0" borderId="42" xfId="164" applyBorder="1" applyProtection="1">
      <protection locked="0"/>
    </xf>
    <xf numFmtId="0" fontId="1" fillId="0" borderId="85" xfId="164" applyBorder="1" applyProtection="1">
      <protection locked="0"/>
    </xf>
    <xf numFmtId="0" fontId="1" fillId="0" borderId="26" xfId="164" applyBorder="1" applyProtection="1">
      <protection locked="0"/>
    </xf>
    <xf numFmtId="0" fontId="1" fillId="0" borderId="62" xfId="164" applyBorder="1" applyProtection="1">
      <protection locked="0"/>
    </xf>
    <xf numFmtId="0" fontId="1" fillId="0" borderId="113" xfId="164" applyBorder="1" applyProtection="1">
      <protection locked="0"/>
    </xf>
    <xf numFmtId="0" fontId="1" fillId="0" borderId="114" xfId="164" applyBorder="1" applyProtection="1">
      <protection locked="0"/>
    </xf>
    <xf numFmtId="0" fontId="1" fillId="0" borderId="115" xfId="164" applyBorder="1" applyProtection="1">
      <protection locked="0"/>
    </xf>
    <xf numFmtId="0" fontId="1" fillId="0" borderId="116" xfId="164" applyBorder="1" applyProtection="1">
      <protection locked="0"/>
    </xf>
    <xf numFmtId="0" fontId="1" fillId="0" borderId="117" xfId="126" applyFont="1" applyBorder="1"/>
    <xf numFmtId="3" fontId="1" fillId="0" borderId="118" xfId="173" applyNumberFormat="1" applyBorder="1" applyProtection="1">
      <protection locked="0"/>
    </xf>
    <xf numFmtId="0" fontId="1" fillId="0" borderId="115" xfId="126" applyFont="1" applyBorder="1"/>
    <xf numFmtId="3" fontId="14" fillId="0" borderId="119" xfId="124" applyNumberFormat="1" applyFont="1" applyBorder="1" applyProtection="1">
      <protection locked="0"/>
    </xf>
    <xf numFmtId="0" fontId="1" fillId="0" borderId="120" xfId="164" applyBorder="1" applyAlignment="1">
      <alignment horizontal="center"/>
    </xf>
    <xf numFmtId="0" fontId="1" fillId="0" borderId="120" xfId="164" applyBorder="1" applyProtection="1">
      <protection locked="0"/>
    </xf>
    <xf numFmtId="0" fontId="1" fillId="0" borderId="121" xfId="164" applyBorder="1" applyAlignment="1">
      <alignment horizontal="center"/>
    </xf>
    <xf numFmtId="0" fontId="1" fillId="0" borderId="121" xfId="164" applyBorder="1" applyProtection="1">
      <protection locked="0"/>
    </xf>
    <xf numFmtId="0" fontId="1" fillId="0" borderId="122" xfId="164" applyBorder="1" applyProtection="1">
      <protection locked="0"/>
    </xf>
    <xf numFmtId="0" fontId="1" fillId="0" borderId="123" xfId="164" applyBorder="1" applyProtection="1">
      <protection locked="0"/>
    </xf>
    <xf numFmtId="0" fontId="1" fillId="0" borderId="124" xfId="164" applyBorder="1" applyProtection="1">
      <protection locked="0"/>
    </xf>
    <xf numFmtId="0" fontId="1" fillId="0" borderId="125" xfId="164" applyBorder="1" applyProtection="1">
      <protection locked="0"/>
    </xf>
    <xf numFmtId="0" fontId="10" fillId="36" borderId="0" xfId="164" applyFont="1" applyFill="1" applyAlignment="1">
      <alignment horizontal="left"/>
    </xf>
    <xf numFmtId="0" fontId="1" fillId="0" borderId="0" xfId="164" applyAlignment="1">
      <alignment horizontal="center"/>
    </xf>
    <xf numFmtId="0" fontId="3" fillId="0" borderId="0" xfId="99" applyAlignment="1">
      <alignment horizontal="center"/>
    </xf>
    <xf numFmtId="0" fontId="7" fillId="36" borderId="0" xfId="126" applyFont="1" applyFill="1" applyAlignment="1">
      <alignment horizontal="right" vertic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 vertical="center"/>
    </xf>
    <xf numFmtId="0" fontId="74" fillId="0" borderId="0" xfId="0" applyFont="1" applyAlignment="1">
      <alignment horizontal="left" vertical="center"/>
    </xf>
    <xf numFmtId="0" fontId="0" fillId="0" borderId="74" xfId="0" applyBorder="1" applyAlignment="1" applyProtection="1">
      <alignment horizontal="left" vertical="center"/>
      <protection locked="0"/>
    </xf>
    <xf numFmtId="0" fontId="0" fillId="0" borderId="126" xfId="0" applyBorder="1" applyAlignment="1" applyProtection="1">
      <alignment horizontal="left" vertical="center"/>
      <protection locked="0"/>
    </xf>
    <xf numFmtId="0" fontId="0" fillId="0" borderId="127" xfId="0" applyBorder="1" applyAlignment="1" applyProtection="1">
      <alignment horizontal="left" vertical="center"/>
      <protection locked="0"/>
    </xf>
    <xf numFmtId="0" fontId="0" fillId="0" borderId="8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82" xfId="0" applyBorder="1" applyProtection="1">
      <protection locked="0"/>
    </xf>
    <xf numFmtId="3" fontId="0" fillId="0" borderId="0" xfId="0" applyNumberFormat="1" applyAlignment="1" applyProtection="1">
      <alignment horizontal="right" vertical="center"/>
      <protection locked="0"/>
    </xf>
    <xf numFmtId="0" fontId="0" fillId="0" borderId="72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14" fontId="0" fillId="0" borderId="59" xfId="0" applyNumberFormat="1" applyBorder="1" applyAlignment="1" applyProtection="1">
      <alignment horizontal="left" vertical="center"/>
      <protection locked="0"/>
    </xf>
    <xf numFmtId="164" fontId="1" fillId="38" borderId="57" xfId="122" applyNumberFormat="1" applyFont="1" applyFill="1" applyBorder="1" applyAlignment="1" applyProtection="1">
      <alignment horizontal="center" vertical="center"/>
      <protection locked="0"/>
    </xf>
    <xf numFmtId="0" fontId="1" fillId="36" borderId="120" xfId="122" applyFont="1" applyFill="1" applyBorder="1" applyAlignment="1">
      <alignment horizontal="center" vertical="center" wrapText="1"/>
    </xf>
    <xf numFmtId="0" fontId="1" fillId="36" borderId="120" xfId="103" applyFont="1" applyFill="1" applyBorder="1" applyAlignment="1">
      <alignment wrapText="1"/>
    </xf>
    <xf numFmtId="164" fontId="1" fillId="0" borderId="118" xfId="122" applyNumberFormat="1" applyFont="1" applyBorder="1" applyAlignment="1" applyProtection="1">
      <alignment horizontal="right"/>
      <protection locked="0"/>
    </xf>
    <xf numFmtId="164" fontId="1" fillId="0" borderId="114" xfId="122" applyNumberFormat="1" applyFont="1" applyBorder="1" applyAlignment="1" applyProtection="1">
      <alignment horizontal="right"/>
      <protection locked="0"/>
    </xf>
    <xf numFmtId="164" fontId="1" fillId="0" borderId="114" xfId="103" applyNumberFormat="1" applyFont="1" applyBorder="1" applyProtection="1">
      <protection locked="0"/>
    </xf>
    <xf numFmtId="164" fontId="1" fillId="0" borderId="118" xfId="103" applyNumberFormat="1" applyFont="1" applyBorder="1" applyAlignment="1" applyProtection="1">
      <alignment horizontal="right"/>
      <protection locked="0"/>
    </xf>
    <xf numFmtId="164" fontId="4" fillId="0" borderId="86" xfId="103" applyNumberFormat="1" applyFont="1" applyBorder="1" applyProtection="1">
      <protection locked="0"/>
    </xf>
    <xf numFmtId="0" fontId="4" fillId="0" borderId="0" xfId="122" applyFont="1" applyAlignment="1" applyProtection="1">
      <alignment horizontal="left" vertical="top" indent="1"/>
      <protection locked="0"/>
    </xf>
    <xf numFmtId="164" fontId="4" fillId="0" borderId="114" xfId="122" applyNumberFormat="1" applyFont="1" applyBorder="1" applyAlignment="1" applyProtection="1">
      <alignment horizontal="right"/>
      <protection locked="0"/>
    </xf>
    <xf numFmtId="164" fontId="4" fillId="0" borderId="115" xfId="122" applyNumberFormat="1" applyFont="1" applyBorder="1" applyAlignment="1" applyProtection="1">
      <alignment horizontal="right"/>
      <protection locked="0"/>
    </xf>
    <xf numFmtId="164" fontId="4" fillId="0" borderId="116" xfId="122" applyNumberFormat="1" applyFont="1" applyBorder="1" applyAlignment="1" applyProtection="1">
      <alignment horizontal="right"/>
      <protection locked="0"/>
    </xf>
    <xf numFmtId="0" fontId="4" fillId="0" borderId="118" xfId="122" applyFont="1" applyBorder="1" applyAlignment="1" applyProtection="1">
      <alignment horizontal="left" vertical="top" indent="1"/>
      <protection locked="0"/>
    </xf>
    <xf numFmtId="164" fontId="1" fillId="38" borderId="103" xfId="122" applyNumberFormat="1" applyFont="1" applyFill="1" applyBorder="1" applyAlignment="1" applyProtection="1">
      <alignment horizontal="center"/>
      <protection locked="0"/>
    </xf>
    <xf numFmtId="164" fontId="4" fillId="0" borderId="103" xfId="122" applyNumberFormat="1" applyFont="1" applyBorder="1" applyAlignment="1" applyProtection="1">
      <alignment horizontal="right"/>
      <protection locked="0"/>
    </xf>
    <xf numFmtId="164" fontId="4" fillId="0" borderId="123" xfId="122" applyNumberFormat="1" applyFont="1" applyBorder="1" applyAlignment="1" applyProtection="1">
      <alignment horizontal="right"/>
      <protection locked="0"/>
    </xf>
    <xf numFmtId="164" fontId="4" fillId="0" borderId="124" xfId="122" applyNumberFormat="1" applyFont="1" applyBorder="1" applyAlignment="1" applyProtection="1">
      <alignment horizontal="right"/>
      <protection locked="0"/>
    </xf>
    <xf numFmtId="164" fontId="4" fillId="0" borderId="111" xfId="122" applyNumberFormat="1" applyFont="1" applyBorder="1" applyAlignment="1" applyProtection="1">
      <alignment horizontal="right"/>
      <protection locked="0"/>
    </xf>
    <xf numFmtId="164" fontId="4" fillId="0" borderId="0" xfId="122" applyNumberFormat="1" applyFont="1" applyAlignment="1" applyProtection="1">
      <alignment horizontal="right"/>
      <protection locked="0"/>
    </xf>
    <xf numFmtId="164" fontId="4" fillId="0" borderId="81" xfId="122" applyNumberFormat="1" applyFont="1" applyBorder="1" applyAlignment="1" applyProtection="1">
      <alignment horizontal="right"/>
      <protection locked="0"/>
    </xf>
    <xf numFmtId="164" fontId="4" fillId="0" borderId="125" xfId="122" applyNumberFormat="1" applyFont="1" applyBorder="1" applyAlignment="1" applyProtection="1">
      <alignment horizontal="right"/>
      <protection locked="0"/>
    </xf>
    <xf numFmtId="164" fontId="4" fillId="0" borderId="56" xfId="122" applyNumberFormat="1" applyFont="1" applyBorder="1" applyAlignment="1" applyProtection="1">
      <alignment horizontal="right"/>
      <protection locked="0"/>
    </xf>
    <xf numFmtId="164" fontId="10" fillId="33" borderId="91" xfId="122" applyNumberFormat="1" applyFont="1" applyFill="1" applyBorder="1" applyAlignment="1">
      <alignment horizontal="right"/>
    </xf>
    <xf numFmtId="164" fontId="10" fillId="33" borderId="125" xfId="122" applyNumberFormat="1" applyFont="1" applyFill="1" applyBorder="1" applyAlignment="1">
      <alignment horizontal="right"/>
    </xf>
    <xf numFmtId="0" fontId="93" fillId="0" borderId="0" xfId="103" applyFont="1" applyProtection="1">
      <protection locked="0"/>
    </xf>
    <xf numFmtId="0" fontId="93" fillId="0" borderId="0" xfId="0" applyFont="1"/>
    <xf numFmtId="0" fontId="6" fillId="36" borderId="0" xfId="158" applyFont="1" applyFill="1" applyProtection="1">
      <protection locked="0"/>
    </xf>
    <xf numFmtId="0" fontId="3" fillId="36" borderId="0" xfId="158" applyFill="1" applyProtection="1">
      <protection locked="0"/>
    </xf>
    <xf numFmtId="0" fontId="22" fillId="36" borderId="0" xfId="158" applyFont="1" applyFill="1" applyAlignment="1" applyProtection="1">
      <alignment horizontal="right"/>
      <protection locked="0"/>
    </xf>
    <xf numFmtId="0" fontId="14" fillId="36" borderId="0" xfId="158" applyFont="1" applyFill="1" applyAlignment="1" applyProtection="1">
      <alignment horizontal="center"/>
      <protection locked="0"/>
    </xf>
    <xf numFmtId="178" fontId="7" fillId="36" borderId="0" xfId="168" applyNumberFormat="1" applyFont="1" applyFill="1" applyAlignment="1" applyProtection="1">
      <alignment horizontal="center"/>
      <protection locked="0"/>
    </xf>
    <xf numFmtId="0" fontId="7" fillId="36" borderId="0" xfId="0" applyFont="1" applyFill="1" applyAlignment="1" applyProtection="1">
      <alignment horizontal="center"/>
      <protection locked="0"/>
    </xf>
    <xf numFmtId="0" fontId="7" fillId="36" borderId="0" xfId="0" applyFont="1" applyFill="1" applyProtection="1">
      <protection locked="0"/>
    </xf>
    <xf numFmtId="0" fontId="4" fillId="0" borderId="70" xfId="103" applyFont="1" applyBorder="1" applyAlignment="1" applyProtection="1">
      <alignment horizontal="center" vertical="center"/>
      <protection locked="0"/>
    </xf>
    <xf numFmtId="0" fontId="4" fillId="0" borderId="67" xfId="103" applyFont="1" applyBorder="1" applyAlignment="1" applyProtection="1">
      <alignment horizontal="center" vertical="center"/>
      <protection locked="0"/>
    </xf>
    <xf numFmtId="0" fontId="4" fillId="0" borderId="38" xfId="103" applyFont="1" applyBorder="1" applyAlignment="1" applyProtection="1">
      <alignment horizontal="center" vertical="center"/>
      <protection locked="0"/>
    </xf>
    <xf numFmtId="0" fontId="4" fillId="0" borderId="66" xfId="103" applyFont="1" applyBorder="1" applyAlignment="1" applyProtection="1">
      <alignment horizontal="center" vertical="center"/>
      <protection locked="0"/>
    </xf>
    <xf numFmtId="0" fontId="4" fillId="0" borderId="29" xfId="103" applyFont="1" applyBorder="1" applyAlignment="1" applyProtection="1">
      <alignment horizontal="center" vertical="center"/>
      <protection locked="0"/>
    </xf>
    <xf numFmtId="0" fontId="4" fillId="0" borderId="65" xfId="103" applyFont="1" applyBorder="1" applyAlignment="1" applyProtection="1">
      <alignment horizontal="center" vertical="center"/>
      <protection locked="0"/>
    </xf>
    <xf numFmtId="0" fontId="4" fillId="0" borderId="36" xfId="103" applyFont="1" applyBorder="1" applyAlignment="1" applyProtection="1">
      <alignment horizontal="center" vertical="center"/>
      <protection locked="0"/>
    </xf>
    <xf numFmtId="0" fontId="4" fillId="0" borderId="0" xfId="103" applyFont="1" applyAlignment="1" applyProtection="1">
      <alignment horizontal="center" vertical="center"/>
      <protection locked="0"/>
    </xf>
    <xf numFmtId="0" fontId="4" fillId="0" borderId="56" xfId="103" applyFont="1" applyBorder="1" applyAlignment="1" applyProtection="1">
      <alignment horizontal="center" vertical="center"/>
      <protection locked="0"/>
    </xf>
    <xf numFmtId="0" fontId="4" fillId="0" borderId="27" xfId="103" applyFont="1" applyBorder="1" applyAlignment="1" applyProtection="1">
      <alignment horizontal="center" vertical="center"/>
      <protection locked="0"/>
    </xf>
    <xf numFmtId="0" fontId="4" fillId="0" borderId="90" xfId="103" applyFont="1" applyBorder="1" applyAlignment="1" applyProtection="1">
      <alignment horizontal="center" vertical="center"/>
      <protection locked="0"/>
    </xf>
    <xf numFmtId="0" fontId="4" fillId="0" borderId="91" xfId="103" applyFont="1" applyBorder="1" applyAlignment="1" applyProtection="1">
      <alignment horizontal="center" vertical="center"/>
      <protection locked="0"/>
    </xf>
    <xf numFmtId="0" fontId="4" fillId="0" borderId="0" xfId="102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120" xfId="122" applyFont="1" applyBorder="1" applyAlignment="1" applyProtection="1">
      <alignment horizontal="center" vertical="center" wrapText="1"/>
      <protection locked="0"/>
    </xf>
    <xf numFmtId="0" fontId="4" fillId="0" borderId="121" xfId="122" applyFont="1" applyBorder="1" applyAlignment="1" applyProtection="1">
      <alignment horizontal="center" vertical="center" wrapText="1"/>
      <protection locked="0"/>
    </xf>
    <xf numFmtId="0" fontId="95" fillId="0" borderId="0" xfId="99" applyFont="1"/>
    <xf numFmtId="0" fontId="96" fillId="0" borderId="0" xfId="0" applyFont="1"/>
    <xf numFmtId="0" fontId="1" fillId="0" borderId="0" xfId="0" applyFont="1"/>
    <xf numFmtId="1" fontId="6" fillId="0" borderId="41" xfId="0" applyNumberFormat="1" applyFont="1" applyBorder="1" applyAlignment="1">
      <alignment horizontal="center"/>
    </xf>
    <xf numFmtId="0" fontId="97" fillId="0" borderId="0" xfId="99" applyFont="1" applyProtection="1">
      <protection locked="0"/>
    </xf>
    <xf numFmtId="3" fontId="97" fillId="0" borderId="0" xfId="99" applyNumberFormat="1" applyFont="1" applyAlignment="1" applyProtection="1">
      <alignment horizontal="left"/>
      <protection locked="0"/>
    </xf>
    <xf numFmtId="0" fontId="97" fillId="0" borderId="0" xfId="126" applyFont="1" applyAlignment="1" applyProtection="1">
      <alignment horizontal="left"/>
      <protection locked="0"/>
    </xf>
    <xf numFmtId="0" fontId="98" fillId="0" borderId="0" xfId="99" applyFont="1"/>
    <xf numFmtId="0" fontId="79" fillId="0" borderId="0" xfId="0" applyFont="1"/>
    <xf numFmtId="0" fontId="83" fillId="0" borderId="0" xfId="158" applyFont="1" applyAlignment="1">
      <alignment horizontal="center"/>
    </xf>
    <xf numFmtId="0" fontId="84" fillId="0" borderId="0" xfId="0" applyFont="1" applyAlignment="1">
      <alignment horizontal="center"/>
    </xf>
    <xf numFmtId="49" fontId="7" fillId="0" borderId="24" xfId="0" applyNumberFormat="1" applyFont="1" applyBorder="1" applyAlignment="1" applyProtection="1">
      <alignment horizontal="center" vertical="center" wrapText="1"/>
      <protection locked="0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49" fontId="7" fillId="0" borderId="40" xfId="0" applyNumberFormat="1" applyFont="1" applyBorder="1" applyAlignment="1" applyProtection="1">
      <alignment horizontal="center" vertical="center" wrapText="1"/>
      <protection locked="0"/>
    </xf>
    <xf numFmtId="49" fontId="7" fillId="0" borderId="24" xfId="158" applyNumberFormat="1" applyFont="1" applyBorder="1" applyAlignment="1" applyProtection="1">
      <alignment horizontal="center"/>
      <protection locked="0"/>
    </xf>
    <xf numFmtId="49" fontId="7" fillId="0" borderId="40" xfId="158" applyNumberFormat="1" applyFont="1" applyBorder="1" applyAlignment="1" applyProtection="1">
      <alignment horizontal="center"/>
      <protection locked="0"/>
    </xf>
    <xf numFmtId="0" fontId="7" fillId="0" borderId="24" xfId="158" applyFont="1" applyBorder="1" applyAlignment="1" applyProtection="1">
      <alignment horizontal="center"/>
      <protection locked="0"/>
    </xf>
    <xf numFmtId="0" fontId="7" fillId="0" borderId="40" xfId="158" applyFont="1" applyBorder="1" applyAlignment="1" applyProtection="1">
      <alignment horizontal="center"/>
      <protection locked="0"/>
    </xf>
    <xf numFmtId="0" fontId="94" fillId="0" borderId="0" xfId="158" applyFont="1" applyAlignment="1">
      <alignment horizontal="center"/>
    </xf>
    <xf numFmtId="0" fontId="92" fillId="0" borderId="24" xfId="0" applyFont="1" applyBorder="1" applyAlignment="1">
      <alignment horizontal="center" vertical="center"/>
    </xf>
    <xf numFmtId="0" fontId="92" fillId="0" borderId="40" xfId="0" applyFont="1" applyBorder="1" applyAlignment="1">
      <alignment horizontal="center" vertical="center"/>
    </xf>
    <xf numFmtId="1" fontId="10" fillId="0" borderId="18" xfId="103" applyNumberFormat="1" applyFont="1" applyBorder="1" applyAlignment="1" applyProtection="1">
      <alignment horizontal="center" vertical="center"/>
      <protection locked="0"/>
    </xf>
    <xf numFmtId="1" fontId="10" fillId="0" borderId="17" xfId="103" applyNumberFormat="1" applyFont="1" applyBorder="1" applyAlignment="1" applyProtection="1">
      <alignment horizontal="center" vertical="center"/>
      <protection locked="0"/>
    </xf>
    <xf numFmtId="1" fontId="10" fillId="0" borderId="68" xfId="103" applyNumberFormat="1" applyFont="1" applyBorder="1" applyAlignment="1" applyProtection="1">
      <alignment horizontal="center" vertical="center"/>
      <protection locked="0"/>
    </xf>
    <xf numFmtId="0" fontId="10" fillId="0" borderId="0" xfId="103" applyFont="1" applyAlignment="1" applyProtection="1">
      <alignment horizontal="center"/>
      <protection locked="0"/>
    </xf>
    <xf numFmtId="0" fontId="10" fillId="0" borderId="19" xfId="103" applyFont="1" applyBorder="1" applyAlignment="1" applyProtection="1">
      <alignment horizontal="center"/>
      <protection locked="0"/>
    </xf>
    <xf numFmtId="0" fontId="10" fillId="0" borderId="2" xfId="103" applyFont="1" applyBorder="1" applyAlignment="1" applyProtection="1">
      <alignment horizontal="center"/>
      <protection locked="0"/>
    </xf>
    <xf numFmtId="0" fontId="10" fillId="0" borderId="34" xfId="103" applyFont="1" applyBorder="1" applyAlignment="1" applyProtection="1">
      <alignment horizontal="center"/>
      <protection locked="0"/>
    </xf>
    <xf numFmtId="0" fontId="10" fillId="0" borderId="24" xfId="103" applyFont="1" applyBorder="1" applyAlignment="1" applyProtection="1">
      <alignment horizontal="center" vertical="center"/>
      <protection locked="0"/>
    </xf>
    <xf numFmtId="0" fontId="10" fillId="0" borderId="9" xfId="103" applyFont="1" applyBorder="1" applyAlignment="1" applyProtection="1">
      <alignment horizontal="center" vertical="center"/>
      <protection locked="0"/>
    </xf>
    <xf numFmtId="0" fontId="10" fillId="0" borderId="40" xfId="103" applyFont="1" applyBorder="1" applyAlignment="1" applyProtection="1">
      <alignment horizontal="center" vertical="center"/>
      <protection locked="0"/>
    </xf>
    <xf numFmtId="0" fontId="8" fillId="0" borderId="0" xfId="122" applyFont="1" applyAlignment="1" applyProtection="1">
      <alignment horizontal="left"/>
      <protection locked="0"/>
    </xf>
    <xf numFmtId="0" fontId="8" fillId="0" borderId="28" xfId="122" applyFont="1" applyBorder="1" applyAlignment="1" applyProtection="1">
      <alignment horizontal="center" vertical="center" wrapText="1"/>
      <protection locked="0"/>
    </xf>
    <xf numFmtId="0" fontId="8" fillId="0" borderId="32" xfId="122" applyFont="1" applyBorder="1" applyAlignment="1" applyProtection="1">
      <alignment horizontal="center" vertical="center" wrapText="1"/>
      <protection locked="0"/>
    </xf>
    <xf numFmtId="0" fontId="8" fillId="0" borderId="35" xfId="122" applyFont="1" applyBorder="1" applyAlignment="1" applyProtection="1">
      <alignment horizontal="center" vertical="center" wrapText="1"/>
      <protection locked="0"/>
    </xf>
    <xf numFmtId="0" fontId="8" fillId="0" borderId="37" xfId="122" applyFont="1" applyBorder="1" applyAlignment="1" applyProtection="1">
      <alignment horizontal="center" vertical="center" wrapText="1"/>
      <protection locked="0"/>
    </xf>
    <xf numFmtId="0" fontId="8" fillId="0" borderId="30" xfId="122" applyFont="1" applyBorder="1" applyAlignment="1" applyProtection="1">
      <alignment horizontal="center" vertical="center" wrapText="1"/>
      <protection locked="0"/>
    </xf>
    <xf numFmtId="0" fontId="8" fillId="0" borderId="39" xfId="122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4" fillId="0" borderId="24" xfId="94" applyFont="1" applyBorder="1" applyAlignment="1">
      <alignment horizontal="center" vertical="center"/>
    </xf>
    <xf numFmtId="0" fontId="4" fillId="0" borderId="9" xfId="94" applyFont="1" applyBorder="1" applyAlignment="1">
      <alignment horizontal="center" vertical="center"/>
    </xf>
    <xf numFmtId="0" fontId="4" fillId="0" borderId="40" xfId="94" applyFont="1" applyBorder="1" applyAlignment="1">
      <alignment horizontal="center" vertical="center"/>
    </xf>
    <xf numFmtId="0" fontId="8" fillId="0" borderId="24" xfId="85" applyFont="1" applyBorder="1" applyAlignment="1">
      <alignment horizontal="center" vertical="center"/>
    </xf>
    <xf numFmtId="0" fontId="8" fillId="0" borderId="40" xfId="85" applyFont="1" applyBorder="1" applyAlignment="1">
      <alignment horizontal="center" vertical="center"/>
    </xf>
    <xf numFmtId="0" fontId="4" fillId="0" borderId="24" xfId="93" applyFont="1" applyBorder="1" applyAlignment="1">
      <alignment horizontal="center" vertical="center"/>
    </xf>
    <xf numFmtId="0" fontId="4" fillId="0" borderId="9" xfId="85" applyBorder="1" applyAlignment="1">
      <alignment horizontal="center" vertical="center"/>
    </xf>
    <xf numFmtId="0" fontId="1" fillId="0" borderId="0" xfId="164" applyAlignment="1">
      <alignment horizontal="left" wrapText="1"/>
    </xf>
    <xf numFmtId="0" fontId="10" fillId="0" borderId="79" xfId="132" applyFont="1" applyBorder="1" applyAlignment="1">
      <alignment horizontal="center" vertical="center" wrapText="1"/>
    </xf>
    <xf numFmtId="0" fontId="10" fillId="0" borderId="76" xfId="132" applyFont="1" applyBorder="1" applyAlignment="1">
      <alignment horizontal="center" vertical="center" wrapText="1"/>
    </xf>
    <xf numFmtId="0" fontId="10" fillId="0" borderId="65" xfId="132" applyFont="1" applyBorder="1" applyAlignment="1">
      <alignment horizontal="center" vertical="center" wrapText="1"/>
    </xf>
    <xf numFmtId="0" fontId="10" fillId="0" borderId="54" xfId="132" applyFont="1" applyBorder="1" applyAlignment="1">
      <alignment horizontal="center" vertical="center" wrapText="1"/>
    </xf>
    <xf numFmtId="0" fontId="10" fillId="0" borderId="66" xfId="132" applyFont="1" applyBorder="1" applyAlignment="1">
      <alignment horizontal="center" vertical="center" wrapText="1"/>
    </xf>
    <xf numFmtId="0" fontId="10" fillId="0" borderId="92" xfId="132" applyFont="1" applyBorder="1" applyAlignment="1">
      <alignment horizontal="center" vertical="center" wrapText="1"/>
    </xf>
    <xf numFmtId="0" fontId="10" fillId="0" borderId="91" xfId="132" applyFont="1" applyBorder="1" applyAlignment="1">
      <alignment horizontal="center" vertical="center" wrapText="1"/>
    </xf>
    <xf numFmtId="0" fontId="10" fillId="0" borderId="55" xfId="132" applyFont="1" applyBorder="1" applyAlignment="1">
      <alignment horizontal="center" vertical="center" wrapText="1"/>
    </xf>
    <xf numFmtId="0" fontId="10" fillId="0" borderId="79" xfId="132" applyFont="1" applyBorder="1" applyAlignment="1">
      <alignment horizontal="center" vertical="center"/>
    </xf>
    <xf numFmtId="0" fontId="10" fillId="0" borderId="76" xfId="132" applyFont="1" applyBorder="1" applyAlignment="1">
      <alignment horizontal="center" vertical="center"/>
    </xf>
    <xf numFmtId="0" fontId="10" fillId="0" borderId="29" xfId="132" applyFont="1" applyBorder="1" applyAlignment="1">
      <alignment horizontal="center" vertical="center"/>
    </xf>
    <xf numFmtId="0" fontId="10" fillId="0" borderId="25" xfId="132" applyFont="1" applyBorder="1" applyAlignment="1">
      <alignment horizontal="center" vertical="center"/>
    </xf>
    <xf numFmtId="0" fontId="10" fillId="35" borderId="24" xfId="132" applyFont="1" applyFill="1" applyBorder="1" applyAlignment="1">
      <alignment horizontal="center" vertical="center" wrapText="1"/>
    </xf>
    <xf numFmtId="0" fontId="10" fillId="35" borderId="40" xfId="132" applyFont="1" applyFill="1" applyBorder="1" applyAlignment="1">
      <alignment horizontal="center" vertical="center" wrapText="1"/>
    </xf>
    <xf numFmtId="0" fontId="4" fillId="0" borderId="0" xfId="85" applyAlignment="1">
      <alignment wrapText="1"/>
    </xf>
    <xf numFmtId="0" fontId="4" fillId="0" borderId="79" xfId="132" applyBorder="1" applyAlignment="1">
      <alignment horizontal="left" vertical="center" indent="1"/>
    </xf>
    <xf numFmtId="0" fontId="4" fillId="0" borderId="83" xfId="132" applyBorder="1" applyAlignment="1">
      <alignment horizontal="left" vertical="center" indent="1"/>
    </xf>
    <xf numFmtId="0" fontId="4" fillId="0" borderId="76" xfId="132" applyBorder="1" applyAlignment="1">
      <alignment horizontal="left" vertical="center" indent="1"/>
    </xf>
    <xf numFmtId="0" fontId="4" fillId="0" borderId="79" xfId="132" applyBorder="1" applyAlignment="1">
      <alignment horizontal="left" vertical="center" wrapText="1" indent="1"/>
    </xf>
    <xf numFmtId="0" fontId="4" fillId="0" borderId="83" xfId="132" applyBorder="1" applyAlignment="1">
      <alignment horizontal="left" vertical="center" wrapText="1" indent="1"/>
    </xf>
    <xf numFmtId="0" fontId="4" fillId="0" borderId="76" xfId="132" applyBorder="1" applyAlignment="1">
      <alignment horizontal="left" vertical="center" wrapText="1" indent="1"/>
    </xf>
    <xf numFmtId="0" fontId="4" fillId="35" borderId="24" xfId="132" applyFill="1" applyBorder="1" applyAlignment="1">
      <alignment horizontal="center" vertical="center" wrapText="1"/>
    </xf>
    <xf numFmtId="0" fontId="4" fillId="35" borderId="40" xfId="132" applyFill="1" applyBorder="1" applyAlignment="1">
      <alignment horizontal="center" vertical="center" wrapText="1"/>
    </xf>
    <xf numFmtId="0" fontId="4" fillId="0" borderId="24" xfId="132" applyBorder="1" applyAlignment="1">
      <alignment horizontal="center"/>
    </xf>
    <xf numFmtId="0" fontId="4" fillId="0" borderId="40" xfId="132" applyBorder="1" applyAlignment="1">
      <alignment horizontal="center"/>
    </xf>
    <xf numFmtId="0" fontId="10" fillId="0" borderId="28" xfId="132" applyFont="1" applyBorder="1" applyAlignment="1">
      <alignment horizontal="center" vertical="center"/>
    </xf>
    <xf numFmtId="0" fontId="10" fillId="0" borderId="32" xfId="132" applyFont="1" applyBorder="1" applyAlignment="1">
      <alignment horizontal="center" vertical="center"/>
    </xf>
    <xf numFmtId="0" fontId="10" fillId="0" borderId="30" xfId="132" applyFont="1" applyBorder="1" applyAlignment="1">
      <alignment horizontal="center" vertical="center"/>
    </xf>
    <xf numFmtId="0" fontId="10" fillId="0" borderId="39" xfId="132" applyFont="1" applyBorder="1" applyAlignment="1">
      <alignment horizontal="center" vertical="center"/>
    </xf>
    <xf numFmtId="0" fontId="1" fillId="0" borderId="0" xfId="164" applyAlignment="1">
      <alignment horizontal="right"/>
    </xf>
    <xf numFmtId="0" fontId="10" fillId="0" borderId="28" xfId="166" applyFont="1" applyBorder="1" applyAlignment="1">
      <alignment horizontal="center" vertical="center"/>
    </xf>
    <xf numFmtId="0" fontId="10" fillId="0" borderId="32" xfId="166" applyFont="1" applyBorder="1" applyAlignment="1">
      <alignment horizontal="center" vertical="center"/>
    </xf>
    <xf numFmtId="0" fontId="10" fillId="0" borderId="30" xfId="166" applyFont="1" applyBorder="1" applyAlignment="1">
      <alignment horizontal="center" vertical="center"/>
    </xf>
    <xf numFmtId="0" fontId="10" fillId="0" borderId="39" xfId="166" applyFont="1" applyBorder="1" applyAlignment="1">
      <alignment horizontal="center" vertical="center"/>
    </xf>
    <xf numFmtId="0" fontId="10" fillId="0" borderId="79" xfId="166" applyFont="1" applyBorder="1" applyAlignment="1">
      <alignment horizontal="center" vertical="center"/>
    </xf>
    <xf numFmtId="0" fontId="10" fillId="0" borderId="76" xfId="166" applyFont="1" applyBorder="1" applyAlignment="1">
      <alignment horizontal="center" vertical="center"/>
    </xf>
    <xf numFmtId="0" fontId="10" fillId="0" borderId="24" xfId="166" applyFont="1" applyBorder="1" applyAlignment="1">
      <alignment horizontal="center" vertical="center" wrapText="1"/>
    </xf>
    <xf numFmtId="0" fontId="10" fillId="0" borderId="9" xfId="166" applyFont="1" applyBorder="1" applyAlignment="1">
      <alignment horizontal="center" vertical="center" wrapText="1"/>
    </xf>
    <xf numFmtId="0" fontId="10" fillId="0" borderId="40" xfId="166" applyFont="1" applyBorder="1" applyAlignment="1">
      <alignment horizontal="center" vertical="center" wrapText="1"/>
    </xf>
    <xf numFmtId="1" fontId="10" fillId="0" borderId="24" xfId="160" applyNumberFormat="1" applyFont="1" applyBorder="1" applyAlignment="1">
      <alignment horizontal="center" vertical="center"/>
    </xf>
    <xf numFmtId="1" fontId="10" fillId="0" borderId="40" xfId="160" applyNumberFormat="1" applyFont="1" applyBorder="1" applyAlignment="1">
      <alignment horizontal="center" vertical="center"/>
    </xf>
    <xf numFmtId="0" fontId="1" fillId="0" borderId="0" xfId="159" applyAlignment="1">
      <alignment horizontal="justify" wrapText="1"/>
    </xf>
    <xf numFmtId="0" fontId="8" fillId="0" borderId="28" xfId="159" applyFont="1" applyBorder="1" applyAlignment="1">
      <alignment horizontal="center" vertical="center" wrapText="1"/>
    </xf>
    <xf numFmtId="0" fontId="8" fillId="0" borderId="29" xfId="159" applyFont="1" applyBorder="1" applyAlignment="1">
      <alignment horizontal="center" vertical="center" wrapText="1"/>
    </xf>
    <xf numFmtId="0" fontId="8" fillId="0" borderId="35" xfId="159" applyFont="1" applyBorder="1" applyAlignment="1">
      <alignment horizontal="center" vertical="center" wrapText="1"/>
    </xf>
    <xf numFmtId="0" fontId="8" fillId="0" borderId="0" xfId="159" applyFont="1" applyAlignment="1">
      <alignment horizontal="center" vertical="center" wrapText="1"/>
    </xf>
    <xf numFmtId="0" fontId="8" fillId="0" borderId="30" xfId="159" applyFont="1" applyBorder="1" applyAlignment="1">
      <alignment horizontal="center" vertical="center" wrapText="1"/>
    </xf>
    <xf numFmtId="0" fontId="8" fillId="0" borderId="25" xfId="159" applyFont="1" applyBorder="1" applyAlignment="1">
      <alignment horizontal="center" vertical="center" wrapText="1"/>
    </xf>
    <xf numFmtId="1" fontId="10" fillId="0" borderId="57" xfId="124" applyNumberFormat="1" applyFont="1" applyBorder="1" applyAlignment="1">
      <alignment horizontal="center" vertical="center" wrapText="1"/>
    </xf>
    <xf numFmtId="1" fontId="10" fillId="0" borderId="62" xfId="124" applyNumberFormat="1" applyFont="1" applyBorder="1" applyAlignment="1">
      <alignment horizontal="center" vertical="center" wrapText="1"/>
    </xf>
    <xf numFmtId="1" fontId="10" fillId="0" borderId="57" xfId="159" applyNumberFormat="1" applyFont="1" applyBorder="1" applyAlignment="1">
      <alignment horizontal="center" vertical="center"/>
    </xf>
    <xf numFmtId="0" fontId="10" fillId="0" borderId="86" xfId="159" applyFont="1" applyBorder="1" applyAlignment="1">
      <alignment horizontal="center" vertical="center"/>
    </xf>
    <xf numFmtId="1" fontId="10" fillId="0" borderId="85" xfId="159" applyNumberFormat="1" applyFont="1" applyBorder="1" applyAlignment="1">
      <alignment horizontal="center" vertical="center"/>
    </xf>
    <xf numFmtId="0" fontId="10" fillId="0" borderId="62" xfId="159" applyFont="1" applyBorder="1" applyAlignment="1">
      <alignment horizontal="center" vertical="center"/>
    </xf>
    <xf numFmtId="0" fontId="10" fillId="0" borderId="93" xfId="159" applyFont="1" applyBorder="1" applyAlignment="1">
      <alignment horizontal="center"/>
    </xf>
    <xf numFmtId="0" fontId="10" fillId="0" borderId="4" xfId="159" applyFont="1" applyBorder="1" applyAlignment="1">
      <alignment horizontal="center"/>
    </xf>
    <xf numFmtId="0" fontId="10" fillId="0" borderId="95" xfId="159" applyFont="1" applyBorder="1" applyAlignment="1">
      <alignment horizontal="center"/>
    </xf>
    <xf numFmtId="0" fontId="10" fillId="0" borderId="96" xfId="159" applyFont="1" applyBorder="1" applyAlignment="1">
      <alignment horizontal="center"/>
    </xf>
    <xf numFmtId="0" fontId="10" fillId="0" borderId="24" xfId="159" applyFont="1" applyBorder="1" applyAlignment="1">
      <alignment horizontal="left" vertical="top"/>
    </xf>
    <xf numFmtId="0" fontId="10" fillId="0" borderId="9" xfId="159" applyFont="1" applyBorder="1" applyAlignment="1">
      <alignment horizontal="left" vertical="top"/>
    </xf>
    <xf numFmtId="0" fontId="10" fillId="0" borderId="40" xfId="159" applyFont="1" applyBorder="1" applyAlignment="1">
      <alignment horizontal="left" vertical="top"/>
    </xf>
    <xf numFmtId="1" fontId="10" fillId="0" borderId="27" xfId="124" applyNumberFormat="1" applyFont="1" applyBorder="1" applyAlignment="1">
      <alignment horizontal="center" vertical="center" wrapText="1"/>
    </xf>
    <xf numFmtId="1" fontId="10" fillId="0" borderId="56" xfId="124" applyNumberFormat="1" applyFont="1" applyBorder="1" applyAlignment="1">
      <alignment horizontal="center" vertical="center" wrapText="1"/>
    </xf>
    <xf numFmtId="0" fontId="10" fillId="0" borderId="18" xfId="159" applyFont="1" applyBorder="1" applyAlignment="1">
      <alignment horizontal="left"/>
    </xf>
    <xf numFmtId="0" fontId="10" fillId="0" borderId="68" xfId="159" applyFont="1" applyBorder="1" applyAlignment="1">
      <alignment horizontal="left"/>
    </xf>
    <xf numFmtId="0" fontId="78" fillId="0" borderId="35" xfId="164" applyFont="1" applyBorder="1" applyAlignment="1">
      <alignment horizontal="left" wrapText="1"/>
    </xf>
    <xf numFmtId="0" fontId="78" fillId="0" borderId="0" xfId="164" applyFont="1" applyAlignment="1">
      <alignment horizontal="left" wrapText="1"/>
    </xf>
    <xf numFmtId="1" fontId="88" fillId="0" borderId="18" xfId="99" applyNumberFormat="1" applyFont="1" applyBorder="1" applyAlignment="1">
      <alignment horizontal="center" vertical="center"/>
    </xf>
    <xf numFmtId="0" fontId="88" fillId="0" borderId="17" xfId="99" applyFont="1" applyBorder="1" applyAlignment="1">
      <alignment horizontal="center" vertical="center"/>
    </xf>
    <xf numFmtId="0" fontId="88" fillId="0" borderId="68" xfId="99" applyFont="1" applyBorder="1" applyAlignment="1">
      <alignment horizontal="center" vertical="center"/>
    </xf>
    <xf numFmtId="0" fontId="10" fillId="0" borderId="32" xfId="164" applyFont="1" applyBorder="1" applyAlignment="1">
      <alignment horizontal="center" vertical="center" wrapText="1"/>
    </xf>
    <xf numFmtId="0" fontId="10" fillId="0" borderId="37" xfId="164" applyFont="1" applyBorder="1" applyAlignment="1">
      <alignment horizontal="center" vertical="center" wrapText="1"/>
    </xf>
    <xf numFmtId="0" fontId="10" fillId="0" borderId="39" xfId="164" applyFont="1" applyBorder="1" applyAlignment="1">
      <alignment horizontal="center" vertical="center" wrapText="1"/>
    </xf>
    <xf numFmtId="0" fontId="88" fillId="0" borderId="19" xfId="99" applyFont="1" applyBorder="1" applyAlignment="1">
      <alignment horizontal="center" vertical="center"/>
    </xf>
    <xf numFmtId="0" fontId="88" fillId="0" borderId="104" xfId="99" applyFont="1" applyBorder="1" applyAlignment="1">
      <alignment horizontal="center" vertical="center"/>
    </xf>
    <xf numFmtId="0" fontId="88" fillId="0" borderId="107" xfId="99" applyFont="1" applyBorder="1" applyAlignment="1">
      <alignment horizontal="center" vertical="center"/>
    </xf>
    <xf numFmtId="0" fontId="88" fillId="0" borderId="108" xfId="99" applyFont="1" applyBorder="1" applyAlignment="1">
      <alignment horizontal="center" vertical="center"/>
    </xf>
    <xf numFmtId="0" fontId="88" fillId="0" borderId="109" xfId="99" applyFont="1" applyBorder="1" applyAlignment="1">
      <alignment horizontal="center" vertical="center"/>
    </xf>
    <xf numFmtId="49" fontId="8" fillId="0" borderId="0" xfId="164" applyNumberFormat="1" applyFont="1" applyAlignment="1">
      <alignment horizontal="left" vertical="center"/>
    </xf>
    <xf numFmtId="0" fontId="1" fillId="0" borderId="79" xfId="164" applyBorder="1" applyAlignment="1">
      <alignment horizontal="center"/>
    </xf>
    <xf numFmtId="0" fontId="1" fillId="0" borderId="83" xfId="164" applyBorder="1" applyAlignment="1">
      <alignment horizontal="center"/>
    </xf>
    <xf numFmtId="0" fontId="1" fillId="0" borderId="76" xfId="164" applyBorder="1" applyAlignment="1">
      <alignment horizontal="center"/>
    </xf>
    <xf numFmtId="0" fontId="10" fillId="0" borderId="79" xfId="164" applyFont="1" applyBorder="1" applyAlignment="1">
      <alignment horizontal="center" vertical="center" wrapText="1"/>
    </xf>
    <xf numFmtId="0" fontId="10" fillId="0" borderId="83" xfId="164" applyFont="1" applyBorder="1" applyAlignment="1">
      <alignment horizontal="center" vertical="center" wrapText="1"/>
    </xf>
    <xf numFmtId="0" fontId="10" fillId="0" borderId="76" xfId="164" applyFont="1" applyBorder="1" applyAlignment="1">
      <alignment horizontal="center" vertical="center" wrapText="1"/>
    </xf>
    <xf numFmtId="49" fontId="10" fillId="0" borderId="79" xfId="164" applyNumberFormat="1" applyFont="1" applyBorder="1" applyAlignment="1">
      <alignment horizontal="center" vertical="center" wrapText="1"/>
    </xf>
    <xf numFmtId="49" fontId="10" fillId="0" borderId="83" xfId="164" applyNumberFormat="1" applyFont="1" applyBorder="1" applyAlignment="1">
      <alignment horizontal="center" vertical="center" wrapText="1"/>
    </xf>
    <xf numFmtId="49" fontId="10" fillId="0" borderId="76" xfId="164" applyNumberFormat="1" applyFont="1" applyBorder="1" applyAlignment="1">
      <alignment horizontal="center" vertical="center" wrapText="1"/>
    </xf>
    <xf numFmtId="0" fontId="1" fillId="0" borderId="35" xfId="164" applyBorder="1" applyAlignment="1">
      <alignment horizontal="left" wrapText="1"/>
    </xf>
    <xf numFmtId="0" fontId="1" fillId="36" borderId="79" xfId="164" applyFill="1" applyBorder="1" applyAlignment="1">
      <alignment horizontal="center"/>
    </xf>
    <xf numFmtId="0" fontId="1" fillId="36" borderId="76" xfId="164" applyFill="1" applyBorder="1" applyAlignment="1">
      <alignment horizontal="center"/>
    </xf>
    <xf numFmtId="0" fontId="10" fillId="36" borderId="79" xfId="164" applyFont="1" applyFill="1" applyBorder="1" applyAlignment="1">
      <alignment horizontal="center" vertical="center" wrapText="1"/>
    </xf>
    <xf numFmtId="0" fontId="10" fillId="36" borderId="76" xfId="164" applyFont="1" applyFill="1" applyBorder="1" applyAlignment="1">
      <alignment horizontal="center" vertical="center" wrapText="1"/>
    </xf>
    <xf numFmtId="49" fontId="10" fillId="36" borderId="79" xfId="164" applyNumberFormat="1" applyFont="1" applyFill="1" applyBorder="1" applyAlignment="1">
      <alignment horizontal="center" vertical="center" wrapText="1"/>
    </xf>
    <xf numFmtId="49" fontId="10" fillId="36" borderId="76" xfId="164" applyNumberFormat="1" applyFont="1" applyFill="1" applyBorder="1" applyAlignment="1">
      <alignment horizontal="center" vertical="center" wrapText="1"/>
    </xf>
    <xf numFmtId="0" fontId="10" fillId="36" borderId="9" xfId="164" applyFont="1" applyFill="1" applyBorder="1" applyAlignment="1">
      <alignment horizontal="center"/>
    </xf>
    <xf numFmtId="0" fontId="3" fillId="0" borderId="9" xfId="99" applyBorder="1" applyAlignment="1">
      <alignment horizontal="center"/>
    </xf>
    <xf numFmtId="0" fontId="3" fillId="0" borderId="40" xfId="99" applyBorder="1" applyAlignment="1">
      <alignment horizontal="center"/>
    </xf>
    <xf numFmtId="0" fontId="1" fillId="36" borderId="0" xfId="164" applyFill="1" applyAlignment="1">
      <alignment horizontal="right"/>
    </xf>
    <xf numFmtId="0" fontId="6" fillId="0" borderId="25" xfId="127" applyFont="1" applyBorder="1" applyAlignment="1">
      <alignment horizontal="center"/>
    </xf>
    <xf numFmtId="0" fontId="24" fillId="0" borderId="28" xfId="127" applyFont="1" applyBorder="1" applyAlignment="1">
      <alignment horizontal="center" vertical="center" wrapText="1"/>
    </xf>
    <xf numFmtId="0" fontId="24" fillId="0" borderId="29" xfId="127" applyFont="1" applyBorder="1" applyAlignment="1">
      <alignment horizontal="center" vertical="center" wrapText="1"/>
    </xf>
    <xf numFmtId="0" fontId="24" fillId="0" borderId="32" xfId="127" applyFont="1" applyBorder="1" applyAlignment="1">
      <alignment horizontal="center" vertical="center" wrapText="1"/>
    </xf>
    <xf numFmtId="0" fontId="24" fillId="0" borderId="30" xfId="127" applyFont="1" applyBorder="1" applyAlignment="1">
      <alignment horizontal="center" vertical="center" wrapText="1"/>
    </xf>
    <xf numFmtId="0" fontId="24" fillId="0" borderId="25" xfId="127" applyFont="1" applyBorder="1" applyAlignment="1">
      <alignment horizontal="center" vertical="center" wrapText="1"/>
    </xf>
    <xf numFmtId="0" fontId="24" fillId="0" borderId="39" xfId="127" applyFont="1" applyBorder="1" applyAlignment="1">
      <alignment horizontal="center" vertical="center" wrapText="1"/>
    </xf>
    <xf numFmtId="0" fontId="3" fillId="0" borderId="9" xfId="127" applyFont="1" applyBorder="1" applyAlignment="1">
      <alignment horizontal="center" vertical="center"/>
    </xf>
    <xf numFmtId="0" fontId="3" fillId="0" borderId="40" xfId="127" applyFont="1" applyBorder="1" applyAlignment="1">
      <alignment horizontal="center" vertical="center"/>
    </xf>
    <xf numFmtId="0" fontId="6" fillId="0" borderId="61" xfId="127" applyFont="1" applyBorder="1" applyAlignment="1">
      <alignment horizontal="left"/>
    </xf>
    <xf numFmtId="0" fontId="6" fillId="0" borderId="40" xfId="127" applyFont="1" applyBorder="1" applyAlignment="1">
      <alignment horizontal="left"/>
    </xf>
    <xf numFmtId="0" fontId="3" fillId="0" borderId="62" xfId="127" applyFont="1" applyBorder="1" applyAlignment="1">
      <alignment horizontal="left"/>
    </xf>
    <xf numFmtId="0" fontId="3" fillId="0" borderId="68" xfId="127" applyFont="1" applyBorder="1" applyAlignment="1">
      <alignment horizontal="left"/>
    </xf>
    <xf numFmtId="0" fontId="3" fillId="0" borderId="72" xfId="127" applyFont="1" applyBorder="1" applyAlignment="1">
      <alignment horizontal="left" indent="1"/>
    </xf>
    <xf numFmtId="0" fontId="3" fillId="0" borderId="73" xfId="127" applyFont="1" applyBorder="1" applyAlignment="1">
      <alignment horizontal="left" indent="1"/>
    </xf>
    <xf numFmtId="0" fontId="3" fillId="0" borderId="4" xfId="127" applyFont="1" applyBorder="1" applyAlignment="1">
      <alignment horizontal="left" wrapText="1" indent="1"/>
    </xf>
    <xf numFmtId="0" fontId="3" fillId="0" borderId="34" xfId="127" applyFont="1" applyBorder="1" applyAlignment="1">
      <alignment horizontal="left" wrapText="1" indent="1"/>
    </xf>
    <xf numFmtId="0" fontId="3" fillId="0" borderId="4" xfId="127" applyFont="1" applyBorder="1" applyAlignment="1">
      <alignment horizontal="left" indent="1"/>
    </xf>
    <xf numFmtId="0" fontId="3" fillId="0" borderId="34" xfId="127" applyFont="1" applyBorder="1" applyAlignment="1">
      <alignment horizontal="left" indent="1"/>
    </xf>
    <xf numFmtId="0" fontId="3" fillId="0" borderId="61" xfId="127" applyFont="1" applyBorder="1" applyAlignment="1">
      <alignment horizontal="left"/>
    </xf>
    <xf numFmtId="0" fontId="3" fillId="0" borderId="40" xfId="127" applyFont="1" applyBorder="1" applyAlignment="1">
      <alignment horizontal="left"/>
    </xf>
    <xf numFmtId="0" fontId="3" fillId="0" borderId="4" xfId="127" applyFont="1" applyBorder="1" applyAlignment="1">
      <alignment horizontal="left"/>
    </xf>
    <xf numFmtId="0" fontId="3" fillId="0" borderId="34" xfId="127" applyFont="1" applyBorder="1" applyAlignment="1">
      <alignment horizontal="left"/>
    </xf>
    <xf numFmtId="0" fontId="3" fillId="0" borderId="46" xfId="127" applyFont="1" applyBorder="1" applyAlignment="1">
      <alignment horizontal="left"/>
    </xf>
    <xf numFmtId="0" fontId="3" fillId="0" borderId="53" xfId="127" applyFont="1" applyBorder="1" applyAlignment="1">
      <alignment horizontal="left"/>
    </xf>
    <xf numFmtId="1" fontId="6" fillId="0" borderId="24" xfId="127" applyNumberFormat="1" applyFont="1" applyBorder="1" applyAlignment="1">
      <alignment horizontal="center" vertical="center"/>
    </xf>
    <xf numFmtId="0" fontId="6" fillId="0" borderId="40" xfId="127" applyFont="1" applyBorder="1" applyAlignment="1">
      <alignment horizontal="center" vertical="center"/>
    </xf>
    <xf numFmtId="0" fontId="10" fillId="0" borderId="32" xfId="112" applyFont="1" applyBorder="1" applyAlignment="1">
      <alignment horizontal="center" vertical="center" wrapText="1"/>
    </xf>
    <xf numFmtId="0" fontId="10" fillId="0" borderId="39" xfId="112" applyFont="1" applyBorder="1" applyAlignment="1">
      <alignment horizontal="center" vertical="center" wrapText="1"/>
    </xf>
    <xf numFmtId="0" fontId="8" fillId="0" borderId="28" xfId="112" applyFont="1" applyBorder="1" applyAlignment="1">
      <alignment horizontal="center" vertical="center"/>
    </xf>
    <xf numFmtId="0" fontId="8" fillId="0" borderId="32" xfId="112" applyFont="1" applyBorder="1" applyAlignment="1">
      <alignment horizontal="center" vertical="center"/>
    </xf>
    <xf numFmtId="0" fontId="8" fillId="0" borderId="35" xfId="112" applyFont="1" applyBorder="1" applyAlignment="1">
      <alignment horizontal="center" vertical="center"/>
    </xf>
    <xf numFmtId="0" fontId="8" fillId="0" borderId="37" xfId="112" applyFont="1" applyBorder="1" applyAlignment="1">
      <alignment horizontal="center" vertical="center"/>
    </xf>
    <xf numFmtId="0" fontId="8" fillId="0" borderId="30" xfId="112" applyFont="1" applyBorder="1" applyAlignment="1">
      <alignment horizontal="center" vertical="center"/>
    </xf>
    <xf numFmtId="0" fontId="8" fillId="0" borderId="39" xfId="112" applyFont="1" applyBorder="1" applyAlignment="1">
      <alignment horizontal="center" vertical="center"/>
    </xf>
    <xf numFmtId="0" fontId="10" fillId="0" borderId="79" xfId="112" applyFont="1" applyBorder="1" applyAlignment="1">
      <alignment horizontal="center" vertical="center" wrapText="1"/>
    </xf>
    <xf numFmtId="0" fontId="10" fillId="0" borderId="76" xfId="112" applyFont="1" applyBorder="1" applyAlignment="1">
      <alignment horizontal="center" vertical="center" wrapText="1"/>
    </xf>
    <xf numFmtId="0" fontId="8" fillId="0" borderId="28" xfId="129" applyFont="1" applyBorder="1" applyAlignment="1">
      <alignment horizontal="center" vertical="center" wrapText="1"/>
    </xf>
    <xf numFmtId="0" fontId="16" fillId="0" borderId="32" xfId="112" applyFont="1" applyBorder="1" applyAlignment="1">
      <alignment horizontal="center"/>
    </xf>
    <xf numFmtId="0" fontId="16" fillId="0" borderId="30" xfId="112" applyFont="1" applyBorder="1" applyAlignment="1">
      <alignment horizontal="center"/>
    </xf>
    <xf numFmtId="0" fontId="16" fillId="0" borderId="39" xfId="112" applyFont="1" applyBorder="1" applyAlignment="1">
      <alignment horizontal="center"/>
    </xf>
    <xf numFmtId="0" fontId="10" fillId="0" borderId="24" xfId="124" applyFont="1" applyBorder="1" applyAlignment="1" applyProtection="1">
      <alignment horizontal="center" vertical="center"/>
      <protection locked="0"/>
    </xf>
    <xf numFmtId="0" fontId="10" fillId="0" borderId="40" xfId="124" applyFont="1" applyBorder="1" applyAlignment="1" applyProtection="1">
      <alignment horizontal="center" vertical="center"/>
      <protection locked="0"/>
    </xf>
    <xf numFmtId="164" fontId="10" fillId="0" borderId="9" xfId="3" applyNumberFormat="1" applyFont="1" applyBorder="1" applyAlignment="1" applyProtection="1">
      <alignment horizontal="center" vertical="center"/>
      <protection locked="0"/>
    </xf>
    <xf numFmtId="164" fontId="10" fillId="0" borderId="40" xfId="3" applyNumberFormat="1" applyFont="1" applyBorder="1" applyAlignment="1" applyProtection="1">
      <alignment horizontal="center" vertical="center"/>
      <protection locked="0"/>
    </xf>
    <xf numFmtId="0" fontId="67" fillId="0" borderId="65" xfId="114" applyFont="1" applyBorder="1" applyAlignment="1" applyProtection="1">
      <alignment horizontal="center" vertical="center" wrapText="1"/>
      <protection locked="0"/>
    </xf>
    <xf numFmtId="0" fontId="67" fillId="0" borderId="54" xfId="114" applyFont="1" applyBorder="1" applyAlignment="1" applyProtection="1">
      <alignment horizontal="center" vertical="center" wrapText="1"/>
      <protection locked="0"/>
    </xf>
    <xf numFmtId="0" fontId="67" fillId="0" borderId="32" xfId="114" applyFont="1" applyBorder="1" applyAlignment="1" applyProtection="1">
      <alignment horizontal="center" vertical="center" wrapText="1"/>
      <protection locked="0"/>
    </xf>
    <xf numFmtId="0" fontId="67" fillId="0" borderId="39" xfId="114" applyFont="1" applyBorder="1" applyAlignment="1" applyProtection="1">
      <alignment horizontal="center" vertical="center" wrapText="1"/>
      <protection locked="0"/>
    </xf>
    <xf numFmtId="0" fontId="67" fillId="0" borderId="58" xfId="113" applyFont="1" applyBorder="1" applyAlignment="1" applyProtection="1">
      <alignment horizontal="left" vertical="center"/>
      <protection locked="0"/>
    </xf>
    <xf numFmtId="0" fontId="67" fillId="0" borderId="63" xfId="113" applyFont="1" applyBorder="1" applyAlignment="1" applyProtection="1">
      <alignment horizontal="left" vertical="center"/>
      <protection locked="0"/>
    </xf>
    <xf numFmtId="0" fontId="67" fillId="0" borderId="45" xfId="113" applyFont="1" applyBorder="1" applyAlignment="1" applyProtection="1">
      <alignment horizontal="left" vertical="center"/>
      <protection locked="0"/>
    </xf>
    <xf numFmtId="0" fontId="67" fillId="0" borderId="47" xfId="113" applyFont="1" applyBorder="1" applyAlignment="1" applyProtection="1">
      <alignment horizontal="left" vertical="center"/>
      <protection locked="0"/>
    </xf>
    <xf numFmtId="0" fontId="68" fillId="0" borderId="17" xfId="126" applyFont="1" applyBorder="1" applyAlignment="1" applyProtection="1">
      <alignment horizontal="left"/>
      <protection locked="0"/>
    </xf>
    <xf numFmtId="0" fontId="68" fillId="0" borderId="68" xfId="126" applyFont="1" applyBorder="1" applyAlignment="1" applyProtection="1">
      <alignment horizontal="left"/>
      <protection locked="0"/>
    </xf>
    <xf numFmtId="0" fontId="67" fillId="0" borderId="79" xfId="114" applyFont="1" applyBorder="1" applyAlignment="1" applyProtection="1">
      <alignment horizontal="center" vertical="center" wrapText="1"/>
      <protection locked="0"/>
    </xf>
    <xf numFmtId="0" fontId="67" fillId="0" borderId="83" xfId="114" applyFont="1" applyBorder="1" applyAlignment="1" applyProtection="1">
      <alignment horizontal="center" vertical="center" wrapText="1"/>
      <protection locked="0"/>
    </xf>
    <xf numFmtId="0" fontId="67" fillId="0" borderId="76" xfId="114" applyFont="1" applyBorder="1" applyAlignment="1" applyProtection="1">
      <alignment horizontal="center" vertical="center" wrapText="1"/>
      <protection locked="0"/>
    </xf>
    <xf numFmtId="0" fontId="67" fillId="0" borderId="28" xfId="114" applyFont="1" applyBorder="1" applyAlignment="1" applyProtection="1">
      <alignment horizontal="center" vertical="center" wrapText="1"/>
      <protection locked="0"/>
    </xf>
    <xf numFmtId="0" fontId="67" fillId="0" borderId="21" xfId="114" applyFont="1" applyBorder="1" applyAlignment="1" applyProtection="1">
      <alignment horizontal="center" vertical="center" wrapText="1"/>
      <protection locked="0"/>
    </xf>
    <xf numFmtId="0" fontId="67" fillId="0" borderId="66" xfId="114" applyFont="1" applyBorder="1" applyAlignment="1" applyProtection="1">
      <alignment horizontal="center" vertical="center" wrapText="1"/>
      <protection locked="0"/>
    </xf>
    <xf numFmtId="0" fontId="67" fillId="0" borderId="71" xfId="114" applyFont="1" applyBorder="1" applyAlignment="1" applyProtection="1">
      <alignment horizontal="center" vertical="center" wrapText="1"/>
      <protection locked="0"/>
    </xf>
    <xf numFmtId="0" fontId="67" fillId="0" borderId="91" xfId="114" applyFont="1" applyBorder="1" applyAlignment="1" applyProtection="1">
      <alignment horizontal="center" vertical="center" wrapText="1"/>
      <protection locked="0"/>
    </xf>
    <xf numFmtId="0" fontId="67" fillId="0" borderId="63" xfId="114" applyFont="1" applyBorder="1" applyAlignment="1" applyProtection="1">
      <alignment horizontal="center" vertical="center" wrapText="1"/>
      <protection locked="0"/>
    </xf>
    <xf numFmtId="0" fontId="67" fillId="0" borderId="57" xfId="113" applyFont="1" applyBorder="1" applyAlignment="1" applyProtection="1">
      <alignment horizontal="center" vertical="center" wrapText="1"/>
      <protection locked="0"/>
    </xf>
    <xf numFmtId="0" fontId="67" fillId="0" borderId="86" xfId="113" applyFont="1" applyBorder="1" applyAlignment="1" applyProtection="1">
      <alignment horizontal="center" vertical="center" wrapText="1"/>
      <protection locked="0"/>
    </xf>
    <xf numFmtId="0" fontId="67" fillId="0" borderId="80" xfId="113" applyFont="1" applyBorder="1" applyAlignment="1" applyProtection="1">
      <alignment horizontal="center" vertical="center" wrapText="1"/>
      <protection locked="0"/>
    </xf>
    <xf numFmtId="0" fontId="67" fillId="0" borderId="81" xfId="113" applyFont="1" applyBorder="1" applyAlignment="1" applyProtection="1">
      <alignment horizontal="center" vertical="center" wrapText="1"/>
      <protection locked="0"/>
    </xf>
    <xf numFmtId="0" fontId="67" fillId="0" borderId="45" xfId="113" applyFont="1" applyBorder="1" applyAlignment="1" applyProtection="1">
      <alignment horizontal="center" vertical="center" wrapText="1"/>
      <protection locked="0"/>
    </xf>
    <xf numFmtId="0" fontId="67" fillId="0" borderId="47" xfId="113" applyFont="1" applyBorder="1" applyAlignment="1" applyProtection="1">
      <alignment horizontal="center" vertical="center" wrapText="1"/>
      <protection locked="0"/>
    </xf>
    <xf numFmtId="0" fontId="68" fillId="0" borderId="18" xfId="126" applyFont="1" applyBorder="1" applyAlignment="1" applyProtection="1">
      <alignment horizontal="left"/>
      <protection locked="0"/>
    </xf>
    <xf numFmtId="0" fontId="68" fillId="0" borderId="85" xfId="126" applyFont="1" applyBorder="1" applyAlignment="1" applyProtection="1">
      <alignment horizontal="left"/>
      <protection locked="0"/>
    </xf>
    <xf numFmtId="0" fontId="67" fillId="0" borderId="65" xfId="92" applyFont="1" applyBorder="1" applyAlignment="1">
      <alignment horizontal="center" vertical="center"/>
    </xf>
    <xf numFmtId="0" fontId="67" fillId="0" borderId="66" xfId="92" applyFont="1" applyBorder="1" applyAlignment="1">
      <alignment horizontal="center" vertical="center"/>
    </xf>
    <xf numFmtId="0" fontId="67" fillId="0" borderId="67" xfId="92" applyFont="1" applyBorder="1" applyAlignment="1">
      <alignment horizontal="center" vertical="center"/>
    </xf>
    <xf numFmtId="0" fontId="4" fillId="0" borderId="42" xfId="113" applyBorder="1" applyAlignment="1" applyProtection="1">
      <alignment horizontal="center" vertical="center" textRotation="90"/>
      <protection locked="0"/>
    </xf>
    <xf numFmtId="0" fontId="4" fillId="0" borderId="43" xfId="113" applyBorder="1" applyAlignment="1" applyProtection="1">
      <alignment horizontal="center" vertical="center" textRotation="90"/>
      <protection locked="0"/>
    </xf>
    <xf numFmtId="0" fontId="4" fillId="0" borderId="44" xfId="113" applyBorder="1" applyAlignment="1" applyProtection="1">
      <alignment horizontal="center" vertical="center" textRotation="90"/>
      <protection locked="0"/>
    </xf>
    <xf numFmtId="0" fontId="4" fillId="0" borderId="18" xfId="113" applyBorder="1" applyAlignment="1" applyProtection="1">
      <alignment horizontal="center" vertical="center" textRotation="90"/>
      <protection locked="0"/>
    </xf>
    <xf numFmtId="0" fontId="4" fillId="0" borderId="19" xfId="113" applyBorder="1" applyAlignment="1" applyProtection="1">
      <alignment horizontal="center" vertical="center" textRotation="90"/>
      <protection locked="0"/>
    </xf>
    <xf numFmtId="0" fontId="4" fillId="0" borderId="20" xfId="113" applyBorder="1" applyAlignment="1" applyProtection="1">
      <alignment horizontal="center" vertical="center" textRotation="90"/>
      <protection locked="0"/>
    </xf>
    <xf numFmtId="0" fontId="4" fillId="0" borderId="21" xfId="113" applyBorder="1" applyAlignment="1" applyProtection="1">
      <alignment horizontal="center" vertical="center" textRotation="90"/>
      <protection locked="0"/>
    </xf>
    <xf numFmtId="1" fontId="10" fillId="0" borderId="24" xfId="128" applyNumberFormat="1" applyFont="1" applyBorder="1" applyAlignment="1" applyProtection="1">
      <alignment horizontal="center" vertical="center"/>
      <protection locked="0"/>
    </xf>
    <xf numFmtId="0" fontId="10" fillId="0" borderId="9" xfId="128" applyFont="1" applyBorder="1" applyAlignment="1" applyProtection="1">
      <alignment horizontal="center" vertical="center"/>
      <protection locked="0"/>
    </xf>
    <xf numFmtId="0" fontId="10" fillId="0" borderId="40" xfId="128" applyFont="1" applyBorder="1" applyAlignment="1" applyProtection="1">
      <alignment horizontal="center" vertical="center"/>
      <protection locked="0"/>
    </xf>
    <xf numFmtId="0" fontId="8" fillId="0" borderId="28" xfId="128" applyFont="1" applyBorder="1" applyAlignment="1" applyProtection="1">
      <alignment horizontal="center" vertical="center" wrapText="1"/>
      <protection locked="0"/>
    </xf>
    <xf numFmtId="0" fontId="16" fillId="0" borderId="32" xfId="115" applyFont="1" applyBorder="1" applyAlignment="1" applyProtection="1">
      <alignment horizontal="center"/>
      <protection locked="0"/>
    </xf>
    <xf numFmtId="0" fontId="16" fillId="0" borderId="30" xfId="115" applyFont="1" applyBorder="1" applyAlignment="1" applyProtection="1">
      <alignment horizontal="center"/>
      <protection locked="0"/>
    </xf>
    <xf numFmtId="0" fontId="16" fillId="0" borderId="39" xfId="115" applyFont="1" applyBorder="1" applyAlignment="1" applyProtection="1">
      <alignment horizontal="center"/>
      <protection locked="0"/>
    </xf>
    <xf numFmtId="0" fontId="75" fillId="0" borderId="24" xfId="124" applyFont="1" applyBorder="1" applyAlignment="1" applyProtection="1">
      <alignment horizontal="left"/>
      <protection locked="0"/>
    </xf>
    <xf numFmtId="0" fontId="4" fillId="0" borderId="40" xfId="88" applyBorder="1" applyAlignment="1">
      <alignment horizontal="left"/>
    </xf>
    <xf numFmtId="0" fontId="10" fillId="0" borderId="24" xfId="110" applyFont="1" applyBorder="1" applyAlignment="1" applyProtection="1">
      <alignment horizontal="center" vertical="center"/>
      <protection locked="0"/>
    </xf>
    <xf numFmtId="0" fontId="10" fillId="0" borderId="40" xfId="110" applyFont="1" applyBorder="1" applyAlignment="1" applyProtection="1">
      <alignment horizontal="center" vertical="center"/>
      <protection locked="0"/>
    </xf>
    <xf numFmtId="0" fontId="10" fillId="0" borderId="24" xfId="111" applyFont="1" applyBorder="1" applyAlignment="1">
      <alignment horizontal="center"/>
    </xf>
    <xf numFmtId="0" fontId="10" fillId="0" borderId="40" xfId="111" applyFont="1" applyBorder="1" applyAlignment="1">
      <alignment horizontal="center"/>
    </xf>
    <xf numFmtId="1" fontId="10" fillId="0" borderId="24" xfId="111" applyNumberFormat="1" applyFont="1" applyBorder="1" applyAlignment="1">
      <alignment horizontal="center"/>
    </xf>
    <xf numFmtId="0" fontId="67" fillId="0" borderId="28" xfId="111" applyFont="1" applyBorder="1" applyAlignment="1">
      <alignment horizontal="center" vertical="center" wrapText="1"/>
    </xf>
    <xf numFmtId="0" fontId="67" fillId="0" borderId="32" xfId="111" applyFont="1" applyBorder="1" applyAlignment="1">
      <alignment horizontal="center" vertical="center" wrapText="1"/>
    </xf>
    <xf numFmtId="0" fontId="67" fillId="0" borderId="30" xfId="111" applyFont="1" applyBorder="1" applyAlignment="1">
      <alignment horizontal="center" vertical="center" wrapText="1"/>
    </xf>
    <xf numFmtId="0" fontId="67" fillId="0" borderId="39" xfId="111" applyFont="1" applyBorder="1" applyAlignment="1">
      <alignment horizontal="center" vertical="center" wrapText="1"/>
    </xf>
    <xf numFmtId="0" fontId="68" fillId="0" borderId="30" xfId="111" applyFont="1" applyBorder="1" applyAlignment="1">
      <alignment horizontal="center" vertical="center" wrapText="1"/>
    </xf>
    <xf numFmtId="0" fontId="68" fillId="0" borderId="39" xfId="111" applyFont="1" applyBorder="1" applyAlignment="1">
      <alignment horizontal="center" vertical="center" wrapText="1"/>
    </xf>
    <xf numFmtId="0" fontId="10" fillId="0" borderId="28" xfId="110" applyFont="1" applyBorder="1" applyAlignment="1">
      <alignment horizontal="center" vertical="center"/>
    </xf>
    <xf numFmtId="0" fontId="10" fillId="0" borderId="29" xfId="110" applyFont="1" applyBorder="1" applyAlignment="1">
      <alignment horizontal="center" vertical="center"/>
    </xf>
    <xf numFmtId="1" fontId="10" fillId="0" borderId="28" xfId="110" applyNumberFormat="1" applyFont="1" applyBorder="1" applyAlignment="1">
      <alignment horizontal="center" vertical="center"/>
    </xf>
    <xf numFmtId="0" fontId="10" fillId="0" borderId="32" xfId="110" applyFont="1" applyBorder="1" applyAlignment="1">
      <alignment horizontal="center" vertical="center"/>
    </xf>
    <xf numFmtId="0" fontId="10" fillId="0" borderId="28" xfId="110" applyFont="1" applyBorder="1" applyAlignment="1">
      <alignment horizontal="center" vertical="center" wrapText="1"/>
    </xf>
    <xf numFmtId="0" fontId="10" fillId="0" borderId="29" xfId="110" applyFont="1" applyBorder="1" applyAlignment="1">
      <alignment horizontal="center" vertical="center" wrapText="1"/>
    </xf>
    <xf numFmtId="0" fontId="10" fillId="0" borderId="30" xfId="110" applyFont="1" applyBorder="1" applyAlignment="1">
      <alignment horizontal="center" vertical="center" wrapText="1"/>
    </xf>
    <xf numFmtId="0" fontId="10" fillId="0" borderId="25" xfId="110" applyFont="1" applyBorder="1" applyAlignment="1">
      <alignment horizontal="center" vertical="center" wrapText="1"/>
    </xf>
  </cellXfs>
  <cellStyles count="176">
    <cellStyle name="$l0 %" xfId="1" xr:uid="{00000000-0005-0000-0000-000000000000}"/>
    <cellStyle name="$l0 Dec" xfId="2" xr:uid="{00000000-0005-0000-0000-000001000000}"/>
    <cellStyle name="$l0 No" xfId="3" xr:uid="{00000000-0005-0000-0000-000002000000}"/>
    <cellStyle name="$l0 Row" xfId="4" xr:uid="{00000000-0005-0000-0000-000003000000}"/>
    <cellStyle name="$l0 Table" xfId="5" xr:uid="{00000000-0005-0000-0000-000004000000}"/>
    <cellStyle name="$l1 %" xfId="6" xr:uid="{00000000-0005-0000-0000-000005000000}"/>
    <cellStyle name="$l1 No" xfId="7" xr:uid="{00000000-0005-0000-0000-000006000000}"/>
    <cellStyle name="$l1 Row" xfId="8" xr:uid="{00000000-0005-0000-0000-000007000000}"/>
    <cellStyle name="$l-1 Row" xfId="9" xr:uid="{00000000-0005-0000-0000-000008000000}"/>
    <cellStyle name="$l1 Table" xfId="10" xr:uid="{00000000-0005-0000-0000-000009000000}"/>
    <cellStyle name="$l2 %" xfId="11" xr:uid="{00000000-0005-0000-0000-00000A000000}"/>
    <cellStyle name="$l2 No" xfId="12" xr:uid="{00000000-0005-0000-0000-00000B000000}"/>
    <cellStyle name="$l2 Row" xfId="13" xr:uid="{00000000-0005-0000-0000-00000C000000}"/>
    <cellStyle name="$l3 Row" xfId="14" xr:uid="{00000000-0005-0000-0000-00000D000000}"/>
    <cellStyle name="$u0 %" xfId="15" xr:uid="{00000000-0005-0000-0000-00000E000000}"/>
    <cellStyle name="$u0 No" xfId="16" xr:uid="{00000000-0005-0000-0000-00000F000000}"/>
    <cellStyle name="[StdExit()]" xfId="17" xr:uid="{00000000-0005-0000-0000-000010000000}"/>
    <cellStyle name="’E‰Ý [0.00]_Region Orders (2)" xfId="18" xr:uid="{00000000-0005-0000-0000-000011000000}"/>
    <cellStyle name="’E‰Ý_Region Orders (2)" xfId="19" xr:uid="{00000000-0005-0000-0000-000012000000}"/>
    <cellStyle name="•WŹ_Pacific Region P&amp;L" xfId="20" xr:uid="{00000000-0005-0000-0000-000013000000}"/>
    <cellStyle name="20% - Accent1" xfId="21" xr:uid="{00000000-0005-0000-0000-000014000000}"/>
    <cellStyle name="20% - Accent2" xfId="22" xr:uid="{00000000-0005-0000-0000-000015000000}"/>
    <cellStyle name="20% - Accent3" xfId="23" xr:uid="{00000000-0005-0000-0000-000016000000}"/>
    <cellStyle name="20% - Accent4" xfId="24" xr:uid="{00000000-0005-0000-0000-000017000000}"/>
    <cellStyle name="20% - Accent5" xfId="25" xr:uid="{00000000-0005-0000-0000-000018000000}"/>
    <cellStyle name="20% - Accent6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60% - Accent1" xfId="33" xr:uid="{00000000-0005-0000-0000-000020000000}"/>
    <cellStyle name="60% - Accent2" xfId="34" xr:uid="{00000000-0005-0000-0000-000021000000}"/>
    <cellStyle name="60% - Accent3" xfId="35" xr:uid="{00000000-0005-0000-0000-000022000000}"/>
    <cellStyle name="60% - Accent4" xfId="36" xr:uid="{00000000-0005-0000-0000-000023000000}"/>
    <cellStyle name="60% - Accent5" xfId="37" xr:uid="{00000000-0005-0000-0000-000024000000}"/>
    <cellStyle name="60% - Accent6" xfId="38" xr:uid="{00000000-0005-0000-0000-000025000000}"/>
    <cellStyle name="Accent1" xfId="39" xr:uid="{00000000-0005-0000-0000-000026000000}"/>
    <cellStyle name="Accent2" xfId="40" xr:uid="{00000000-0005-0000-0000-000027000000}"/>
    <cellStyle name="Accent3" xfId="41" xr:uid="{00000000-0005-0000-0000-000028000000}"/>
    <cellStyle name="Accent4" xfId="42" xr:uid="{00000000-0005-0000-0000-000029000000}"/>
    <cellStyle name="Accent5" xfId="43" xr:uid="{00000000-0005-0000-0000-00002A000000}"/>
    <cellStyle name="Accent6" xfId="44" xr:uid="{00000000-0005-0000-0000-00002B000000}"/>
    <cellStyle name="AdminStyle" xfId="45" xr:uid="{00000000-0005-0000-0000-00002C000000}"/>
    <cellStyle name="args.style" xfId="46" xr:uid="{00000000-0005-0000-0000-00002D000000}"/>
    <cellStyle name="Bad" xfId="47" xr:uid="{00000000-0005-0000-0000-00002E000000}"/>
    <cellStyle name="Calc Currency (0)" xfId="48" xr:uid="{00000000-0005-0000-0000-00002F000000}"/>
    <cellStyle name="Calculation" xfId="49" xr:uid="{00000000-0005-0000-0000-000030000000}"/>
    <cellStyle name="cárkyd" xfId="50" xr:uid="{00000000-0005-0000-0000-000031000000}"/>
    <cellStyle name="cary" xfId="51" xr:uid="{00000000-0005-0000-0000-000032000000}"/>
    <cellStyle name="ColLevel_1_BE (2)" xfId="52" xr:uid="{00000000-0005-0000-0000-000033000000}"/>
    <cellStyle name="Comma [0]_!!!GO" xfId="53" xr:uid="{00000000-0005-0000-0000-000034000000}"/>
    <cellStyle name="Comma_!!!GO" xfId="54" xr:uid="{00000000-0005-0000-0000-000035000000}"/>
    <cellStyle name="Copied" xfId="55" xr:uid="{00000000-0005-0000-0000-000036000000}"/>
    <cellStyle name="COST1" xfId="56" xr:uid="{00000000-0005-0000-0000-000037000000}"/>
    <cellStyle name="Currency [0]_!!!GO" xfId="57" xr:uid="{00000000-0005-0000-0000-000038000000}"/>
    <cellStyle name="Currency_!!!GO" xfId="58" xr:uid="{00000000-0005-0000-0000-000039000000}"/>
    <cellStyle name="Date" xfId="59" xr:uid="{00000000-0005-0000-0000-00003A000000}"/>
    <cellStyle name="Entered" xfId="60" xr:uid="{00000000-0005-0000-0000-00003B000000}"/>
    <cellStyle name="Explanatory Text" xfId="61" xr:uid="{00000000-0005-0000-0000-00003C000000}"/>
    <cellStyle name="Good" xfId="62" xr:uid="{00000000-0005-0000-0000-00003D000000}"/>
    <cellStyle name="Grey" xfId="63" xr:uid="{00000000-0005-0000-0000-00003E000000}"/>
    <cellStyle name="Header1" xfId="64" xr:uid="{00000000-0005-0000-0000-00003F000000}"/>
    <cellStyle name="Header2" xfId="65" xr:uid="{00000000-0005-0000-0000-000040000000}"/>
    <cellStyle name="Heading 1" xfId="66" xr:uid="{00000000-0005-0000-0000-000041000000}"/>
    <cellStyle name="Heading 2" xfId="67" xr:uid="{00000000-0005-0000-0000-000042000000}"/>
    <cellStyle name="Heading 3" xfId="68" xr:uid="{00000000-0005-0000-0000-000043000000}"/>
    <cellStyle name="Heading 4" xfId="69" xr:uid="{00000000-0005-0000-0000-000044000000}"/>
    <cellStyle name="Check Cell" xfId="70" xr:uid="{00000000-0005-0000-0000-000045000000}"/>
    <cellStyle name="Input" xfId="71" xr:uid="{00000000-0005-0000-0000-000046000000}"/>
    <cellStyle name="Input [yellow]" xfId="72" xr:uid="{00000000-0005-0000-0000-000047000000}"/>
    <cellStyle name="Input Cells" xfId="73" xr:uid="{00000000-0005-0000-0000-000048000000}"/>
    <cellStyle name="Linked Cell" xfId="74" xr:uid="{00000000-0005-0000-0000-000049000000}"/>
    <cellStyle name="Linked Cells" xfId="75" xr:uid="{00000000-0005-0000-0000-00004A000000}"/>
    <cellStyle name="Milliers [0]_!!!GO" xfId="76" xr:uid="{00000000-0005-0000-0000-00004B000000}"/>
    <cellStyle name="Milliers_!!!GO" xfId="77" xr:uid="{00000000-0005-0000-0000-00004C000000}"/>
    <cellStyle name="Monétaire [0]_!!!GO" xfId="78" xr:uid="{00000000-0005-0000-0000-00004D000000}"/>
    <cellStyle name="Monétaire_!!!GO" xfId="79" xr:uid="{00000000-0005-0000-0000-00004E000000}"/>
    <cellStyle name="Neutral" xfId="80" xr:uid="{00000000-0005-0000-0000-00004F000000}"/>
    <cellStyle name="New Times Roman" xfId="81" xr:uid="{00000000-0005-0000-0000-000050000000}"/>
    <cellStyle name="Normal - Style1" xfId="82" xr:uid="{00000000-0005-0000-0000-000051000000}"/>
    <cellStyle name="Normal 2" xfId="83" xr:uid="{00000000-0005-0000-0000-000052000000}"/>
    <cellStyle name="Normal 2 2" xfId="174" xr:uid="{876F7AC6-39AA-4C94-9F13-F09C2A5011AD}"/>
    <cellStyle name="Normal_!!!GO" xfId="84" xr:uid="{00000000-0005-0000-0000-000053000000}"/>
    <cellStyle name="Normální" xfId="0" builtinId="0"/>
    <cellStyle name="Normální 10" xfId="85" xr:uid="{00000000-0005-0000-0000-000055000000}"/>
    <cellStyle name="Normální 10 2" xfId="86" xr:uid="{00000000-0005-0000-0000-000056000000}"/>
    <cellStyle name="Normální 10 2 2" xfId="87" xr:uid="{00000000-0005-0000-0000-000057000000}"/>
    <cellStyle name="Normální 10 3" xfId="88" xr:uid="{00000000-0005-0000-0000-000058000000}"/>
    <cellStyle name="Normální 10 4" xfId="172" xr:uid="{62E30B81-4566-48DB-B956-F85BA0A9F03B}"/>
    <cellStyle name="Normální 10 4 2" xfId="89" xr:uid="{00000000-0005-0000-0000-000059000000}"/>
    <cellStyle name="Normální 11" xfId="90" xr:uid="{00000000-0005-0000-0000-00005A000000}"/>
    <cellStyle name="Normální 11 3 2" xfId="91" xr:uid="{00000000-0005-0000-0000-00005B000000}"/>
    <cellStyle name="Normální 11 4" xfId="171" xr:uid="{6DE3339D-4054-45B5-A2FD-C70F09399112}"/>
    <cellStyle name="Normální 14" xfId="92" xr:uid="{00000000-0005-0000-0000-00005C000000}"/>
    <cellStyle name="normální 2" xfId="93" xr:uid="{00000000-0005-0000-0000-00005D000000}"/>
    <cellStyle name="normální 2 2" xfId="94" xr:uid="{00000000-0005-0000-0000-00005E000000}"/>
    <cellStyle name="Normální 2 3" xfId="168" xr:uid="{BC01B42C-A363-4E44-B927-A0EC0FD53BC7}"/>
    <cellStyle name="normální 3" xfId="95" xr:uid="{00000000-0005-0000-0000-00005F000000}"/>
    <cellStyle name="normální 3 2" xfId="96" xr:uid="{00000000-0005-0000-0000-000060000000}"/>
    <cellStyle name="normální 3 2 2" xfId="97" xr:uid="{00000000-0005-0000-0000-000061000000}"/>
    <cellStyle name="Normální 4" xfId="98" xr:uid="{00000000-0005-0000-0000-000062000000}"/>
    <cellStyle name="Normální 4 2" xfId="161" xr:uid="{99632A81-2285-4B93-BD37-C4B9AFC34769}"/>
    <cellStyle name="Normální 5" xfId="99" xr:uid="{00000000-0005-0000-0000-000063000000}"/>
    <cellStyle name="Normální 5 3" xfId="100" xr:uid="{00000000-0005-0000-0000-000064000000}"/>
    <cellStyle name="Normální 6" xfId="159" xr:uid="{AB6B14E6-FCA6-4711-B57A-2D605267D0B1}"/>
    <cellStyle name="Normální 7" xfId="101" xr:uid="{00000000-0005-0000-0000-000065000000}"/>
    <cellStyle name="Normální 7 2" xfId="102" xr:uid="{00000000-0005-0000-0000-000066000000}"/>
    <cellStyle name="Normální 7 2 2" xfId="175" xr:uid="{BF2CD52F-B4F2-4F88-B426-7D5DE43DB173}"/>
    <cellStyle name="normální_12_HVa,b" xfId="165" xr:uid="{DA910731-8398-4D0A-BA80-3E114FE7766A}"/>
    <cellStyle name="normální_12-AI_úprava 03-06-2005" xfId="103" xr:uid="{00000000-0005-0000-0000-000067000000}"/>
    <cellStyle name="normální_12-B2ab1 2" xfId="170" xr:uid="{B910D6F3-44C9-42E7-A18C-9C566EFDB0D5}"/>
    <cellStyle name="normální_12-HV1" xfId="104" xr:uid="{00000000-0005-0000-0000-000068000000}"/>
    <cellStyle name="normální_12-I1" xfId="105" xr:uid="{00000000-0005-0000-0000-000069000000}"/>
    <cellStyle name="normální_13-B2abc1 2 2 2" xfId="106" xr:uid="{00000000-0005-0000-0000-00006A000000}"/>
    <cellStyle name="normální_13-B2abc1 2 2 2 2" xfId="162" xr:uid="{330CA366-DACB-48B1-8525-7322F6A4C03B}"/>
    <cellStyle name="normální_13-B2abc1 3" xfId="107" xr:uid="{00000000-0005-0000-0000-00006B000000}"/>
    <cellStyle name="normální_13-B2abc1 3 2" xfId="169" xr:uid="{6E07BCD6-0D58-4AD2-AE51-D3750EAB28B3}"/>
    <cellStyle name="normální_22-Bp Bilance plán" xfId="108" xr:uid="{00000000-0005-0000-0000-00006C000000}"/>
    <cellStyle name="normální_22-HV" xfId="109" xr:uid="{00000000-0005-0000-0000-00006D000000}"/>
    <cellStyle name="normální_22-LDS pl Distribuce do OM  VOSO 2" xfId="110" xr:uid="{00000000-0005-0000-0000-00006E000000}"/>
    <cellStyle name="normální_22-LDS vst 2" xfId="111" xr:uid="{00000000-0005-0000-0000-00006F000000}"/>
    <cellStyle name="normální_22-T1 navazující na účetnictví_Příloha 5_22 (15-11-11) _změnaJN" xfId="112" xr:uid="{00000000-0005-0000-0000-000070000000}"/>
    <cellStyle name="normální_22-T1d" xfId="113" xr:uid="{00000000-0005-0000-0000-000071000000}"/>
    <cellStyle name="normální_22-T1-d opr_Příloha 5_22 (14-10-11)JN" xfId="114" xr:uid="{00000000-0005-0000-0000-000072000000}"/>
    <cellStyle name="normální_22-T2_Příloha 5_22 (14-10-11)JN" xfId="115" xr:uid="{00000000-0005-0000-0000-000073000000}"/>
    <cellStyle name="normální_List1" xfId="116" xr:uid="{00000000-0005-0000-0000-000074000000}"/>
    <cellStyle name="normální_List1 2" xfId="117" xr:uid="{00000000-0005-0000-0000-000075000000}"/>
    <cellStyle name="normální_List1_22-LDS pl Distribuce do OM  VOSO" xfId="118" xr:uid="{00000000-0005-0000-0000-000076000000}"/>
    <cellStyle name="normální_List1_22-LDS vst" xfId="119" xr:uid="{00000000-0005-0000-0000-000077000000}"/>
    <cellStyle name="normální_List3" xfId="120" xr:uid="{00000000-0005-0000-0000-000078000000}"/>
    <cellStyle name="normální_N3_12" xfId="121" xr:uid="{00000000-0005-0000-0000-000079000000}"/>
    <cellStyle name="normální_návrh ZA a A(09-09-03)" xfId="122" xr:uid="{00000000-0005-0000-0000-00007A000000}"/>
    <cellStyle name="normální_Příloha 2_12 (02-11-11)" xfId="123" xr:uid="{00000000-0005-0000-0000-00007B000000}"/>
    <cellStyle name="normální_Příloha 2_12 (18-01-12) 2" xfId="164" xr:uid="{7A7A1CBB-2E6E-4E20-BB2D-1CA66C1D90DA}"/>
    <cellStyle name="normální_REAS1_martina 3" xfId="167" xr:uid="{7FA1CE89-4325-49FC-B1C5-0E1808CA819D}"/>
    <cellStyle name="normální_regulační výkazy (A,N,B)_10601- pro vyhl" xfId="124" xr:uid="{00000000-0005-0000-0000-00007C000000}"/>
    <cellStyle name="normální_regulační výkazy (A,N,B)_10601- pro vyhl 2" xfId="125" xr:uid="{00000000-0005-0000-0000-00007D000000}"/>
    <cellStyle name="normální_regulační výkazy (A,N,B)_10601- pro vyhl 3" xfId="126" xr:uid="{00000000-0005-0000-0000-00007E000000}"/>
    <cellStyle name="normální_Tabulky" xfId="127" xr:uid="{00000000-0005-0000-0000-00007F000000}"/>
    <cellStyle name="normální_Tabulky_Příloha 5_22 (14-10-11)JN" xfId="128" xr:uid="{00000000-0005-0000-0000-000080000000}"/>
    <cellStyle name="normální_Tabulky_Příloha 5_22 (15-11-11) _změnaJN" xfId="129" xr:uid="{00000000-0005-0000-0000-000081000000}"/>
    <cellStyle name="normální_vyhláška-přílohy-29-6-01-a" xfId="130" xr:uid="{00000000-0005-0000-0000-000082000000}"/>
    <cellStyle name="normální_vyhláška-přílohy-29-6-01-a_22_HV-a,b" xfId="131" xr:uid="{00000000-0005-0000-0000-000083000000}"/>
    <cellStyle name="normální_vykaz_N3-elektro 2" xfId="166" xr:uid="{E09166E5-854B-46C0-8C40-0028E6C79FC1}"/>
    <cellStyle name="normální_vykaz_N3-plyn" xfId="132" xr:uid="{00000000-0005-0000-0000-000084000000}"/>
    <cellStyle name="normální_vykaz_N3-plyn 2" xfId="160" xr:uid="{81824E1C-1758-4148-8FB5-C8CA03FFBBF0}"/>
    <cellStyle name="normální_Výkazy PDS 22" xfId="158" xr:uid="{00000000-0005-0000-0000-000085000000}"/>
    <cellStyle name="normální_Výkup z obnov. zdrojů" xfId="133" xr:uid="{00000000-0005-0000-0000-000086000000}"/>
    <cellStyle name="normální_Výkup z obnov. zdrojů 2" xfId="134" xr:uid="{00000000-0005-0000-0000-000087000000}"/>
    <cellStyle name="normální_Výkup z obnov. zdrojů 2 2 2" xfId="135" xr:uid="{00000000-0005-0000-0000-000088000000}"/>
    <cellStyle name="normální_Výkup z obnov. zdrojů 2 2 2 2" xfId="163" xr:uid="{61A2537A-8B86-42FD-8C46-B6365A61FD23}"/>
    <cellStyle name="normální_Výkup z obnov. zdrojů 2 3" xfId="136" xr:uid="{00000000-0005-0000-0000-000089000000}"/>
    <cellStyle name="normální_Výkup z obnov. zdrojů 3 2 2" xfId="173" xr:uid="{0DCFE8DC-CCC0-498C-A5E5-E38AA0B10168}"/>
    <cellStyle name="normální_Výkup z obnov. zdrojů_22-Bp Bilance plán" xfId="137" xr:uid="{00000000-0005-0000-0000-00008A000000}"/>
    <cellStyle name="normální_Výkup z obnov. zdrojů_22-Bs Bilance skutečnost" xfId="138" xr:uid="{00000000-0005-0000-0000-00008B000000}"/>
    <cellStyle name="normální_Výkup z obnov. zdrojů_22-T1 navazující na účetnictví" xfId="139" xr:uid="{00000000-0005-0000-0000-00008C000000}"/>
    <cellStyle name="normální_Výkup z obnov. zdrojů_22-T1-d opr" xfId="140" xr:uid="{00000000-0005-0000-0000-00008D000000}"/>
    <cellStyle name="normální_Výkup z obnov. zdrojů_22-T2" xfId="141" xr:uid="{00000000-0005-0000-0000-00008E000000}"/>
    <cellStyle name="Note" xfId="142" xr:uid="{00000000-0005-0000-0000-00008F000000}"/>
    <cellStyle name="O…‹aO‚e [0.00]_Region Orders (2)" xfId="143" xr:uid="{00000000-0005-0000-0000-000090000000}"/>
    <cellStyle name="O…‹aO‚e_Region Orders (2)" xfId="144" xr:uid="{00000000-0005-0000-0000-000091000000}"/>
    <cellStyle name="Output" xfId="145" xr:uid="{00000000-0005-0000-0000-000092000000}"/>
    <cellStyle name="per.style" xfId="146" xr:uid="{00000000-0005-0000-0000-000093000000}"/>
    <cellStyle name="Percent [2]" xfId="147" xr:uid="{00000000-0005-0000-0000-000094000000}"/>
    <cellStyle name="pricing" xfId="148" xr:uid="{00000000-0005-0000-0000-000095000000}"/>
    <cellStyle name="PSChar" xfId="149" xr:uid="{00000000-0005-0000-0000-000096000000}"/>
    <cellStyle name="RevList" xfId="150" xr:uid="{00000000-0005-0000-0000-000097000000}"/>
    <cellStyle name="RowLevel_1_BE (2)" xfId="151" xr:uid="{00000000-0005-0000-0000-000098000000}"/>
    <cellStyle name="Standard_Tabelle1" xfId="152" xr:uid="{00000000-0005-0000-0000-000099000000}"/>
    <cellStyle name="Styl 1" xfId="153" xr:uid="{00000000-0005-0000-0000-00009A000000}"/>
    <cellStyle name="Subtotal" xfId="154" xr:uid="{00000000-0005-0000-0000-00009B000000}"/>
    <cellStyle name="Title" xfId="155" xr:uid="{00000000-0005-0000-0000-00009C000000}"/>
    <cellStyle name="Total" xfId="156" xr:uid="{00000000-0005-0000-0000-00009D000000}"/>
    <cellStyle name="Warning Text" xfId="157" xr:uid="{00000000-0005-0000-0000-00009E000000}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34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24.xml"/><Relationship Id="rId47" Type="http://schemas.openxmlformats.org/officeDocument/2006/relationships/sharedStrings" Target="sharedString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20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41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22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4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43" Type="http://schemas.openxmlformats.org/officeDocument/2006/relationships/externalLink" Target="externalLinks/externalLink25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85725</xdr:colOff>
      <xdr:row>2</xdr:row>
      <xdr:rowOff>66675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67E7FDE-5ABF-4187-B9A9-C21D117D0ADA}"/>
            </a:ext>
          </a:extLst>
        </xdr:cNvPr>
        <xdr:cNvSpPr txBox="1">
          <a:spLocks noChangeArrowheads="1"/>
        </xdr:cNvSpPr>
      </xdr:nvSpPr>
      <xdr:spPr bwMode="auto">
        <a:xfrm>
          <a:off x="4467225" y="161925"/>
          <a:ext cx="82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85725</xdr:colOff>
      <xdr:row>1</xdr:row>
      <xdr:rowOff>47625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A06550B-DB9D-4540-BB89-0F40C80EEF9F}"/>
            </a:ext>
          </a:extLst>
        </xdr:cNvPr>
        <xdr:cNvSpPr txBox="1">
          <a:spLocks noChangeArrowheads="1"/>
        </xdr:cNvSpPr>
      </xdr:nvSpPr>
      <xdr:spPr bwMode="auto">
        <a:xfrm>
          <a:off x="4467225" y="0"/>
          <a:ext cx="82550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7471</xdr:colOff>
      <xdr:row>0</xdr:row>
      <xdr:rowOff>37353</xdr:rowOff>
    </xdr:from>
    <xdr:to>
      <xdr:col>16</xdr:col>
      <xdr:colOff>93196</xdr:colOff>
      <xdr:row>1</xdr:row>
      <xdr:rowOff>84978</xdr:rowOff>
    </xdr:to>
    <xdr:sp macro="" textlink="">
      <xdr:nvSpPr>
        <xdr:cNvPr id="52387" name="Text Box 1">
          <a:extLst>
            <a:ext uri="{FF2B5EF4-FFF2-40B4-BE49-F238E27FC236}">
              <a16:creationId xmlns:a16="http://schemas.microsoft.com/office/drawing/2014/main" id="{00000000-0008-0000-0100-0000A3CC0000}"/>
            </a:ext>
          </a:extLst>
        </xdr:cNvPr>
        <xdr:cNvSpPr txBox="1">
          <a:spLocks noChangeArrowheads="1"/>
        </xdr:cNvSpPr>
      </xdr:nvSpPr>
      <xdr:spPr bwMode="auto">
        <a:xfrm>
          <a:off x="19348824" y="37353"/>
          <a:ext cx="85725" cy="211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85725</xdr:colOff>
      <xdr:row>1</xdr:row>
      <xdr:rowOff>47625</xdr:rowOff>
    </xdr:to>
    <xdr:sp macro="" textlink="">
      <xdr:nvSpPr>
        <xdr:cNvPr id="52388" name="Text Box 2">
          <a:extLst>
            <a:ext uri="{FF2B5EF4-FFF2-40B4-BE49-F238E27FC236}">
              <a16:creationId xmlns:a16="http://schemas.microsoft.com/office/drawing/2014/main" id="{00000000-0008-0000-0100-0000A4CC0000}"/>
            </a:ext>
          </a:extLst>
        </xdr:cNvPr>
        <xdr:cNvSpPr txBox="1">
          <a:spLocks noChangeArrowheads="1"/>
        </xdr:cNvSpPr>
      </xdr:nvSpPr>
      <xdr:spPr bwMode="auto">
        <a:xfrm>
          <a:off x="20621625" y="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85725</xdr:colOff>
      <xdr:row>1</xdr:row>
      <xdr:rowOff>66675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9D76F34-E15B-44F4-822F-B73050185602}"/>
            </a:ext>
          </a:extLst>
        </xdr:cNvPr>
        <xdr:cNvSpPr txBox="1">
          <a:spLocks noChangeArrowheads="1"/>
        </xdr:cNvSpPr>
      </xdr:nvSpPr>
      <xdr:spPr bwMode="auto">
        <a:xfrm>
          <a:off x="14106525" y="0"/>
          <a:ext cx="8255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</xdr:row>
      <xdr:rowOff>0</xdr:rowOff>
    </xdr:from>
    <xdr:ext cx="85725" cy="233363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BA25CCD3-97D3-4B2B-9077-5FFCF1E74E62}"/>
            </a:ext>
          </a:extLst>
        </xdr:cNvPr>
        <xdr:cNvSpPr txBox="1">
          <a:spLocks noChangeArrowheads="1"/>
        </xdr:cNvSpPr>
      </xdr:nvSpPr>
      <xdr:spPr bwMode="auto">
        <a:xfrm>
          <a:off x="14106525" y="171450"/>
          <a:ext cx="85725" cy="23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11</xdr:col>
      <xdr:colOff>0</xdr:colOff>
      <xdr:row>1</xdr:row>
      <xdr:rowOff>0</xdr:rowOff>
    </xdr:from>
    <xdr:to>
      <xdr:col>11</xdr:col>
      <xdr:colOff>92075</xdr:colOff>
      <xdr:row>2</xdr:row>
      <xdr:rowOff>92075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5B005B02-9D87-4CB2-8670-43C6903F6A5B}"/>
            </a:ext>
          </a:extLst>
        </xdr:cNvPr>
        <xdr:cNvSpPr txBox="1">
          <a:spLocks noChangeArrowheads="1"/>
        </xdr:cNvSpPr>
      </xdr:nvSpPr>
      <xdr:spPr bwMode="auto">
        <a:xfrm>
          <a:off x="22069425" y="171450"/>
          <a:ext cx="920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92075</xdr:colOff>
      <xdr:row>2</xdr:row>
      <xdr:rowOff>92075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FBA1C476-FE39-4A39-BD23-4120C50873DC}"/>
            </a:ext>
          </a:extLst>
        </xdr:cNvPr>
        <xdr:cNvSpPr txBox="1">
          <a:spLocks noChangeArrowheads="1"/>
        </xdr:cNvSpPr>
      </xdr:nvSpPr>
      <xdr:spPr bwMode="auto">
        <a:xfrm>
          <a:off x="22069425" y="171450"/>
          <a:ext cx="920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92075</xdr:colOff>
      <xdr:row>1</xdr:row>
      <xdr:rowOff>63500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9BA09959-D918-457E-9D49-42A5243B2DEA}"/>
            </a:ext>
          </a:extLst>
        </xdr:cNvPr>
        <xdr:cNvSpPr txBox="1">
          <a:spLocks noChangeArrowheads="1"/>
        </xdr:cNvSpPr>
      </xdr:nvSpPr>
      <xdr:spPr bwMode="auto">
        <a:xfrm>
          <a:off x="20078700" y="0"/>
          <a:ext cx="920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85725</xdr:colOff>
      <xdr:row>2</xdr:row>
      <xdr:rowOff>47625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DB8A1662-D4CE-4173-9A10-33073CC516AB}"/>
            </a:ext>
          </a:extLst>
        </xdr:cNvPr>
        <xdr:cNvSpPr txBox="1">
          <a:spLocks noChangeArrowheads="1"/>
        </xdr:cNvSpPr>
      </xdr:nvSpPr>
      <xdr:spPr bwMode="auto">
        <a:xfrm>
          <a:off x="16097250" y="17145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85725</xdr:colOff>
      <xdr:row>2</xdr:row>
      <xdr:rowOff>47625</xdr:rowOff>
    </xdr:to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DC6A7B32-E523-4CE7-BCA9-0703D02E6BC7}"/>
            </a:ext>
          </a:extLst>
        </xdr:cNvPr>
        <xdr:cNvSpPr txBox="1">
          <a:spLocks noChangeArrowheads="1"/>
        </xdr:cNvSpPr>
      </xdr:nvSpPr>
      <xdr:spPr bwMode="auto">
        <a:xfrm>
          <a:off x="16097250" y="17145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85725</xdr:colOff>
      <xdr:row>1</xdr:row>
      <xdr:rowOff>57150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7B6F73B5-646E-4D86-B204-2A5D1991401F}"/>
            </a:ext>
          </a:extLst>
        </xdr:cNvPr>
        <xdr:cNvSpPr txBox="1">
          <a:spLocks noChangeArrowheads="1"/>
        </xdr:cNvSpPr>
      </xdr:nvSpPr>
      <xdr:spPr bwMode="auto">
        <a:xfrm>
          <a:off x="18087975" y="0"/>
          <a:ext cx="82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67235</xdr:colOff>
      <xdr:row>0</xdr:row>
      <xdr:rowOff>123265</xdr:rowOff>
    </xdr:from>
    <xdr:to>
      <xdr:col>15</xdr:col>
      <xdr:colOff>152960</xdr:colOff>
      <xdr:row>2</xdr:row>
      <xdr:rowOff>50426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AC1AB93E-4DDF-4498-8186-C429B541D3A4}"/>
            </a:ext>
          </a:extLst>
        </xdr:cNvPr>
        <xdr:cNvSpPr txBox="1">
          <a:spLocks noChangeArrowheads="1"/>
        </xdr:cNvSpPr>
      </xdr:nvSpPr>
      <xdr:spPr bwMode="auto">
        <a:xfrm>
          <a:off x="27543685" y="126440"/>
          <a:ext cx="88900" cy="263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85725</xdr:colOff>
      <xdr:row>1</xdr:row>
      <xdr:rowOff>85724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B1F19F3D-20AD-42B3-B0E4-63BF30AB2E2A}"/>
            </a:ext>
          </a:extLst>
        </xdr:cNvPr>
        <xdr:cNvSpPr txBox="1">
          <a:spLocks noChangeArrowheads="1"/>
        </xdr:cNvSpPr>
      </xdr:nvSpPr>
      <xdr:spPr bwMode="auto">
        <a:xfrm>
          <a:off x="26841450" y="0"/>
          <a:ext cx="82550" cy="260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14</xdr:col>
      <xdr:colOff>0</xdr:colOff>
      <xdr:row>1</xdr:row>
      <xdr:rowOff>0</xdr:rowOff>
    </xdr:from>
    <xdr:ext cx="85725" cy="225238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A3B4ABC2-E267-44AF-865D-3992D73BB62D}"/>
            </a:ext>
          </a:extLst>
        </xdr:cNvPr>
        <xdr:cNvSpPr txBox="1">
          <a:spLocks noChangeArrowheads="1"/>
        </xdr:cNvSpPr>
      </xdr:nvSpPr>
      <xdr:spPr bwMode="auto">
        <a:xfrm>
          <a:off x="26841450" y="17145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</xdr:row>
      <xdr:rowOff>0</xdr:rowOff>
    </xdr:from>
    <xdr:ext cx="85725" cy="225238"/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7985A136-75C8-4D4A-83A8-48CE430A40F6}"/>
            </a:ext>
          </a:extLst>
        </xdr:cNvPr>
        <xdr:cNvSpPr txBox="1">
          <a:spLocks noChangeArrowheads="1"/>
        </xdr:cNvSpPr>
      </xdr:nvSpPr>
      <xdr:spPr bwMode="auto">
        <a:xfrm>
          <a:off x="26841450" y="17145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100853</xdr:colOff>
      <xdr:row>1</xdr:row>
      <xdr:rowOff>179294</xdr:rowOff>
    </xdr:from>
    <xdr:ext cx="85725" cy="225238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8397FA8D-8D2F-4AB6-9D65-599F975527DF}"/>
            </a:ext>
          </a:extLst>
        </xdr:cNvPr>
        <xdr:cNvSpPr txBox="1">
          <a:spLocks noChangeArrowheads="1"/>
        </xdr:cNvSpPr>
      </xdr:nvSpPr>
      <xdr:spPr bwMode="auto">
        <a:xfrm>
          <a:off x="27583653" y="344394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85725" cy="215713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9D8DEC0-ACCD-4E12-84F7-153633773780}"/>
            </a:ext>
          </a:extLst>
        </xdr:cNvPr>
        <xdr:cNvSpPr txBox="1">
          <a:spLocks noChangeArrowheads="1"/>
        </xdr:cNvSpPr>
      </xdr:nvSpPr>
      <xdr:spPr bwMode="auto">
        <a:xfrm>
          <a:off x="8543925" y="0"/>
          <a:ext cx="85725" cy="21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85725" cy="215713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FFE31F9-3CED-4872-98E7-A5505F6E4A50}"/>
            </a:ext>
          </a:extLst>
        </xdr:cNvPr>
        <xdr:cNvSpPr txBox="1">
          <a:spLocks noChangeArrowheads="1"/>
        </xdr:cNvSpPr>
      </xdr:nvSpPr>
      <xdr:spPr bwMode="auto">
        <a:xfrm>
          <a:off x="8543925" y="0"/>
          <a:ext cx="85725" cy="21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53813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5BF90A1-AD08-4F8B-ACAF-E5B49A2D5C3A}"/>
            </a:ext>
          </a:extLst>
        </xdr:cNvPr>
        <xdr:cNvSpPr txBox="1">
          <a:spLocks noChangeArrowheads="1"/>
        </xdr:cNvSpPr>
      </xdr:nvSpPr>
      <xdr:spPr bwMode="auto">
        <a:xfrm>
          <a:off x="11649075" y="0"/>
          <a:ext cx="85725" cy="253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92075" cy="279213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249F0112-D934-4B5D-8AFC-59DDAC78318D}"/>
            </a:ext>
          </a:extLst>
        </xdr:cNvPr>
        <xdr:cNvSpPr txBox="1">
          <a:spLocks noChangeArrowheads="1"/>
        </xdr:cNvSpPr>
      </xdr:nvSpPr>
      <xdr:spPr bwMode="auto">
        <a:xfrm>
          <a:off x="11649075" y="171450"/>
          <a:ext cx="92075" cy="27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92075" cy="279213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A7D9517F-4292-4B55-9181-BAB64A2740AD}"/>
            </a:ext>
          </a:extLst>
        </xdr:cNvPr>
        <xdr:cNvSpPr txBox="1">
          <a:spLocks noChangeArrowheads="1"/>
        </xdr:cNvSpPr>
      </xdr:nvSpPr>
      <xdr:spPr bwMode="auto">
        <a:xfrm>
          <a:off x="11649075" y="171450"/>
          <a:ext cx="92075" cy="27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92075" cy="250638"/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9CC9B5DF-4F1A-4A89-B79F-B1B1005DB634}"/>
            </a:ext>
          </a:extLst>
        </xdr:cNvPr>
        <xdr:cNvSpPr txBox="1">
          <a:spLocks noChangeArrowheads="1"/>
        </xdr:cNvSpPr>
      </xdr:nvSpPr>
      <xdr:spPr bwMode="auto">
        <a:xfrm>
          <a:off x="10096500" y="0"/>
          <a:ext cx="92075" cy="250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85725" cy="234763"/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335BB9FF-1D5A-4464-A9AE-2062B6DBF002}"/>
            </a:ext>
          </a:extLst>
        </xdr:cNvPr>
        <xdr:cNvSpPr txBox="1">
          <a:spLocks noChangeArrowheads="1"/>
        </xdr:cNvSpPr>
      </xdr:nvSpPr>
      <xdr:spPr bwMode="auto">
        <a:xfrm>
          <a:off x="5200650" y="171450"/>
          <a:ext cx="85725" cy="23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85725" cy="234763"/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4E8EB81F-9505-48C6-B92B-2AE898EFE2FB}"/>
            </a:ext>
          </a:extLst>
        </xdr:cNvPr>
        <xdr:cNvSpPr txBox="1">
          <a:spLocks noChangeArrowheads="1"/>
        </xdr:cNvSpPr>
      </xdr:nvSpPr>
      <xdr:spPr bwMode="auto">
        <a:xfrm>
          <a:off x="5200650" y="171450"/>
          <a:ext cx="85725" cy="23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85725" cy="244288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4877ECD-3A87-497E-8B47-89B90961F030}"/>
            </a:ext>
          </a:extLst>
        </xdr:cNvPr>
        <xdr:cNvSpPr txBox="1">
          <a:spLocks noChangeArrowheads="1"/>
        </xdr:cNvSpPr>
      </xdr:nvSpPr>
      <xdr:spPr bwMode="auto">
        <a:xfrm>
          <a:off x="8543925" y="0"/>
          <a:ext cx="85725" cy="244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67235</xdr:colOff>
      <xdr:row>0</xdr:row>
      <xdr:rowOff>123265</xdr:rowOff>
    </xdr:from>
    <xdr:ext cx="85725" cy="301437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C489ABCB-3DBC-4454-BB0F-315BAED27A96}"/>
            </a:ext>
          </a:extLst>
        </xdr:cNvPr>
        <xdr:cNvSpPr txBox="1">
          <a:spLocks noChangeArrowheads="1"/>
        </xdr:cNvSpPr>
      </xdr:nvSpPr>
      <xdr:spPr bwMode="auto">
        <a:xfrm>
          <a:off x="14818285" y="126440"/>
          <a:ext cx="85725" cy="301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85725" cy="272862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7B986D3-5879-4BBB-AB1A-0FEB372BB295}"/>
            </a:ext>
          </a:extLst>
        </xdr:cNvPr>
        <xdr:cNvSpPr txBox="1">
          <a:spLocks noChangeArrowheads="1"/>
        </xdr:cNvSpPr>
      </xdr:nvSpPr>
      <xdr:spPr bwMode="auto">
        <a:xfrm>
          <a:off x="13201650" y="0"/>
          <a:ext cx="85725" cy="27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C175E6F3-2788-40CD-9D01-8F422CFD0542}"/>
            </a:ext>
          </a:extLst>
        </xdr:cNvPr>
        <xdr:cNvSpPr txBox="1">
          <a:spLocks noChangeArrowheads="1"/>
        </xdr:cNvSpPr>
      </xdr:nvSpPr>
      <xdr:spPr bwMode="auto">
        <a:xfrm>
          <a:off x="13201650" y="17145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DF4DAE00-8723-457B-8CE7-2630B6298E24}"/>
            </a:ext>
          </a:extLst>
        </xdr:cNvPr>
        <xdr:cNvSpPr txBox="1">
          <a:spLocks noChangeArrowheads="1"/>
        </xdr:cNvSpPr>
      </xdr:nvSpPr>
      <xdr:spPr bwMode="auto">
        <a:xfrm>
          <a:off x="13201650" y="17145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100853</xdr:colOff>
      <xdr:row>1</xdr:row>
      <xdr:rowOff>179294</xdr:rowOff>
    </xdr:from>
    <xdr:ext cx="85725" cy="225238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8261084-8007-4CDE-8968-C9B954D6BF8F}"/>
            </a:ext>
          </a:extLst>
        </xdr:cNvPr>
        <xdr:cNvSpPr txBox="1">
          <a:spLocks noChangeArrowheads="1"/>
        </xdr:cNvSpPr>
      </xdr:nvSpPr>
      <xdr:spPr bwMode="auto">
        <a:xfrm>
          <a:off x="14858253" y="344394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92075" cy="279213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409E287B-C41D-48A7-A911-26EFE021D9F6}"/>
            </a:ext>
          </a:extLst>
        </xdr:cNvPr>
        <xdr:cNvSpPr txBox="1">
          <a:spLocks noChangeArrowheads="1"/>
        </xdr:cNvSpPr>
      </xdr:nvSpPr>
      <xdr:spPr bwMode="auto">
        <a:xfrm>
          <a:off x="11649075" y="171450"/>
          <a:ext cx="92075" cy="27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92075" cy="279213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EC6E10CF-125E-4A2E-BAC1-6B1AA2CE5285}"/>
            </a:ext>
          </a:extLst>
        </xdr:cNvPr>
        <xdr:cNvSpPr txBox="1">
          <a:spLocks noChangeArrowheads="1"/>
        </xdr:cNvSpPr>
      </xdr:nvSpPr>
      <xdr:spPr bwMode="auto">
        <a:xfrm>
          <a:off x="11649075" y="171450"/>
          <a:ext cx="92075" cy="27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92075" cy="250638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FD60B14A-67E2-4293-8BBB-8D9CCDD20654}"/>
            </a:ext>
          </a:extLst>
        </xdr:cNvPr>
        <xdr:cNvSpPr txBox="1">
          <a:spLocks noChangeArrowheads="1"/>
        </xdr:cNvSpPr>
      </xdr:nvSpPr>
      <xdr:spPr bwMode="auto">
        <a:xfrm>
          <a:off x="10096500" y="0"/>
          <a:ext cx="92075" cy="250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85725" cy="234763"/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1EF0DEED-0CDB-4F85-9175-C7C57F7F5C32}"/>
            </a:ext>
          </a:extLst>
        </xdr:cNvPr>
        <xdr:cNvSpPr txBox="1">
          <a:spLocks noChangeArrowheads="1"/>
        </xdr:cNvSpPr>
      </xdr:nvSpPr>
      <xdr:spPr bwMode="auto">
        <a:xfrm>
          <a:off x="5200650" y="171450"/>
          <a:ext cx="85725" cy="23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85725" cy="234763"/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2CFD8FAB-9269-4E46-BC7F-2681011FF897}"/>
            </a:ext>
          </a:extLst>
        </xdr:cNvPr>
        <xdr:cNvSpPr txBox="1">
          <a:spLocks noChangeArrowheads="1"/>
        </xdr:cNvSpPr>
      </xdr:nvSpPr>
      <xdr:spPr bwMode="auto">
        <a:xfrm>
          <a:off x="5200650" y="171450"/>
          <a:ext cx="85725" cy="23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85725" cy="244288"/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3FA8295E-D464-4E5D-9CB2-160311CD34B5}"/>
            </a:ext>
          </a:extLst>
        </xdr:cNvPr>
        <xdr:cNvSpPr txBox="1">
          <a:spLocks noChangeArrowheads="1"/>
        </xdr:cNvSpPr>
      </xdr:nvSpPr>
      <xdr:spPr bwMode="auto">
        <a:xfrm>
          <a:off x="8543925" y="0"/>
          <a:ext cx="85725" cy="244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67235</xdr:colOff>
      <xdr:row>0</xdr:row>
      <xdr:rowOff>123265</xdr:rowOff>
    </xdr:from>
    <xdr:ext cx="85725" cy="301437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E3CE4B7F-E5E8-4A1A-88B6-623AA654D59B}"/>
            </a:ext>
          </a:extLst>
        </xdr:cNvPr>
        <xdr:cNvSpPr txBox="1">
          <a:spLocks noChangeArrowheads="1"/>
        </xdr:cNvSpPr>
      </xdr:nvSpPr>
      <xdr:spPr bwMode="auto">
        <a:xfrm>
          <a:off x="14818285" y="126440"/>
          <a:ext cx="85725" cy="301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85725" cy="272862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8FBB6E80-104E-409C-B937-310368A12E42}"/>
            </a:ext>
          </a:extLst>
        </xdr:cNvPr>
        <xdr:cNvSpPr txBox="1">
          <a:spLocks noChangeArrowheads="1"/>
        </xdr:cNvSpPr>
      </xdr:nvSpPr>
      <xdr:spPr bwMode="auto">
        <a:xfrm>
          <a:off x="13201650" y="0"/>
          <a:ext cx="85725" cy="27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99F9F77-4B74-4655-B208-F9A542699EBB}"/>
            </a:ext>
          </a:extLst>
        </xdr:cNvPr>
        <xdr:cNvSpPr txBox="1">
          <a:spLocks noChangeArrowheads="1"/>
        </xdr:cNvSpPr>
      </xdr:nvSpPr>
      <xdr:spPr bwMode="auto">
        <a:xfrm>
          <a:off x="13201650" y="17145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id="{6BE9D09C-8FAE-4558-9AC3-7C5AA412B24E}"/>
            </a:ext>
          </a:extLst>
        </xdr:cNvPr>
        <xdr:cNvSpPr txBox="1">
          <a:spLocks noChangeArrowheads="1"/>
        </xdr:cNvSpPr>
      </xdr:nvSpPr>
      <xdr:spPr bwMode="auto">
        <a:xfrm>
          <a:off x="13201650" y="17145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100853</xdr:colOff>
      <xdr:row>1</xdr:row>
      <xdr:rowOff>179294</xdr:rowOff>
    </xdr:from>
    <xdr:ext cx="85725" cy="225238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C72016E2-221A-4886-9444-DDA0E27889A3}"/>
            </a:ext>
          </a:extLst>
        </xdr:cNvPr>
        <xdr:cNvSpPr txBox="1">
          <a:spLocks noChangeArrowheads="1"/>
        </xdr:cNvSpPr>
      </xdr:nvSpPr>
      <xdr:spPr bwMode="auto">
        <a:xfrm>
          <a:off x="14858253" y="344394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85725" cy="234763"/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4C43491E-E7C2-40E7-8A03-D1EF4A803514}"/>
            </a:ext>
          </a:extLst>
        </xdr:cNvPr>
        <xdr:cNvSpPr txBox="1">
          <a:spLocks noChangeArrowheads="1"/>
        </xdr:cNvSpPr>
      </xdr:nvSpPr>
      <xdr:spPr bwMode="auto">
        <a:xfrm>
          <a:off x="8543925" y="0"/>
          <a:ext cx="85725" cy="23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85725" cy="234763"/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B60387DF-70EA-4033-9F1D-0A1C2BD7D9AE}"/>
            </a:ext>
          </a:extLst>
        </xdr:cNvPr>
        <xdr:cNvSpPr txBox="1">
          <a:spLocks noChangeArrowheads="1"/>
        </xdr:cNvSpPr>
      </xdr:nvSpPr>
      <xdr:spPr bwMode="auto">
        <a:xfrm>
          <a:off x="8543925" y="0"/>
          <a:ext cx="85725" cy="23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85725" cy="234763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22C4F5E5-2963-4224-9701-F067181FCB0C}"/>
            </a:ext>
          </a:extLst>
        </xdr:cNvPr>
        <xdr:cNvSpPr txBox="1">
          <a:spLocks noChangeArrowheads="1"/>
        </xdr:cNvSpPr>
      </xdr:nvSpPr>
      <xdr:spPr bwMode="auto">
        <a:xfrm>
          <a:off x="8543925" y="0"/>
          <a:ext cx="85725" cy="23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85725" cy="234763"/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id="{D751D875-9EBD-4605-B5D4-64D2C1FC72C2}"/>
            </a:ext>
          </a:extLst>
        </xdr:cNvPr>
        <xdr:cNvSpPr txBox="1">
          <a:spLocks noChangeArrowheads="1"/>
        </xdr:cNvSpPr>
      </xdr:nvSpPr>
      <xdr:spPr bwMode="auto">
        <a:xfrm>
          <a:off x="8543925" y="0"/>
          <a:ext cx="85725" cy="23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92075" cy="269688"/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2E31531B-B8B3-44C9-BA09-FEA8F5411790}"/>
            </a:ext>
          </a:extLst>
        </xdr:cNvPr>
        <xdr:cNvSpPr txBox="1">
          <a:spLocks noChangeArrowheads="1"/>
        </xdr:cNvSpPr>
      </xdr:nvSpPr>
      <xdr:spPr bwMode="auto">
        <a:xfrm>
          <a:off x="11649075" y="171450"/>
          <a:ext cx="92075" cy="269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92075" cy="269688"/>
    <xdr:sp macro="" textlink="">
      <xdr:nvSpPr>
        <xdr:cNvPr id="32" name="Text Box 5">
          <a:extLst>
            <a:ext uri="{FF2B5EF4-FFF2-40B4-BE49-F238E27FC236}">
              <a16:creationId xmlns:a16="http://schemas.microsoft.com/office/drawing/2014/main" id="{7C9E035C-F30D-41CF-994F-75FE9E93C126}"/>
            </a:ext>
          </a:extLst>
        </xdr:cNvPr>
        <xdr:cNvSpPr txBox="1">
          <a:spLocks noChangeArrowheads="1"/>
        </xdr:cNvSpPr>
      </xdr:nvSpPr>
      <xdr:spPr bwMode="auto">
        <a:xfrm>
          <a:off x="11649075" y="171450"/>
          <a:ext cx="92075" cy="269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92075" cy="269688"/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42A40ED5-89D0-4800-B1D8-FD6D1A10DDA3}"/>
            </a:ext>
          </a:extLst>
        </xdr:cNvPr>
        <xdr:cNvSpPr txBox="1">
          <a:spLocks noChangeArrowheads="1"/>
        </xdr:cNvSpPr>
      </xdr:nvSpPr>
      <xdr:spPr bwMode="auto">
        <a:xfrm>
          <a:off x="11649075" y="171450"/>
          <a:ext cx="92075" cy="269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92075" cy="269688"/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B113C0D1-1840-4F96-A81E-7370CFEC70F1}"/>
            </a:ext>
          </a:extLst>
        </xdr:cNvPr>
        <xdr:cNvSpPr txBox="1">
          <a:spLocks noChangeArrowheads="1"/>
        </xdr:cNvSpPr>
      </xdr:nvSpPr>
      <xdr:spPr bwMode="auto">
        <a:xfrm>
          <a:off x="11649075" y="171450"/>
          <a:ext cx="92075" cy="269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</xdr:row>
      <xdr:rowOff>0</xdr:rowOff>
    </xdr:from>
    <xdr:to>
      <xdr:col>7</xdr:col>
      <xdr:colOff>92075</xdr:colOff>
      <xdr:row>2</xdr:row>
      <xdr:rowOff>114300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7859ABBA-BA14-4113-8875-0FB08B3CAA7B}"/>
            </a:ext>
          </a:extLst>
        </xdr:cNvPr>
        <xdr:cNvSpPr txBox="1">
          <a:spLocks noChangeArrowheads="1"/>
        </xdr:cNvSpPr>
      </xdr:nvSpPr>
      <xdr:spPr bwMode="auto">
        <a:xfrm>
          <a:off x="11649075" y="171450"/>
          <a:ext cx="920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92075</xdr:colOff>
      <xdr:row>2</xdr:row>
      <xdr:rowOff>114300</xdr:rowOff>
    </xdr:to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7709478E-AEBF-4777-871B-0DCB87DD2B89}"/>
            </a:ext>
          </a:extLst>
        </xdr:cNvPr>
        <xdr:cNvSpPr txBox="1">
          <a:spLocks noChangeArrowheads="1"/>
        </xdr:cNvSpPr>
      </xdr:nvSpPr>
      <xdr:spPr bwMode="auto">
        <a:xfrm>
          <a:off x="11649075" y="171450"/>
          <a:ext cx="920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92075</xdr:colOff>
      <xdr:row>1</xdr:row>
      <xdr:rowOff>82550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7B841F67-0DB2-40F8-A361-05BB7775DFC5}"/>
            </a:ext>
          </a:extLst>
        </xdr:cNvPr>
        <xdr:cNvSpPr txBox="1">
          <a:spLocks noChangeArrowheads="1"/>
        </xdr:cNvSpPr>
      </xdr:nvSpPr>
      <xdr:spPr bwMode="auto">
        <a:xfrm>
          <a:off x="10096500" y="0"/>
          <a:ext cx="92075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85725</xdr:colOff>
      <xdr:row>1</xdr:row>
      <xdr:rowOff>85725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6D703820-4D0B-48A8-A4B6-C4FE2F92844E}"/>
            </a:ext>
          </a:extLst>
        </xdr:cNvPr>
        <xdr:cNvSpPr txBox="1">
          <a:spLocks noChangeArrowheads="1"/>
        </xdr:cNvSpPr>
      </xdr:nvSpPr>
      <xdr:spPr bwMode="auto">
        <a:xfrm>
          <a:off x="8543925" y="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123265</xdr:rowOff>
    </xdr:from>
    <xdr:to>
      <xdr:col>8</xdr:col>
      <xdr:colOff>85725</xdr:colOff>
      <xdr:row>2</xdr:row>
      <xdr:rowOff>85351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6A6A1206-ECB7-430B-A613-D062CDB08A93}"/>
            </a:ext>
          </a:extLst>
        </xdr:cNvPr>
        <xdr:cNvSpPr txBox="1">
          <a:spLocks noChangeArrowheads="1"/>
        </xdr:cNvSpPr>
      </xdr:nvSpPr>
      <xdr:spPr bwMode="auto">
        <a:xfrm>
          <a:off x="13201650" y="126440"/>
          <a:ext cx="85725" cy="301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85725</xdr:colOff>
      <xdr:row>1</xdr:row>
      <xdr:rowOff>104774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CF0BE81B-84C3-4D55-B58F-7070BF2A8423}"/>
            </a:ext>
          </a:extLst>
        </xdr:cNvPr>
        <xdr:cNvSpPr txBox="1">
          <a:spLocks noChangeArrowheads="1"/>
        </xdr:cNvSpPr>
      </xdr:nvSpPr>
      <xdr:spPr bwMode="auto">
        <a:xfrm>
          <a:off x="13201650" y="0"/>
          <a:ext cx="85725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C6855423-6AB4-43FA-9367-67665339B523}"/>
            </a:ext>
          </a:extLst>
        </xdr:cNvPr>
        <xdr:cNvSpPr txBox="1">
          <a:spLocks noChangeArrowheads="1"/>
        </xdr:cNvSpPr>
      </xdr:nvSpPr>
      <xdr:spPr bwMode="auto">
        <a:xfrm>
          <a:off x="13201650" y="17145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42" name="Text Box 6">
          <a:extLst>
            <a:ext uri="{FF2B5EF4-FFF2-40B4-BE49-F238E27FC236}">
              <a16:creationId xmlns:a16="http://schemas.microsoft.com/office/drawing/2014/main" id="{24890400-21DA-4252-AF0C-54B2EEFC172B}"/>
            </a:ext>
          </a:extLst>
        </xdr:cNvPr>
        <xdr:cNvSpPr txBox="1">
          <a:spLocks noChangeArrowheads="1"/>
        </xdr:cNvSpPr>
      </xdr:nvSpPr>
      <xdr:spPr bwMode="auto">
        <a:xfrm>
          <a:off x="13201650" y="17145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179294</xdr:rowOff>
    </xdr:from>
    <xdr:ext cx="85725" cy="225238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3D01F5B9-484C-457F-A9E5-EB17C979994B}"/>
            </a:ext>
          </a:extLst>
        </xdr:cNvPr>
        <xdr:cNvSpPr txBox="1">
          <a:spLocks noChangeArrowheads="1"/>
        </xdr:cNvSpPr>
      </xdr:nvSpPr>
      <xdr:spPr bwMode="auto">
        <a:xfrm>
          <a:off x="13201650" y="344394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8</xdr:col>
      <xdr:colOff>0</xdr:colOff>
      <xdr:row>0</xdr:row>
      <xdr:rowOff>156883</xdr:rowOff>
    </xdr:from>
    <xdr:to>
      <xdr:col>8</xdr:col>
      <xdr:colOff>85725</xdr:colOff>
      <xdr:row>2</xdr:row>
      <xdr:rowOff>47491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A480C87C-B692-4BDC-BF73-7E749A9D4D06}"/>
            </a:ext>
          </a:extLst>
        </xdr:cNvPr>
        <xdr:cNvSpPr txBox="1">
          <a:spLocks noChangeArrowheads="1"/>
        </xdr:cNvSpPr>
      </xdr:nvSpPr>
      <xdr:spPr bwMode="auto">
        <a:xfrm>
          <a:off x="13201650" y="160058"/>
          <a:ext cx="85725" cy="230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85725</xdr:colOff>
      <xdr:row>1</xdr:row>
      <xdr:rowOff>66675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D40E0872-CE53-40DB-909A-BBD0091F8C97}"/>
            </a:ext>
          </a:extLst>
        </xdr:cNvPr>
        <xdr:cNvSpPr txBox="1">
          <a:spLocks noChangeArrowheads="1"/>
        </xdr:cNvSpPr>
      </xdr:nvSpPr>
      <xdr:spPr bwMode="auto">
        <a:xfrm>
          <a:off x="13201650" y="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85725</xdr:colOff>
      <xdr:row>1</xdr:row>
      <xdr:rowOff>66675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DBDEAA1B-F62B-41D2-828F-ECAC1FEB5D7B}"/>
            </a:ext>
          </a:extLst>
        </xdr:cNvPr>
        <xdr:cNvSpPr txBox="1">
          <a:spLocks noChangeArrowheads="1"/>
        </xdr:cNvSpPr>
      </xdr:nvSpPr>
      <xdr:spPr bwMode="auto">
        <a:xfrm>
          <a:off x="14754225" y="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85725</xdr:colOff>
      <xdr:row>2</xdr:row>
      <xdr:rowOff>63500</xdr:rowOff>
    </xdr:to>
    <xdr:sp macro="" textlink="">
      <xdr:nvSpPr>
        <xdr:cNvPr id="47" name="Text Box 3">
          <a:extLst>
            <a:ext uri="{FF2B5EF4-FFF2-40B4-BE49-F238E27FC236}">
              <a16:creationId xmlns:a16="http://schemas.microsoft.com/office/drawing/2014/main" id="{83B79F9A-6416-4E0F-8E03-DAAC028C21D3}"/>
            </a:ext>
          </a:extLst>
        </xdr:cNvPr>
        <xdr:cNvSpPr txBox="1">
          <a:spLocks noChangeArrowheads="1"/>
        </xdr:cNvSpPr>
      </xdr:nvSpPr>
      <xdr:spPr bwMode="auto">
        <a:xfrm>
          <a:off x="13201650" y="171450"/>
          <a:ext cx="8572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85725</xdr:colOff>
      <xdr:row>1</xdr:row>
      <xdr:rowOff>66675</xdr:rowOff>
    </xdr:to>
    <xdr:sp macro="" textlink="">
      <xdr:nvSpPr>
        <xdr:cNvPr id="48" name="Text Box 6">
          <a:extLst>
            <a:ext uri="{FF2B5EF4-FFF2-40B4-BE49-F238E27FC236}">
              <a16:creationId xmlns:a16="http://schemas.microsoft.com/office/drawing/2014/main" id="{3248BB15-D1E1-4691-B757-C52000B0740A}"/>
            </a:ext>
          </a:extLst>
        </xdr:cNvPr>
        <xdr:cNvSpPr txBox="1">
          <a:spLocks noChangeArrowheads="1"/>
        </xdr:cNvSpPr>
      </xdr:nvSpPr>
      <xdr:spPr bwMode="auto">
        <a:xfrm>
          <a:off x="14754225" y="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85725</xdr:colOff>
      <xdr:row>1</xdr:row>
      <xdr:rowOff>66675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D8B04581-ADE8-4146-B3FD-E9BE30A9F6C5}"/>
            </a:ext>
          </a:extLst>
        </xdr:cNvPr>
        <xdr:cNvSpPr txBox="1">
          <a:spLocks noChangeArrowheads="1"/>
        </xdr:cNvSpPr>
      </xdr:nvSpPr>
      <xdr:spPr bwMode="auto">
        <a:xfrm>
          <a:off x="13201650" y="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0</xdr:colOff>
      <xdr:row>1</xdr:row>
      <xdr:rowOff>0</xdr:rowOff>
    </xdr:from>
    <xdr:ext cx="85725" cy="220807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DFFFF287-0FEA-4B42-95A6-CB818E669AD6}"/>
            </a:ext>
          </a:extLst>
        </xdr:cNvPr>
        <xdr:cNvSpPr txBox="1">
          <a:spLocks noChangeArrowheads="1"/>
        </xdr:cNvSpPr>
      </xdr:nvSpPr>
      <xdr:spPr bwMode="auto">
        <a:xfrm>
          <a:off x="13201650" y="171450"/>
          <a:ext cx="85725" cy="220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8</xdr:col>
      <xdr:colOff>0</xdr:colOff>
      <xdr:row>1</xdr:row>
      <xdr:rowOff>0</xdr:rowOff>
    </xdr:from>
    <xdr:to>
      <xdr:col>8</xdr:col>
      <xdr:colOff>85725</xdr:colOff>
      <xdr:row>2</xdr:row>
      <xdr:rowOff>63500</xdr:rowOff>
    </xdr:to>
    <xdr:sp macro="" textlink="">
      <xdr:nvSpPr>
        <xdr:cNvPr id="51" name="Text Box 4">
          <a:extLst>
            <a:ext uri="{FF2B5EF4-FFF2-40B4-BE49-F238E27FC236}">
              <a16:creationId xmlns:a16="http://schemas.microsoft.com/office/drawing/2014/main" id="{8BCAD2D4-875A-49A6-810D-D76825A85E8F}"/>
            </a:ext>
          </a:extLst>
        </xdr:cNvPr>
        <xdr:cNvSpPr txBox="1">
          <a:spLocks noChangeArrowheads="1"/>
        </xdr:cNvSpPr>
      </xdr:nvSpPr>
      <xdr:spPr bwMode="auto">
        <a:xfrm>
          <a:off x="13201650" y="171450"/>
          <a:ext cx="8572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85725</xdr:colOff>
      <xdr:row>2</xdr:row>
      <xdr:rowOff>63500</xdr:rowOff>
    </xdr:to>
    <xdr:sp macro="" textlink="">
      <xdr:nvSpPr>
        <xdr:cNvPr id="52" name="Text Box 5">
          <a:extLst>
            <a:ext uri="{FF2B5EF4-FFF2-40B4-BE49-F238E27FC236}">
              <a16:creationId xmlns:a16="http://schemas.microsoft.com/office/drawing/2014/main" id="{C45D3A16-734E-472C-9A00-FD84FFD03A3D}"/>
            </a:ext>
          </a:extLst>
        </xdr:cNvPr>
        <xdr:cNvSpPr txBox="1">
          <a:spLocks noChangeArrowheads="1"/>
        </xdr:cNvSpPr>
      </xdr:nvSpPr>
      <xdr:spPr bwMode="auto">
        <a:xfrm>
          <a:off x="13201650" y="171450"/>
          <a:ext cx="8572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85725</xdr:colOff>
      <xdr:row>1</xdr:row>
      <xdr:rowOff>85725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95943E62-0575-4218-811A-9FB80AF75BD2}"/>
            </a:ext>
          </a:extLst>
        </xdr:cNvPr>
        <xdr:cNvSpPr txBox="1">
          <a:spLocks noChangeArrowheads="1"/>
        </xdr:cNvSpPr>
      </xdr:nvSpPr>
      <xdr:spPr bwMode="auto">
        <a:xfrm>
          <a:off x="14754225" y="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67235</xdr:colOff>
      <xdr:row>0</xdr:row>
      <xdr:rowOff>123265</xdr:rowOff>
    </xdr:from>
    <xdr:ext cx="85725" cy="299997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B5D121D4-922B-42DF-9296-17EA96EA17A0}"/>
            </a:ext>
          </a:extLst>
        </xdr:cNvPr>
        <xdr:cNvSpPr txBox="1">
          <a:spLocks noChangeArrowheads="1"/>
        </xdr:cNvSpPr>
      </xdr:nvSpPr>
      <xdr:spPr bwMode="auto">
        <a:xfrm>
          <a:off x="14818285" y="126440"/>
          <a:ext cx="85725" cy="299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85725" cy="272142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E01615A-C78F-4063-94AF-C7F2C5A8092D}"/>
            </a:ext>
          </a:extLst>
        </xdr:cNvPr>
        <xdr:cNvSpPr txBox="1">
          <a:spLocks noChangeArrowheads="1"/>
        </xdr:cNvSpPr>
      </xdr:nvSpPr>
      <xdr:spPr bwMode="auto">
        <a:xfrm>
          <a:off x="13201650" y="0"/>
          <a:ext cx="85725" cy="272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5FA96CB4-65BC-41CC-8A75-64589B124E8E}"/>
            </a:ext>
          </a:extLst>
        </xdr:cNvPr>
        <xdr:cNvSpPr txBox="1">
          <a:spLocks noChangeArrowheads="1"/>
        </xdr:cNvSpPr>
      </xdr:nvSpPr>
      <xdr:spPr bwMode="auto">
        <a:xfrm>
          <a:off x="13201650" y="17145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57" name="Text Box 6">
          <a:extLst>
            <a:ext uri="{FF2B5EF4-FFF2-40B4-BE49-F238E27FC236}">
              <a16:creationId xmlns:a16="http://schemas.microsoft.com/office/drawing/2014/main" id="{F8C45B3C-2D7B-4452-B6BA-589A73A33733}"/>
            </a:ext>
          </a:extLst>
        </xdr:cNvPr>
        <xdr:cNvSpPr txBox="1">
          <a:spLocks noChangeArrowheads="1"/>
        </xdr:cNvSpPr>
      </xdr:nvSpPr>
      <xdr:spPr bwMode="auto">
        <a:xfrm>
          <a:off x="13201650" y="17145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100853</xdr:colOff>
      <xdr:row>1</xdr:row>
      <xdr:rowOff>179294</xdr:rowOff>
    </xdr:from>
    <xdr:ext cx="85725" cy="225238"/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E14D3B01-BA27-4F26-A815-C5120EBB8752}"/>
            </a:ext>
          </a:extLst>
        </xdr:cNvPr>
        <xdr:cNvSpPr txBox="1">
          <a:spLocks noChangeArrowheads="1"/>
        </xdr:cNvSpPr>
      </xdr:nvSpPr>
      <xdr:spPr bwMode="auto">
        <a:xfrm>
          <a:off x="14858253" y="344394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</xdr:row>
      <xdr:rowOff>0</xdr:rowOff>
    </xdr:from>
    <xdr:ext cx="85725" cy="215713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3B38634-0851-4089-9F2E-46EAD3FA78D5}"/>
            </a:ext>
          </a:extLst>
        </xdr:cNvPr>
        <xdr:cNvSpPr txBox="1">
          <a:spLocks noChangeArrowheads="1"/>
        </xdr:cNvSpPr>
      </xdr:nvSpPr>
      <xdr:spPr bwMode="auto">
        <a:xfrm>
          <a:off x="13639800" y="161925"/>
          <a:ext cx="85725" cy="21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1333500</xdr:colOff>
      <xdr:row>0</xdr:row>
      <xdr:rowOff>0</xdr:rowOff>
    </xdr:from>
    <xdr:ext cx="85725" cy="215713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572E2C6-D535-4F54-AF26-3EBD8007831E}"/>
            </a:ext>
          </a:extLst>
        </xdr:cNvPr>
        <xdr:cNvSpPr txBox="1">
          <a:spLocks noChangeArrowheads="1"/>
        </xdr:cNvSpPr>
      </xdr:nvSpPr>
      <xdr:spPr bwMode="auto">
        <a:xfrm>
          <a:off x="1990725" y="0"/>
          <a:ext cx="85725" cy="21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</xdr:row>
      <xdr:rowOff>0</xdr:rowOff>
    </xdr:from>
    <xdr:ext cx="92075" cy="260163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C006FC10-AC51-45E4-A665-C70C2DDA1024}"/>
            </a:ext>
          </a:extLst>
        </xdr:cNvPr>
        <xdr:cNvSpPr txBox="1">
          <a:spLocks noChangeArrowheads="1"/>
        </xdr:cNvSpPr>
      </xdr:nvSpPr>
      <xdr:spPr bwMode="auto">
        <a:xfrm>
          <a:off x="16706850" y="161925"/>
          <a:ext cx="92075" cy="260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</xdr:row>
      <xdr:rowOff>0</xdr:rowOff>
    </xdr:from>
    <xdr:ext cx="92075" cy="260163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E32692A1-1321-485D-84A4-8DA5DB36B501}"/>
            </a:ext>
          </a:extLst>
        </xdr:cNvPr>
        <xdr:cNvSpPr txBox="1">
          <a:spLocks noChangeArrowheads="1"/>
        </xdr:cNvSpPr>
      </xdr:nvSpPr>
      <xdr:spPr bwMode="auto">
        <a:xfrm>
          <a:off x="16706850" y="161925"/>
          <a:ext cx="92075" cy="260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</xdr:row>
      <xdr:rowOff>0</xdr:rowOff>
    </xdr:from>
    <xdr:ext cx="92075" cy="231588"/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7CD66D31-11AA-4099-B697-4522AA7E7A25}"/>
            </a:ext>
          </a:extLst>
        </xdr:cNvPr>
        <xdr:cNvSpPr txBox="1">
          <a:spLocks noChangeArrowheads="1"/>
        </xdr:cNvSpPr>
      </xdr:nvSpPr>
      <xdr:spPr bwMode="auto">
        <a:xfrm>
          <a:off x="15173325" y="161925"/>
          <a:ext cx="92075" cy="231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85725" cy="215713"/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F44443D8-82FF-4647-999A-1793E5AF0C49}"/>
            </a:ext>
          </a:extLst>
        </xdr:cNvPr>
        <xdr:cNvSpPr txBox="1">
          <a:spLocks noChangeArrowheads="1"/>
        </xdr:cNvSpPr>
      </xdr:nvSpPr>
      <xdr:spPr bwMode="auto">
        <a:xfrm>
          <a:off x="12087225" y="161925"/>
          <a:ext cx="85725" cy="21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85725" cy="215713"/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9ED2C7A5-8C69-4C38-9304-88E7ED423289}"/>
            </a:ext>
          </a:extLst>
        </xdr:cNvPr>
        <xdr:cNvSpPr txBox="1">
          <a:spLocks noChangeArrowheads="1"/>
        </xdr:cNvSpPr>
      </xdr:nvSpPr>
      <xdr:spPr bwMode="auto">
        <a:xfrm>
          <a:off x="12087225" y="161925"/>
          <a:ext cx="85725" cy="21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122F2C5B-D328-4EC8-A731-5DC8B5FAFF21}"/>
            </a:ext>
          </a:extLst>
        </xdr:cNvPr>
        <xdr:cNvSpPr txBox="1">
          <a:spLocks noChangeArrowheads="1"/>
        </xdr:cNvSpPr>
      </xdr:nvSpPr>
      <xdr:spPr bwMode="auto">
        <a:xfrm>
          <a:off x="13639800" y="161925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1279072</xdr:colOff>
      <xdr:row>1</xdr:row>
      <xdr:rowOff>171797</xdr:rowOff>
    </xdr:from>
    <xdr:ext cx="85725" cy="263337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6B787C0-4007-411D-BE2D-237A0C2CA0C3}"/>
            </a:ext>
          </a:extLst>
        </xdr:cNvPr>
        <xdr:cNvSpPr txBox="1">
          <a:spLocks noChangeArrowheads="1"/>
        </xdr:cNvSpPr>
      </xdr:nvSpPr>
      <xdr:spPr bwMode="auto">
        <a:xfrm>
          <a:off x="17985922" y="333722"/>
          <a:ext cx="85725" cy="263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85725" cy="253812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69672686-C42C-4CF8-82FB-5214894314BB}"/>
            </a:ext>
          </a:extLst>
        </xdr:cNvPr>
        <xdr:cNvSpPr txBox="1">
          <a:spLocks noChangeArrowheads="1"/>
        </xdr:cNvSpPr>
      </xdr:nvSpPr>
      <xdr:spPr bwMode="auto">
        <a:xfrm>
          <a:off x="13639800" y="0"/>
          <a:ext cx="85725" cy="253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75212C25-1B91-4F49-83B2-03DABFA2572D}"/>
            </a:ext>
          </a:extLst>
        </xdr:cNvPr>
        <xdr:cNvSpPr txBox="1">
          <a:spLocks noChangeArrowheads="1"/>
        </xdr:cNvSpPr>
      </xdr:nvSpPr>
      <xdr:spPr bwMode="auto">
        <a:xfrm>
          <a:off x="13639800" y="161925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C401D4D6-C781-49EC-BE24-2515688684EF}"/>
            </a:ext>
          </a:extLst>
        </xdr:cNvPr>
        <xdr:cNvSpPr txBox="1">
          <a:spLocks noChangeArrowheads="1"/>
        </xdr:cNvSpPr>
      </xdr:nvSpPr>
      <xdr:spPr bwMode="auto">
        <a:xfrm>
          <a:off x="13639800" y="161925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154215</xdr:colOff>
      <xdr:row>2</xdr:row>
      <xdr:rowOff>33698</xdr:rowOff>
    </xdr:from>
    <xdr:ext cx="85725" cy="225238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AEB11E60-BCD1-40A7-9C23-00E1EECE367A}"/>
            </a:ext>
          </a:extLst>
        </xdr:cNvPr>
        <xdr:cNvSpPr txBox="1">
          <a:spLocks noChangeArrowheads="1"/>
        </xdr:cNvSpPr>
      </xdr:nvSpPr>
      <xdr:spPr bwMode="auto">
        <a:xfrm>
          <a:off x="10688865" y="363898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15713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5F6074BE-D2C4-4913-8B19-F8AC0AF75A70}"/>
            </a:ext>
          </a:extLst>
        </xdr:cNvPr>
        <xdr:cNvSpPr txBox="1">
          <a:spLocks noChangeArrowheads="1"/>
        </xdr:cNvSpPr>
      </xdr:nvSpPr>
      <xdr:spPr bwMode="auto">
        <a:xfrm>
          <a:off x="13639800" y="161925"/>
          <a:ext cx="85725" cy="21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0</xdr:colOff>
      <xdr:row>1</xdr:row>
      <xdr:rowOff>0</xdr:rowOff>
    </xdr:from>
    <xdr:to>
      <xdr:col>10</xdr:col>
      <xdr:colOff>92075</xdr:colOff>
      <xdr:row>2</xdr:row>
      <xdr:rowOff>104775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96FD3E6A-A2EB-423F-AAF3-2D551A9C22B0}"/>
            </a:ext>
          </a:extLst>
        </xdr:cNvPr>
        <xdr:cNvSpPr txBox="1">
          <a:spLocks noChangeArrowheads="1"/>
        </xdr:cNvSpPr>
      </xdr:nvSpPr>
      <xdr:spPr bwMode="auto">
        <a:xfrm>
          <a:off x="16706850" y="161925"/>
          <a:ext cx="920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92075</xdr:colOff>
      <xdr:row>2</xdr:row>
      <xdr:rowOff>104775</xdr:rowOff>
    </xdr:to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F316A8BD-5613-4180-8D20-3DD3C451A1E7}"/>
            </a:ext>
          </a:extLst>
        </xdr:cNvPr>
        <xdr:cNvSpPr txBox="1">
          <a:spLocks noChangeArrowheads="1"/>
        </xdr:cNvSpPr>
      </xdr:nvSpPr>
      <xdr:spPr bwMode="auto">
        <a:xfrm>
          <a:off x="16706850" y="161925"/>
          <a:ext cx="920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92075</xdr:colOff>
      <xdr:row>2</xdr:row>
      <xdr:rowOff>65768</xdr:rowOff>
    </xdr:to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7E62BD8-B4C4-4266-A80C-B66308660D30}"/>
            </a:ext>
          </a:extLst>
        </xdr:cNvPr>
        <xdr:cNvSpPr txBox="1">
          <a:spLocks noChangeArrowheads="1"/>
        </xdr:cNvSpPr>
      </xdr:nvSpPr>
      <xdr:spPr bwMode="auto">
        <a:xfrm>
          <a:off x="15173325" y="161925"/>
          <a:ext cx="92075" cy="237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92075</xdr:colOff>
      <xdr:row>2</xdr:row>
      <xdr:rowOff>66675</xdr:rowOff>
    </xdr:to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4426B3FD-BA59-4006-97E8-9DC8EB4444B8}"/>
            </a:ext>
          </a:extLst>
        </xdr:cNvPr>
        <xdr:cNvSpPr txBox="1">
          <a:spLocks noChangeArrowheads="1"/>
        </xdr:cNvSpPr>
      </xdr:nvSpPr>
      <xdr:spPr bwMode="auto">
        <a:xfrm>
          <a:off x="12087225" y="161925"/>
          <a:ext cx="920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92075</xdr:colOff>
      <xdr:row>2</xdr:row>
      <xdr:rowOff>66675</xdr:rowOff>
    </xdr:to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B3981775-BFFA-441A-8156-54E0ABFD1F95}"/>
            </a:ext>
          </a:extLst>
        </xdr:cNvPr>
        <xdr:cNvSpPr txBox="1">
          <a:spLocks noChangeArrowheads="1"/>
        </xdr:cNvSpPr>
      </xdr:nvSpPr>
      <xdr:spPr bwMode="auto">
        <a:xfrm>
          <a:off x="12087225" y="161925"/>
          <a:ext cx="920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92075</xdr:colOff>
      <xdr:row>2</xdr:row>
      <xdr:rowOff>49893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AEF200DA-CCF2-43DD-BD3E-A6F6A4AE97A4}"/>
            </a:ext>
          </a:extLst>
        </xdr:cNvPr>
        <xdr:cNvSpPr txBox="1">
          <a:spLocks noChangeArrowheads="1"/>
        </xdr:cNvSpPr>
      </xdr:nvSpPr>
      <xdr:spPr bwMode="auto">
        <a:xfrm>
          <a:off x="13639800" y="161925"/>
          <a:ext cx="92075" cy="221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67235</xdr:colOff>
      <xdr:row>0</xdr:row>
      <xdr:rowOff>123265</xdr:rowOff>
    </xdr:from>
    <xdr:to>
      <xdr:col>9</xdr:col>
      <xdr:colOff>152960</xdr:colOff>
      <xdr:row>2</xdr:row>
      <xdr:rowOff>66301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1A48C1AA-B70E-4C0A-A302-690C5BECBB5B}"/>
            </a:ext>
          </a:extLst>
        </xdr:cNvPr>
        <xdr:cNvSpPr txBox="1">
          <a:spLocks noChangeArrowheads="1"/>
        </xdr:cNvSpPr>
      </xdr:nvSpPr>
      <xdr:spPr bwMode="auto">
        <a:xfrm>
          <a:off x="15237385" y="126440"/>
          <a:ext cx="88900" cy="273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92075</xdr:colOff>
      <xdr:row>1</xdr:row>
      <xdr:rowOff>98424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27DD6C42-0157-4CF1-BCA3-7656361CD197}"/>
            </a:ext>
          </a:extLst>
        </xdr:cNvPr>
        <xdr:cNvSpPr txBox="1">
          <a:spLocks noChangeArrowheads="1"/>
        </xdr:cNvSpPr>
      </xdr:nvSpPr>
      <xdr:spPr bwMode="auto">
        <a:xfrm>
          <a:off x="13639800" y="0"/>
          <a:ext cx="92075" cy="260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4178D969-41E0-44F6-9F5C-99756F925809}"/>
            </a:ext>
          </a:extLst>
        </xdr:cNvPr>
        <xdr:cNvSpPr txBox="1">
          <a:spLocks noChangeArrowheads="1"/>
        </xdr:cNvSpPr>
      </xdr:nvSpPr>
      <xdr:spPr bwMode="auto">
        <a:xfrm>
          <a:off x="13639800" y="161925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100853</xdr:colOff>
      <xdr:row>1</xdr:row>
      <xdr:rowOff>179294</xdr:rowOff>
    </xdr:from>
    <xdr:ext cx="85725" cy="225238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1DDAD807-610F-4064-863E-8005E48AC97B}"/>
            </a:ext>
          </a:extLst>
        </xdr:cNvPr>
        <xdr:cNvSpPr txBox="1">
          <a:spLocks noChangeArrowheads="1"/>
        </xdr:cNvSpPr>
      </xdr:nvSpPr>
      <xdr:spPr bwMode="auto">
        <a:xfrm>
          <a:off x="15277353" y="334869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Finance\CF\CF%2003%20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Z&#225;kony%20a%20vyhl&#225;&#353;ky\Novela%20404\FIN&#193;LN&#205;%20V&#221;KAZY%202008\Dokumenty\Pracovni\V&#253;kazy\RV_%20&#250;pravy%202007_podklady_akt\upraven&#233;%20v&#253;kazy%20RV%202007\licence%2012\Dokumenty\Regul&#225;tor\V&#253;kazy_2001\P&#345;&#237;prava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&#353;it4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ozpis_akc&#237;_2015_&#269;echy_sever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ce/regcen/Dokumenty%20Plyn/V&#253;kaznictv&#237;/V&#253;kaznick&#225;%20vyhl&#225;&#353;ka_novela%202025/v&#253;kazy%20podle%20metodiky%20VI.%20RO/N&#225;vrh%20v&#253;kaz&#367;%20od%20N4G/KPI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&amp;L_CAS_IAS%20Act09_v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ejcova\AppData\Local\Microsoft\Windows\Temporary%20Internet%20Files\Content.Outlook\XO0QGLE3\NET4GAS_economic%20test_new_inputs.xlsb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2.06.28%20Model%20pro%204.RP%20(makra)%20v2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Finance\CF\CF%2003%20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Net4Gas\2017%20Economic%20test\3.%20Current%20File\Model\WACC\Copy%20of%20Corporate%20Yield%20Curv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%20A%20A%20Pohorsky\D%20A%20T%20A\IV\IV%202003\IV-03-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artakova\Dokumenty\Dokumenty%202007\ER&#218;%2017_1\PP_2007_DR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fE%20template%20for%20guideline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%20A%20A%20Pohorsky%20AKTUALNI\D%20A%20T%20A\IV\IV%202003\IV-03-0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Finance\CF\CF%2003%20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kce_pl&#225;n_all_harm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BM%20T41\Dokumenty\investice\Investic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TG%20Net%20GE%20umbrella%20prosin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KUME~1\ROZB_97\R4_D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APEX_CO_AM\Invest%20for%20Excel\Invest_excel_template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%20A%20A%20Pohorsky%20AKTUALNI\D%20A%20T%20A\IV\IV%202003\IV-03-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&amp;L_CAS_IAS%20Act1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rs\FRX\C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Finance\CF\CF%2003%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Finance\CF\CF%2003%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Overview"/>
      <sheetName val="Blad1"/>
      <sheetName val="Bf3p1"/>
      <sheetName val="DTF_drop down list"/>
      <sheetName val="Sheet1"/>
      <sheetName val="Resumen"/>
      <sheetName val="CSCCincSKR"/>
      <sheetName val="DATOS GRLES."/>
      <sheetName val="MES"/>
      <sheetName val="DATOS_GRLES_"/>
      <sheetName val="DATOS_GRLES_1"/>
      <sheetName val="Waterfall charts"/>
      <sheetName val="B"/>
      <sheetName val="DATOS_GRLES_2"/>
      <sheetName val="Trend mensili IB 2004"/>
      <sheetName val="Data pour menu déroulant"/>
      <sheetName val="Données LMU"/>
      <sheetName val="5. Management"/>
      <sheetName val="Annexe"/>
      <sheetName val="Data_pour_menu_déroulant"/>
      <sheetName val="Données_LMU"/>
      <sheetName val="DTF_drop_down_list"/>
      <sheetName val="0.4 Liste des entités"/>
      <sheetName val="Countries macro data"/>
      <sheetName val="Lists"/>
      <sheetName val="PARAM"/>
      <sheetName val="Data_pour_menu_déroulant1"/>
      <sheetName val="DTF_drop_down_list1"/>
      <sheetName val="5__Management"/>
      <sheetName val="Données_LMU1"/>
      <sheetName val="0_4_Liste_des_entités"/>
      <sheetName val="Waterfall_charts"/>
      <sheetName val="Trend_mensili_IB_2004"/>
      <sheetName val="Liste agrégats Cash Flow"/>
      <sheetName val="MPV"/>
      <sheetName val="3-Company list"/>
      <sheetName val="Switch"/>
      <sheetName val="Drop-downs"/>
      <sheetName val="BCP X - Positions"/>
      <sheetName val="Waterfall_charts1"/>
      <sheetName val="Trend_mensili_IB_20041"/>
      <sheetName val="DATOS_GRLES_3"/>
      <sheetName val="Qtrly CF"/>
      <sheetName val="CF"/>
      <sheetName val="HC_ppt"/>
      <sheetName val="PFC-PYX1"/>
      <sheetName val="current_balance"/>
      <sheetName val="MAIN"/>
      <sheetName val="Definitions"/>
      <sheetName val="REPORT"/>
      <sheetName val="SENSITIVITY"/>
      <sheetName val="Лист1"/>
      <sheetName val="фа"/>
      <sheetName val="фаOIBDA"/>
      <sheetName val="данные для графика"/>
      <sheetName val="1999"/>
      <sheetName val="Waterfall_charts2"/>
      <sheetName val="Trend_mensili_IB_20042"/>
      <sheetName val="DATOS_GRLES_4"/>
      <sheetName val="Data Validation"/>
      <sheetName val="BCP Asia II"/>
      <sheetName val="Months"/>
      <sheetName val="P&amp;L Long Period (Report)"/>
      <sheetName val="P&amp;L_Long_Period_(Report)"/>
      <sheetName val="Data_pour_menu_déroulant2"/>
      <sheetName val="DTF_drop_down_list2"/>
      <sheetName val="Données_LMU2"/>
      <sheetName val="5__Management1"/>
      <sheetName val="0_4_Liste_des_entités1"/>
      <sheetName val="P&amp;L_Long_Period_(Report)1"/>
      <sheetName val="Data_pour_menu_déroulant3"/>
      <sheetName val="DTF_drop_down_list3"/>
      <sheetName val="Données_LMU3"/>
      <sheetName val="5__Management2"/>
      <sheetName val="0_4_Liste_des_entités2"/>
      <sheetName val="P&amp;L_Long_Period_(Report)2"/>
      <sheetName val="FY12 Customer UK &amp; Int"/>
      <sheetName val="C. Brands and Products"/>
      <sheetName val="HYPOTHESES"/>
      <sheetName val="Source onglet input"/>
      <sheetName val="Liste agrégats Bilan"/>
      <sheetName val="Infos"/>
      <sheetName val="Sheet3"/>
      <sheetName val="Mapping2"/>
      <sheetName val="Data_pour_menu_déroulant4"/>
      <sheetName val="DTF_drop_down_list4"/>
      <sheetName val="Données_LMU4"/>
      <sheetName val="5__Management3"/>
      <sheetName val="Waterfall_charts3"/>
      <sheetName val="0_4_Liste_des_entités3"/>
      <sheetName val="Trend_mensili_IB_20043"/>
      <sheetName val="P&amp;L_Long_Period_(Report)3"/>
      <sheetName val="Model"/>
      <sheetName val="Parameter"/>
      <sheetName val="Tabelle3"/>
      <sheetName val="Графики"/>
      <sheetName val="Ф.2"/>
      <sheetName val="Актив"/>
      <sheetName val="Бюджет"/>
      <sheetName val="PNL"/>
      <sheetName val="Структура расходов"/>
      <sheetName val="ф.29мес."/>
      <sheetName val="CREDIT STATS"/>
      <sheetName val="Списки"/>
      <sheetName val="Service"/>
      <sheetName val="Ф_2"/>
      <sheetName val="данные_для_графика"/>
      <sheetName val="Структура_расходов"/>
      <sheetName val="ф_29мес_"/>
      <sheetName val="CREDIT_STATS"/>
      <sheetName val="Ф_21"/>
      <sheetName val="данные_для_графика1"/>
      <sheetName val="Структура_расходов1"/>
      <sheetName val="ф_29мес_1"/>
      <sheetName val="CREDIT_STATS1"/>
      <sheetName val="Hide"/>
      <sheetName val="RubIG"/>
      <sheetName val="Countries_macro_data"/>
      <sheetName val="3-Company_list"/>
      <sheetName val="Liste_agrégats_Cash_Flow"/>
      <sheetName val="FY12_Customer_UK_&amp;_Int"/>
      <sheetName val="C__Brands_and_Products"/>
      <sheetName val="Tradesum"/>
      <sheetName val="PilotFP"/>
      <sheetName val="PILOT"/>
      <sheetName val="MWC"/>
      <sheetName val="Sheet2"/>
      <sheetName val="Base pour rating FY19"/>
      <sheetName val="Base pour rating FY19 (2)"/>
      <sheetName val="Menus déroulants"/>
      <sheetName val="Base CA 2019"/>
      <sheetName val="UPSLIDE_UndoFormatting"/>
      <sheetName val="UPSLIDE_Undo"/>
      <sheetName val="TABLES"/>
      <sheetName val="VAR"/>
      <sheetName val="Parameters"/>
      <sheetName val="Source_onglet_input"/>
      <sheetName val="BCP_X_-_Positions"/>
      <sheetName val="WWAV CF"/>
      <sheetName val="1Q13 Variance"/>
      <sheetName val="WWAV BS"/>
      <sheetName val="WWAV 3Q13 Preview"/>
      <sheetName val="WWAV DCF Exhibit"/>
      <sheetName val="WWAV IS"/>
      <sheetName val="End-Markets"/>
      <sheetName val="formattazione"/>
      <sheetName val="Comps"/>
      <sheetName val="Flux"/>
      <sheetName val="Feuil1"/>
      <sheetName val="95059D"/>
      <sheetName val="95059A"/>
      <sheetName val="Pg 65"/>
      <sheetName val="Foglio1"/>
      <sheetName val="elenchi"/>
      <sheetName val="BCVP 2009 - Positions"/>
      <sheetName val="Data_pour_menu_déroulant5"/>
      <sheetName val="DTF_drop_down_list5"/>
      <sheetName val="5__Management4"/>
      <sheetName val="Données_LMU5"/>
      <sheetName val="0_4_Liste_des_entités4"/>
      <sheetName val="Trend_mensili_IB_20044"/>
      <sheetName val="Liste_agrégats_Cash_Flow1"/>
      <sheetName val="Waterfall_charts4"/>
      <sheetName val="Countries_macro_data1"/>
      <sheetName val="3-Company_list1"/>
      <sheetName val="P&amp;L_Long_Period_(Report)4"/>
      <sheetName val="Liste_agrégats_Bilan"/>
      <sheetName val="BCP_Asia_II"/>
      <sheetName val="FY12_Customer_UK_&amp;_Int1"/>
      <sheetName val="C__Brands_and_Products1"/>
      <sheetName val="Ф_22"/>
      <sheetName val="данные_для_графика2"/>
      <sheetName val="Структура_расходов2"/>
      <sheetName val="ф_29мес_2"/>
      <sheetName val="CREDIT_STATS2"/>
      <sheetName val=" Sales by site"/>
      <sheetName val="Green VDR Index"/>
      <sheetName val="Red VDR Index"/>
      <sheetName val="Definitions "/>
      <sheetName val="TECH"/>
      <sheetName val="A.F.A."/>
      <sheetName val="DDM Alt."/>
      <sheetName val="17_MODEL_STRUCTURE"/>
      <sheetName val="List"/>
      <sheetName val="Figures data"/>
      <sheetName val="Dropdown lists"/>
      <sheetName val="Country lists"/>
      <sheetName val="Удм-3"/>
      <sheetName val="Удм-1"/>
      <sheetName val="Удм-2"/>
      <sheetName val="Ф-2 ЮССС"/>
      <sheetName val="Ф-1 ЮССС"/>
      <sheetName val="Лист2"/>
      <sheetName val="реестр_платежей"/>
      <sheetName val="Доходы_revenue + затраты"/>
      <sheetName val="ДДС"/>
      <sheetName val="ДЗО"/>
      <sheetName val="Лист3"/>
      <sheetName val="InpC"/>
      <sheetName val="Статьи затрат и ЦФО"/>
      <sheetName val="Gen"/>
      <sheetName val="&lt;&lt;&lt;EXHIBITS&gt;&gt;&gt;"/>
      <sheetName val="#ССЫЛКА"/>
      <sheetName val="Справочник"/>
      <sheetName val="17.Налог"/>
      <sheetName val="Шаблоны"/>
      <sheetName val="Список"/>
      <sheetName val="Lib"/>
      <sheetName val="Расчет VAS (руб.)"/>
      <sheetName val="БК"/>
      <sheetName val="0_Inputs"/>
      <sheetName val="Members"/>
      <sheetName val="Foglio2"/>
      <sheetName val="Income statement"/>
      <sheetName val="Hoja1"/>
      <sheetName val="MAYO98"/>
      <sheetName val="2007实际(每月)"/>
      <sheetName val="2008实际(每月)"/>
      <sheetName val="2008实际(截至)"/>
      <sheetName val="2008予算(每月)"/>
      <sheetName val="2008予算(截至)"/>
      <sheetName val="目錄"/>
      <sheetName val="开发成本(PUD)"/>
      <sheetName val="开发产品变动表(Compelted units)"/>
      <sheetName val="2.12.1其它货币"/>
      <sheetName val="UFPrn20111229160038"/>
      <sheetName val="滨三期"/>
      <sheetName val="Variables"/>
      <sheetName val="5.9.1应交稅费明细"/>
      <sheetName val="Detail testing on tax payment"/>
      <sheetName val="newcost"/>
      <sheetName val="Sum"/>
      <sheetName val="Data Sheet"/>
      <sheetName val="SGT New Equipment Sta Al_inputs"/>
      <sheetName val="menus"/>
      <sheetName val="x_rates"/>
      <sheetName val="Input"/>
      <sheetName val="Database UK"/>
      <sheetName val="Database France"/>
      <sheetName val="Database Germany"/>
      <sheetName val="Database Italy"/>
      <sheetName val="Database Spain"/>
      <sheetName val="FX rates"/>
      <sheetName val="Financials"/>
      <sheetName val="Plan comptable complet"/>
      <sheetName val="管理费用"/>
      <sheetName val="首页"/>
      <sheetName val="财务情况总结"/>
      <sheetName val="总预算表"/>
      <sheetName val="SQLSheet"/>
      <sheetName val="DCF Matrix"/>
      <sheetName val="F&amp;F"/>
      <sheetName val="Dashboard"/>
      <sheetName val="Rallye_Cap structure"/>
      <sheetName val="开发产品变动表(Compelted_units)"/>
      <sheetName val="2_12_1其它货币"/>
      <sheetName val="5_9_1应交稅费明细"/>
      <sheetName val="Detail_testing_on_tax_payment"/>
      <sheetName val="Data_Sheet"/>
      <sheetName val="SGT_New_Equipment_Sta_Al_inputs"/>
      <sheetName val="Database_UK"/>
      <sheetName val="Database_France"/>
      <sheetName val="Database_Germany"/>
      <sheetName val="Database_Italy"/>
      <sheetName val="Database_Spain"/>
      <sheetName val="FX_rates"/>
      <sheetName val="Plan_comptable_complet"/>
      <sheetName val="DCF_Matrix"/>
      <sheetName val="Charts"/>
      <sheetName val="MICAP"/>
      <sheetName val="Data_pour_menu_déroulant6"/>
      <sheetName val="DTF_drop_down_list6"/>
      <sheetName val="5__Management5"/>
      <sheetName val="0_4_Liste_des_entités5"/>
      <sheetName val="Données_LMU6"/>
      <sheetName val="Waterfall_charts5"/>
      <sheetName val="Trend_mensili_IB_20045"/>
      <sheetName val="P&amp;L_Long_Period_(Report)5"/>
      <sheetName val="Liste_agrégats_Cash_Flow2"/>
      <sheetName val="Countries_macro_data2"/>
      <sheetName val="BCP_X_-_Positions1"/>
      <sheetName val="BCP_Asia_II1"/>
      <sheetName val="Liste_agrégats_Bilan1"/>
      <sheetName val="3-Company_list2"/>
      <sheetName val="FY12_Customer_UK_&amp;_Int2"/>
      <sheetName val="C__Brands_and_Products2"/>
      <sheetName val="Source_onglet_input1"/>
      <sheetName val="Ф_23"/>
      <sheetName val="данные_для_графика3"/>
      <sheetName val="Структура_расходов3"/>
      <sheetName val="ф_29мес_3"/>
      <sheetName val="CREDIT_STATS3"/>
      <sheetName val="Base_pour_rating_FY19"/>
      <sheetName val="Base_pour_rating_FY19_(2)"/>
      <sheetName val="Menus_déroulants"/>
      <sheetName val="Base_CA_2019"/>
      <sheetName val="Pg_65"/>
      <sheetName val="Data_Validation"/>
      <sheetName val="BCVP_2009_-_Positions"/>
      <sheetName val="_Sales_by_site"/>
      <sheetName val="Data_pour_menu_déroulant7"/>
      <sheetName val="5__Management6"/>
      <sheetName val="DTF_drop_down_list7"/>
      <sheetName val="Trend_mensili_IB_20046"/>
      <sheetName val="Données_LMU7"/>
      <sheetName val="0_4_Liste_des_entités6"/>
      <sheetName val="Waterfall_charts6"/>
      <sheetName val="Liste_agrégats_Cash_Flow3"/>
      <sheetName val="Countries_macro_data3"/>
      <sheetName val="P&amp;L_Long_Period_(Report)6"/>
      <sheetName val="Liste_agrégats_Bilan2"/>
      <sheetName val="3-Company_list3"/>
      <sheetName val="DATOS_GRLES_5"/>
      <sheetName val="BCP_X_-_Positions2"/>
      <sheetName val="BCP_Asia_II2"/>
      <sheetName val="FY12_Customer_UK_&amp;_Int3"/>
      <sheetName val="C__Brands_and_Products3"/>
      <sheetName val="Source_onglet_input2"/>
      <sheetName val="данные_для_графика4"/>
      <sheetName val="Ф_24"/>
      <sheetName val="Структура_расходов4"/>
      <sheetName val="ф_29мес_4"/>
      <sheetName val="CREDIT_STATS4"/>
      <sheetName val="Definitions_"/>
      <sheetName val="Base_pour_rating_FY191"/>
      <sheetName val="Base_pour_rating_FY19_(2)1"/>
      <sheetName val="Menus_déroulants1"/>
      <sheetName val="Base_CA_20191"/>
      <sheetName val="Qtrly_CF"/>
      <sheetName val="Data_Validation1"/>
      <sheetName val="Pg_651"/>
      <sheetName val="BCVP_2009_-_Positions1"/>
      <sheetName val="_Sales_by_site1"/>
      <sheetName val="Desplegables"/>
      <sheetName val="макропараметры"/>
      <sheetName val="Настройка"/>
      <sheetName val="RSOILBAL"/>
      <sheetName val="Assum"/>
      <sheetName val="MR2"/>
      <sheetName val="BS (1.1.00 to 31.10.00)"/>
      <sheetName val="明细分类账"/>
      <sheetName val="BS_(1_1_00_to_31_10_00)"/>
      <sheetName val="DATOS_GRLES_6"/>
      <sheetName val="Qtrly_CF1"/>
      <sheetName val="DATOS_GRLES_7"/>
      <sheetName val="Qtrly_CF2"/>
      <sheetName val="BCVP_2009_-_Positions2"/>
      <sheetName val="Tabelle"/>
      <sheetName val="EXP_EL"/>
      <sheetName val="Revenue Anfiteatro"/>
      <sheetName val="Inputs"/>
      <sheetName val="Main Assumptions"/>
      <sheetName val="zvr02"/>
      <sheetName val="Aux"/>
      <sheetName val="ListasDesplegables"/>
      <sheetName val="Scales"/>
      <sheetName val="Soporte"/>
      <sheetName val="Datos"/>
      <sheetName val="Listas Val"/>
      <sheetName val="DCF"/>
      <sheetName val="ss"/>
      <sheetName val="monthly_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 refreshError="1"/>
      <sheetData sheetId="242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ěry"/>
      <sheetName val="Karlíčková"/>
      <sheetName val="Pozice"/>
      <sheetName val="Pozice graf"/>
      <sheetName val="Sumarizace"/>
      <sheetName val="FM Tag"/>
      <sheetName val="FM Monat"/>
      <sheetName val="Data"/>
      <sheetName val="Graf 12M"/>
      <sheetName val="Graf CF3"/>
      <sheetName val="Graf CF4"/>
      <sheetName val="Podklady"/>
      <sheetName val="Investice"/>
      <sheetName val="Přepočítej_data"/>
      <sheetName val="Duben3"/>
      <sheetName val="Květen3"/>
      <sheetName val="Červen3"/>
      <sheetName val="Červenec3"/>
      <sheetName val="Srpen3"/>
      <sheetName val="Září3"/>
      <sheetName val="Říjen3"/>
      <sheetName val="Listopad3"/>
      <sheetName val="Prosinec3"/>
      <sheetName val="Leden4"/>
      <sheetName val="Únor4"/>
      <sheetName val="Březen4"/>
      <sheetName val="Duben4"/>
      <sheetName val="Květen4"/>
      <sheetName val="Červen4"/>
      <sheetName val="Červenec4"/>
      <sheetName val="Srpen4"/>
      <sheetName val="Září4"/>
      <sheetName val="Říjen4"/>
      <sheetName val="Listopad4"/>
      <sheetName val="Prosinec4"/>
      <sheetName val="Dialog1"/>
      <sheetName val="Dialog2"/>
      <sheetName val="Dialog3"/>
      <sheetName val="Dialog4"/>
      <sheetName val="S_x0000__x0000_arizace"/>
      <sheetName val="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8">
          <cell r="M38">
            <v>0</v>
          </cell>
        </row>
        <row r="105">
          <cell r="A105">
            <v>0</v>
          </cell>
        </row>
        <row r="111">
          <cell r="A11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1"/>
      <sheetName val="ČEPS_celkem"/>
      <sheetName val="Reg_činnosti"/>
      <sheetName val="Nereg_činnosti"/>
      <sheetName val="N3-13"/>
      <sheetName val="HV5-13"/>
      <sheetName val="A3-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T (2)"/>
      <sheetName val="Sešit4"/>
      <sheetName val="all"/>
    </sheetNames>
    <definedNames>
      <definedName name="Začátek_půjčky" refersTo="#ODKAZ!"/>
    </definedNames>
    <sheetDataSet>
      <sheetData sheetId="0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S Kouřim - 2015"/>
      <sheetName val="Tabulka-budget"/>
      <sheetName val="seznamy"/>
      <sheetName val="popisné číslo "/>
    </sheetNames>
    <sheetDataSet>
      <sheetData sheetId="0"/>
      <sheetData sheetId="1"/>
      <sheetData sheetId="2">
        <row r="1">
          <cell r="A1" t="str">
            <v>Objekt plánu</v>
          </cell>
          <cell r="B1" t="str">
            <v>Provozní oblast</v>
          </cell>
          <cell r="C1" t="str">
            <v>Účet</v>
          </cell>
          <cell r="D1" t="str">
            <v>Termín</v>
          </cell>
          <cell r="E1" t="str">
            <v>Priorita</v>
          </cell>
          <cell r="G1" t="str">
            <v>Harmonogram</v>
          </cell>
          <cell r="H1" t="str">
            <v>Popisné číslo</v>
          </cell>
          <cell r="I1" t="str">
            <v>Manažer</v>
          </cell>
        </row>
        <row r="2">
          <cell r="A2" t="str">
            <v>HPS</v>
          </cell>
          <cell r="B2" t="str">
            <v>KS Břeclav</v>
          </cell>
          <cell r="C2">
            <v>501</v>
          </cell>
          <cell r="D2">
            <v>1</v>
          </cell>
          <cell r="E2" t="str">
            <v>A</v>
          </cell>
          <cell r="G2" t="str">
            <v>Ano</v>
          </cell>
          <cell r="H2" t="str">
            <v>01 opravy a údržba budov</v>
          </cell>
          <cell r="I2" t="str">
            <v>Křenek</v>
          </cell>
        </row>
        <row r="3">
          <cell r="A3" t="str">
            <v>KST</v>
          </cell>
          <cell r="B3" t="str">
            <v>KS Hostim</v>
          </cell>
          <cell r="C3">
            <v>511</v>
          </cell>
          <cell r="D3">
            <v>2</v>
          </cell>
          <cell r="E3" t="str">
            <v>B</v>
          </cell>
          <cell r="G3" t="str">
            <v>Ne</v>
          </cell>
          <cell r="H3" t="str">
            <v>02  nátěry a izolace</v>
          </cell>
          <cell r="I3" t="str">
            <v>Měřička</v>
          </cell>
        </row>
        <row r="4">
          <cell r="A4" t="str">
            <v>KUK</v>
          </cell>
          <cell r="B4" t="str">
            <v>KS Kouřim</v>
          </cell>
          <cell r="C4">
            <v>518</v>
          </cell>
          <cell r="D4">
            <v>3</v>
          </cell>
          <cell r="E4" t="str">
            <v>C</v>
          </cell>
          <cell r="H4" t="str">
            <v xml:space="preserve">03 servis a opravy, revize zařízení </v>
          </cell>
          <cell r="I4" t="str">
            <v>Prokeš</v>
          </cell>
        </row>
        <row r="5">
          <cell r="A5" t="str">
            <v>KUT</v>
          </cell>
          <cell r="B5" t="str">
            <v>KS Kralice</v>
          </cell>
          <cell r="D5">
            <v>4</v>
          </cell>
          <cell r="E5" t="str">
            <v>D</v>
          </cell>
          <cell r="H5" t="str">
            <v>04 materiál, balony, mazadla, oleje</v>
          </cell>
          <cell r="I5" t="str">
            <v>Syrový</v>
          </cell>
        </row>
        <row r="6">
          <cell r="A6" t="str">
            <v>KUV</v>
          </cell>
          <cell r="B6" t="str">
            <v>KS Veselí</v>
          </cell>
          <cell r="D6">
            <v>5</v>
          </cell>
          <cell r="E6" t="str">
            <v>R</v>
          </cell>
          <cell r="H6" t="str">
            <v>05  ostatní práce</v>
          </cell>
          <cell r="I6" t="str">
            <v>Stanec</v>
          </cell>
        </row>
        <row r="7">
          <cell r="A7" t="str">
            <v>TUR</v>
          </cell>
          <cell r="B7" t="str">
            <v>LČ Čechy jih</v>
          </cell>
          <cell r="D7">
            <v>8</v>
          </cell>
          <cell r="H7" t="str">
            <v>06 ek.odpady</v>
          </cell>
          <cell r="I7" t="str">
            <v>Janda</v>
          </cell>
        </row>
        <row r="8">
          <cell r="A8" t="str">
            <v>TRL</v>
          </cell>
          <cell r="B8" t="str">
            <v>LČ Čechy sever</v>
          </cell>
          <cell r="D8">
            <v>6</v>
          </cell>
          <cell r="H8" t="str">
            <v>07 Obchodní měření</v>
          </cell>
          <cell r="I8" t="str">
            <v>Suda</v>
          </cell>
        </row>
        <row r="9">
          <cell r="A9" t="str">
            <v>VPS</v>
          </cell>
          <cell r="B9" t="str">
            <v>LČ Morava 1</v>
          </cell>
          <cell r="D9">
            <v>7</v>
          </cell>
          <cell r="H9" t="str">
            <v>08 Služby KAO a protikorozní ochrana</v>
          </cell>
          <cell r="I9" t="str">
            <v>Juráň</v>
          </cell>
        </row>
        <row r="10">
          <cell r="A10" t="str">
            <v>VTL</v>
          </cell>
          <cell r="B10" t="str">
            <v>LČ Morava 2</v>
          </cell>
          <cell r="D10">
            <v>9</v>
          </cell>
          <cell r="H10" t="str">
            <v>09 Kontrola konstrukcí a plynovodu</v>
          </cell>
          <cell r="I10" t="str">
            <v>Herčík</v>
          </cell>
        </row>
        <row r="11">
          <cell r="B11" t="str">
            <v>LČ Morava 3</v>
          </cell>
          <cell r="D11">
            <v>10</v>
          </cell>
          <cell r="H11" t="str">
            <v>10 opravy turbín a NZ včetně příslušenství</v>
          </cell>
          <cell r="I11" t="str">
            <v>Rašovský</v>
          </cell>
        </row>
        <row r="12">
          <cell r="D12">
            <v>11</v>
          </cell>
          <cell r="H12" t="str">
            <v>11 odstávka-výměny KU, potrubářské a svař. práce</v>
          </cell>
          <cell r="I12" t="str">
            <v>Buriánek</v>
          </cell>
        </row>
        <row r="13">
          <cell r="D13">
            <v>12</v>
          </cell>
          <cell r="H13" t="str">
            <v>12 likvidace KS</v>
          </cell>
          <cell r="I13" t="str">
            <v>Němec</v>
          </cell>
        </row>
        <row r="14">
          <cell r="H14" t="str">
            <v>13 likvidace objektů LČ</v>
          </cell>
          <cell r="I14" t="str">
            <v>Otruba</v>
          </cell>
        </row>
        <row r="15">
          <cell r="H15" t="str">
            <v>14 výřezy a opravy KU na LČ</v>
          </cell>
          <cell r="I15" t="str">
            <v>Havlíček</v>
          </cell>
        </row>
        <row r="16">
          <cell r="H16" t="str">
            <v>15 opravy vadných trubek na LČ</v>
          </cell>
          <cell r="I16" t="str">
            <v>Lang</v>
          </cell>
        </row>
        <row r="17">
          <cell r="H17" t="str">
            <v>16 inspekce plynovodů</v>
          </cell>
          <cell r="I17" t="str">
            <v>Houdek</v>
          </cell>
        </row>
        <row r="18">
          <cell r="H18" t="str">
            <v>17 Úpravy potrubních rozvodů</v>
          </cell>
          <cell r="I18" t="str">
            <v>Blažek</v>
          </cell>
        </row>
        <row r="19">
          <cell r="H19" t="str">
            <v>18 Opravy chrániček dodavatelsky</v>
          </cell>
          <cell r="I19" t="str">
            <v>Balon</v>
          </cell>
        </row>
        <row r="20">
          <cell r="H20" t="str">
            <v>19 Opravy vad a kontroly po inspekcích</v>
          </cell>
          <cell r="I20" t="str">
            <v>Novák</v>
          </cell>
        </row>
        <row r="21">
          <cell r="H21" t="str">
            <v>20 Údržba HPS</v>
          </cell>
          <cell r="I21" t="str">
            <v>Herman</v>
          </cell>
        </row>
        <row r="22">
          <cell r="H22" t="str">
            <v>21 Údržba ploch a průseků</v>
          </cell>
        </row>
        <row r="25">
          <cell r="H25">
            <v>1</v>
          </cell>
        </row>
      </sheetData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P DSO, PPZ"/>
      <sheetName val="MP PZP"/>
      <sheetName val="List1"/>
      <sheetName val="KPI"/>
    </sheetNames>
    <definedNames>
      <definedName name="Header1" refersTo="#ODKAZ!"/>
    </defined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 CAS"/>
      <sheetName val="P&amp;L IAS"/>
      <sheetName val="Report CAS"/>
      <sheetName val="Report IAS"/>
      <sheetName val="UGSadj."/>
      <sheetName val="UGSadj.Act08"/>
      <sheetName val="VCadj. Act09"/>
      <sheetName val="TCC"/>
      <sheetName val="TCC_OV"/>
      <sheetName val="TCC UGS"/>
      <sheetName val="TCC wo FX&amp;Flex"/>
      <sheetName val="TCC RACE"/>
      <sheetName val="TCC Pie"/>
      <sheetName val="Provisions"/>
      <sheetName val="Provisions_aud"/>
      <sheetName val="FC-B"/>
      <sheetName val="FC-FC"/>
      <sheetName val="Act - FC"/>
      <sheetName val="FC-Act"/>
      <sheetName val="VCb"/>
      <sheetName val="G_EBITDA_EBIT"/>
      <sheetName val="G_Rev"/>
      <sheetName val="G_Cost"/>
      <sheetName val="G_Capex"/>
      <sheetName val="FG"/>
      <sheetName val="Tax"/>
      <sheetName val="Hedges"/>
      <sheetName val="FX Rates"/>
      <sheetName val="BBCintsd.CZK"/>
      <sheetName val="BBCinMio.CZK"/>
      <sheetName val="TCCs_sum"/>
      <sheetName val="TCC CZE"/>
      <sheetName val="TCC ENG"/>
      <sheetName val="BS"/>
      <sheetName val="VCa"/>
      <sheetName val="B_S"/>
      <sheetName val="Save FC1"/>
      <sheetName val="Report CAS DR"/>
      <sheetName val="UGSadj.CAS"/>
      <sheetName val="FC-B CAS TK"/>
      <sheetName val="FC-B CAS"/>
      <sheetName val="FC-B CAS CZ"/>
      <sheetName val="Map"/>
      <sheetName val="List1"/>
    </sheetNames>
    <sheetDataSet>
      <sheetData sheetId="0" refreshError="1"/>
      <sheetData sheetId="1" refreshError="1">
        <row r="4">
          <cell r="A4">
            <v>601001</v>
          </cell>
          <cell r="B4" t="str">
            <v>Tržby - zemní plyn</v>
          </cell>
          <cell r="D4">
            <v>-1859728.67903</v>
          </cell>
          <cell r="E4">
            <v>-1307825.6714900001</v>
          </cell>
          <cell r="G4">
            <v>-1307825.6714900001</v>
          </cell>
          <cell r="H4">
            <v>-1282171.4811</v>
          </cell>
          <cell r="J4">
            <v>-1282171.4811</v>
          </cell>
          <cell r="K4">
            <v>-597731.76209000009</v>
          </cell>
          <cell r="M4">
            <v>-597731.76209000009</v>
          </cell>
          <cell r="N4">
            <v>-2116140.9</v>
          </cell>
          <cell r="P4">
            <v>-2116140.9</v>
          </cell>
          <cell r="Q4">
            <v>-2077400.4750000001</v>
          </cell>
          <cell r="S4">
            <v>-2077400.4750000001</v>
          </cell>
          <cell r="T4">
            <v>-2102459.9500000002</v>
          </cell>
          <cell r="V4">
            <v>-2102459.9500000002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-914520.40008000005</v>
          </cell>
          <cell r="AC4">
            <v>-914520.40008000005</v>
          </cell>
          <cell r="AD4">
            <v>-664733.17252000002</v>
          </cell>
          <cell r="AF4">
            <v>-664733.17252000002</v>
          </cell>
          <cell r="AG4">
            <v>-679318.24028000003</v>
          </cell>
          <cell r="AI4">
            <v>-679318.24028000003</v>
          </cell>
          <cell r="AJ4">
            <v>-637413.45091999997</v>
          </cell>
          <cell r="AL4">
            <v>-637413.45091999997</v>
          </cell>
          <cell r="AM4">
            <v>-589436.45091999997</v>
          </cell>
          <cell r="AO4">
            <v>-589436.45091999997</v>
          </cell>
          <cell r="AP4">
            <v>-1161044.115</v>
          </cell>
          <cell r="AR4">
            <v>-1161044.115</v>
          </cell>
          <cell r="AS4">
            <v>-1352016.3459999999</v>
          </cell>
          <cell r="AU4">
            <v>-1352016.3459999999</v>
          </cell>
          <cell r="AV4">
            <v>-506139.25300000003</v>
          </cell>
          <cell r="AX4">
            <v>-506139.25300000003</v>
          </cell>
        </row>
        <row r="5">
          <cell r="B5" t="str">
            <v>Ostatní tržby 601* bez členění</v>
          </cell>
          <cell r="C5" t="str">
            <v>Gas Sales</v>
          </cell>
          <cell r="D5">
            <v>-1859728.67903</v>
          </cell>
          <cell r="E5">
            <v>-1307825.6714900001</v>
          </cell>
          <cell r="F5">
            <v>0</v>
          </cell>
          <cell r="G5">
            <v>-1307825.6714900001</v>
          </cell>
          <cell r="H5">
            <v>-1282171.4811</v>
          </cell>
          <cell r="I5">
            <v>0</v>
          </cell>
          <cell r="J5">
            <v>-1282171.4811</v>
          </cell>
          <cell r="K5">
            <v>-597731.76209000009</v>
          </cell>
          <cell r="L5">
            <v>0</v>
          </cell>
          <cell r="M5">
            <v>-597731.76209000009</v>
          </cell>
          <cell r="N5">
            <v>-2116140.9</v>
          </cell>
          <cell r="O5">
            <v>0</v>
          </cell>
          <cell r="P5">
            <v>-2116140.9</v>
          </cell>
          <cell r="Q5">
            <v>-2077400.4750000001</v>
          </cell>
          <cell r="R5">
            <v>0</v>
          </cell>
          <cell r="S5">
            <v>-2077400.4750000001</v>
          </cell>
          <cell r="T5">
            <v>-2102459.9500000002</v>
          </cell>
          <cell r="U5">
            <v>0</v>
          </cell>
          <cell r="V5">
            <v>-2102459.9500000002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-914520.40008000005</v>
          </cell>
          <cell r="AB5">
            <v>0</v>
          </cell>
          <cell r="AC5">
            <v>-914520.40008000005</v>
          </cell>
          <cell r="AD5">
            <v>-664733.17252000002</v>
          </cell>
          <cell r="AE5">
            <v>0</v>
          </cell>
          <cell r="AF5">
            <v>-664733.17252000002</v>
          </cell>
          <cell r="AG5">
            <v>-679318.24028000003</v>
          </cell>
          <cell r="AH5">
            <v>0</v>
          </cell>
          <cell r="AI5">
            <v>-679318.24028000003</v>
          </cell>
          <cell r="AJ5">
            <v>-637413.45091999997</v>
          </cell>
          <cell r="AK5">
            <v>0</v>
          </cell>
          <cell r="AL5">
            <v>-637413.45091999997</v>
          </cell>
          <cell r="AM5">
            <v>-589436.45091999997</v>
          </cell>
          <cell r="AN5">
            <v>0</v>
          </cell>
          <cell r="AO5">
            <v>-589436.45091999997</v>
          </cell>
          <cell r="AP5">
            <v>-1161044.115</v>
          </cell>
          <cell r="AQ5">
            <v>0</v>
          </cell>
          <cell r="AR5">
            <v>-1161044.115</v>
          </cell>
          <cell r="AS5">
            <v>-1352016.3459999999</v>
          </cell>
          <cell r="AT5">
            <v>0</v>
          </cell>
          <cell r="AU5">
            <v>-1352016.3459999999</v>
          </cell>
          <cell r="AV5">
            <v>-506139.25300000003</v>
          </cell>
          <cell r="AW5">
            <v>0</v>
          </cell>
          <cell r="AX5">
            <v>-506139.25300000003</v>
          </cell>
        </row>
        <row r="6">
          <cell r="A6">
            <v>602004</v>
          </cell>
          <cell r="B6" t="str">
            <v>Tržby z prodeje služ</v>
          </cell>
          <cell r="C6" t="str">
            <v>Transit Revenues</v>
          </cell>
          <cell r="D6">
            <v>-6502697.8993299995</v>
          </cell>
          <cell r="E6">
            <v>-6654279.2671699999</v>
          </cell>
          <cell r="G6">
            <v>-6654279.2671699999</v>
          </cell>
          <cell r="H6">
            <v>-5529754.9321599994</v>
          </cell>
          <cell r="J6">
            <v>-5529754.9321599994</v>
          </cell>
          <cell r="K6">
            <v>-6739664.2690000003</v>
          </cell>
          <cell r="M6">
            <v>-6739664.2690000003</v>
          </cell>
          <cell r="N6">
            <v>-5875411.8470000001</v>
          </cell>
          <cell r="P6">
            <v>-5875411.8470000001</v>
          </cell>
          <cell r="Q6">
            <v>-5932371.7749999994</v>
          </cell>
          <cell r="S6">
            <v>-5932371.7749999994</v>
          </cell>
          <cell r="T6">
            <v>-6656587.8820000002</v>
          </cell>
          <cell r="V6">
            <v>-6656587.8820000002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-6964182.8238399997</v>
          </cell>
          <cell r="AC6">
            <v>-6964182.8238399997</v>
          </cell>
          <cell r="AD6">
            <v>-6765062.30131</v>
          </cell>
          <cell r="AF6">
            <v>-6765062.30131</v>
          </cell>
          <cell r="AG6">
            <v>-6770884.2250200007</v>
          </cell>
          <cell r="AI6">
            <v>-6770884.2250200007</v>
          </cell>
          <cell r="AJ6">
            <v>-6726520.0474399999</v>
          </cell>
          <cell r="AL6">
            <v>-6726520.0474399999</v>
          </cell>
          <cell r="AM6">
            <v>-6728509.0474399999</v>
          </cell>
          <cell r="AO6">
            <v>-6728509.0474399999</v>
          </cell>
          <cell r="AP6">
            <v>-6888043.8897600006</v>
          </cell>
          <cell r="AR6">
            <v>-6888043.8897600006</v>
          </cell>
          <cell r="AS6">
            <v>-6652347.4053699998</v>
          </cell>
          <cell r="AU6">
            <v>-6652347.4053699998</v>
          </cell>
          <cell r="AV6">
            <v>-5950652.0984799992</v>
          </cell>
          <cell r="AX6">
            <v>-5950652.0984799992</v>
          </cell>
        </row>
        <row r="7">
          <cell r="A7">
            <v>602008</v>
          </cell>
          <cell r="B7" t="str">
            <v>Tržby z prodeje služeb - ostatní</v>
          </cell>
          <cell r="C7" t="str">
            <v>Other Revenues</v>
          </cell>
          <cell r="D7">
            <v>-26535.933980000002</v>
          </cell>
          <cell r="E7">
            <v>-10010.346019999999</v>
          </cell>
          <cell r="G7">
            <v>-10010.346019999999</v>
          </cell>
          <cell r="H7">
            <v>-10992.075210000001</v>
          </cell>
          <cell r="J7">
            <v>-10992.075210000001</v>
          </cell>
          <cell r="K7">
            <v>-13096.16576</v>
          </cell>
          <cell r="M7">
            <v>-13096.16576</v>
          </cell>
          <cell r="N7">
            <v>-5229.74</v>
          </cell>
          <cell r="P7">
            <v>-5229.74</v>
          </cell>
          <cell r="Q7">
            <v>-5230.9399999999996</v>
          </cell>
          <cell r="S7">
            <v>-5230.9399999999996</v>
          </cell>
          <cell r="T7">
            <v>-5183.78</v>
          </cell>
          <cell r="V7">
            <v>-5183.78</v>
          </cell>
          <cell r="W7">
            <v>-76.518659999999997</v>
          </cell>
          <cell r="X7">
            <v>-1308</v>
          </cell>
          <cell r="Y7">
            <v>-1308</v>
          </cell>
          <cell r="Z7">
            <v>-1259.6400000000001</v>
          </cell>
          <cell r="AA7">
            <v>-3018.1087799999996</v>
          </cell>
          <cell r="AC7">
            <v>-3018.1087799999996</v>
          </cell>
          <cell r="AD7">
            <v>-9469.9026099999992</v>
          </cell>
          <cell r="AF7">
            <v>-9469.9026099999992</v>
          </cell>
          <cell r="AG7">
            <v>-7553.6808799999999</v>
          </cell>
          <cell r="AI7">
            <v>-7553.6808799999999</v>
          </cell>
          <cell r="AJ7">
            <v>-10156.39725</v>
          </cell>
          <cell r="AL7">
            <v>-10156.39725</v>
          </cell>
          <cell r="AM7">
            <v>-12022.39725</v>
          </cell>
          <cell r="AO7">
            <v>-12022.39725</v>
          </cell>
          <cell r="AP7">
            <v>-2109.04</v>
          </cell>
          <cell r="AR7">
            <v>-2109.04</v>
          </cell>
          <cell r="AS7">
            <v>-2118.2399999999998</v>
          </cell>
          <cell r="AU7">
            <v>-2118.2399999999998</v>
          </cell>
          <cell r="AV7">
            <v>-1802.24</v>
          </cell>
          <cell r="AX7">
            <v>-1802.24</v>
          </cell>
        </row>
        <row r="8">
          <cell r="A8">
            <v>602009</v>
          </cell>
          <cell r="B8" t="str">
            <v>Tržby za druhotné teplo</v>
          </cell>
          <cell r="C8" t="str">
            <v>Other Revenues</v>
          </cell>
          <cell r="D8">
            <v>-6820.1119400000007</v>
          </cell>
          <cell r="E8">
            <v>-5309.8489300000001</v>
          </cell>
          <cell r="G8">
            <v>-5309.8489300000001</v>
          </cell>
          <cell r="H8">
            <v>-6038.0404600000002</v>
          </cell>
          <cell r="J8">
            <v>-6038.0404600000002</v>
          </cell>
          <cell r="K8">
            <v>-3364.6219700000001</v>
          </cell>
          <cell r="M8">
            <v>-3364.6219700000001</v>
          </cell>
          <cell r="N8">
            <v>-7800</v>
          </cell>
          <cell r="P8">
            <v>-7800</v>
          </cell>
          <cell r="Q8">
            <v>-7700</v>
          </cell>
          <cell r="S8">
            <v>-7700</v>
          </cell>
          <cell r="T8">
            <v>-7600</v>
          </cell>
          <cell r="V8">
            <v>-7600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-6992.8314600000003</v>
          </cell>
          <cell r="AC8">
            <v>-6992.8314600000003</v>
          </cell>
          <cell r="AD8">
            <v>-5496.0802699999995</v>
          </cell>
          <cell r="AF8">
            <v>-5496.0802699999995</v>
          </cell>
          <cell r="AG8">
            <v>-4342.7788700000001</v>
          </cell>
          <cell r="AI8">
            <v>-4342.7788700000001</v>
          </cell>
          <cell r="AJ8">
            <v>-4013.2031899999997</v>
          </cell>
          <cell r="AL8">
            <v>-4013.2031899999997</v>
          </cell>
          <cell r="AM8">
            <v>-3686.2031899999997</v>
          </cell>
          <cell r="AO8">
            <v>-3686.2031899999997</v>
          </cell>
          <cell r="AP8">
            <v>-4350</v>
          </cell>
          <cell r="AR8">
            <v>-4350</v>
          </cell>
          <cell r="AS8">
            <v>-4350</v>
          </cell>
          <cell r="AU8">
            <v>-4350</v>
          </cell>
          <cell r="AV8">
            <v>-4350</v>
          </cell>
          <cell r="AX8">
            <v>-4350</v>
          </cell>
        </row>
        <row r="9">
          <cell r="A9">
            <v>602011</v>
          </cell>
          <cell r="B9" t="str">
            <v>Vnitr.přeprava</v>
          </cell>
          <cell r="C9" t="str">
            <v>Transport Revenues</v>
          </cell>
          <cell r="D9">
            <v>-2038673.02932</v>
          </cell>
          <cell r="E9">
            <v>-2247057.1712699998</v>
          </cell>
          <cell r="G9">
            <v>-2247057.1712699998</v>
          </cell>
          <cell r="H9">
            <v>-2417407.9238400003</v>
          </cell>
          <cell r="J9">
            <v>-2417407.9238400003</v>
          </cell>
          <cell r="K9">
            <v>-2492089.2330100001</v>
          </cell>
          <cell r="M9">
            <v>-2492089.2330100001</v>
          </cell>
          <cell r="N9">
            <v>-2233122.6850000001</v>
          </cell>
          <cell r="P9">
            <v>-2233122.6850000001</v>
          </cell>
          <cell r="Q9">
            <v>-2104393.7689999999</v>
          </cell>
          <cell r="S9">
            <v>-2104393.7689999999</v>
          </cell>
          <cell r="T9">
            <v>-2104015.0260000001</v>
          </cell>
          <cell r="V9">
            <v>-2104015.0260000001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-2441881.2459100001</v>
          </cell>
          <cell r="AC9">
            <v>-2441881.2459100001</v>
          </cell>
          <cell r="AD9">
            <v>-2445778.2464999999</v>
          </cell>
          <cell r="AF9">
            <v>-2445778.2464999999</v>
          </cell>
          <cell r="AG9">
            <v>-2453025.8079200001</v>
          </cell>
          <cell r="AI9">
            <v>-2453025.8079200001</v>
          </cell>
          <cell r="AJ9">
            <v>-2466227.9918400003</v>
          </cell>
          <cell r="AL9">
            <v>-2466227.9918400003</v>
          </cell>
          <cell r="AM9">
            <v>-2491731.9918400003</v>
          </cell>
          <cell r="AO9">
            <v>-2491731.9918400003</v>
          </cell>
          <cell r="AP9">
            <v>-2341325.0000300002</v>
          </cell>
          <cell r="AR9">
            <v>-2341325.0000300002</v>
          </cell>
          <cell r="AS9">
            <v>-2354878</v>
          </cell>
          <cell r="AU9">
            <v>-2354878</v>
          </cell>
          <cell r="AV9">
            <v>-2290037</v>
          </cell>
          <cell r="AX9">
            <v>-2290037</v>
          </cell>
        </row>
        <row r="10">
          <cell r="A10">
            <v>602012</v>
          </cell>
          <cell r="B10" t="str">
            <v>Bilanční a nominační odchylka</v>
          </cell>
          <cell r="C10" t="str">
            <v>Transport Revenues</v>
          </cell>
          <cell r="D10">
            <v>-204.84145999999998</v>
          </cell>
          <cell r="E10">
            <v>-188.22519</v>
          </cell>
          <cell r="G10">
            <v>-188.22519</v>
          </cell>
          <cell r="H10">
            <v>-300.77338000000003</v>
          </cell>
          <cell r="J10">
            <v>-300.77338000000003</v>
          </cell>
          <cell r="K10">
            <v>-1825.34185</v>
          </cell>
          <cell r="M10">
            <v>-1825.34185</v>
          </cell>
          <cell r="N10">
            <v>0</v>
          </cell>
          <cell r="P10">
            <v>0</v>
          </cell>
          <cell r="Q10">
            <v>0</v>
          </cell>
          <cell r="S10">
            <v>0</v>
          </cell>
          <cell r="T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-89.879419999999996</v>
          </cell>
          <cell r="AC10">
            <v>-89.879419999999996</v>
          </cell>
          <cell r="AD10">
            <v>-831.47056000000009</v>
          </cell>
          <cell r="AF10">
            <v>-831.47056000000009</v>
          </cell>
          <cell r="AG10">
            <v>-831.83537999999999</v>
          </cell>
          <cell r="AI10">
            <v>-831.83537999999999</v>
          </cell>
          <cell r="AJ10">
            <v>-953.92201999999997</v>
          </cell>
          <cell r="AL10">
            <v>-953.92201999999997</v>
          </cell>
          <cell r="AM10">
            <v>-1727.92202</v>
          </cell>
          <cell r="AO10">
            <v>-1727.92202</v>
          </cell>
          <cell r="AP10">
            <v>0</v>
          </cell>
          <cell r="AR10">
            <v>0</v>
          </cell>
          <cell r="AS10">
            <v>0</v>
          </cell>
          <cell r="AU10">
            <v>0</v>
          </cell>
          <cell r="AV10">
            <v>0</v>
          </cell>
          <cell r="AX10">
            <v>0</v>
          </cell>
        </row>
        <row r="11">
          <cell r="A11">
            <v>602035</v>
          </cell>
          <cell r="B11" t="str">
            <v>Distribuce plynu - překročení VO</v>
          </cell>
          <cell r="C11" t="str">
            <v>Other Revenues</v>
          </cell>
          <cell r="D11">
            <v>-671.47331999999994</v>
          </cell>
          <cell r="E11">
            <v>0</v>
          </cell>
          <cell r="G11">
            <v>0</v>
          </cell>
          <cell r="H11">
            <v>0</v>
          </cell>
          <cell r="J11">
            <v>0</v>
          </cell>
          <cell r="K11">
            <v>-1638.10031</v>
          </cell>
          <cell r="M11">
            <v>-1638.10031</v>
          </cell>
          <cell r="N11">
            <v>0</v>
          </cell>
          <cell r="P11">
            <v>0</v>
          </cell>
          <cell r="Q11">
            <v>0</v>
          </cell>
          <cell r="S11">
            <v>0</v>
          </cell>
          <cell r="T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C11">
            <v>0</v>
          </cell>
          <cell r="AD11">
            <v>-305.65813000000003</v>
          </cell>
          <cell r="AF11">
            <v>-305.65813000000003</v>
          </cell>
          <cell r="AG11">
            <v>-305.65813000000003</v>
          </cell>
          <cell r="AI11">
            <v>-305.65813000000003</v>
          </cell>
          <cell r="AJ11">
            <v>-340.90906999999999</v>
          </cell>
          <cell r="AL11">
            <v>-340.90906999999999</v>
          </cell>
          <cell r="AM11">
            <v>-1637.9090699999999</v>
          </cell>
          <cell r="AO11">
            <v>-1637.9090699999999</v>
          </cell>
          <cell r="AP11">
            <v>0</v>
          </cell>
          <cell r="AR11">
            <v>0</v>
          </cell>
          <cell r="AS11">
            <v>0</v>
          </cell>
          <cell r="AU11">
            <v>0</v>
          </cell>
          <cell r="AV11">
            <v>0</v>
          </cell>
          <cell r="AX11">
            <v>0</v>
          </cell>
        </row>
        <row r="12">
          <cell r="A12">
            <v>602991</v>
          </cell>
          <cell r="B12" t="str">
            <v>Tržby z prodeje služeb (DN)</v>
          </cell>
          <cell r="C12" t="str">
            <v>Other Revenues</v>
          </cell>
          <cell r="D12">
            <v>0</v>
          </cell>
          <cell r="E12">
            <v>0</v>
          </cell>
          <cell r="G12">
            <v>0</v>
          </cell>
          <cell r="H12">
            <v>-56</v>
          </cell>
          <cell r="J12">
            <v>-56</v>
          </cell>
          <cell r="K12">
            <v>0</v>
          </cell>
          <cell r="M12">
            <v>0</v>
          </cell>
          <cell r="N12">
            <v>0</v>
          </cell>
          <cell r="P12">
            <v>0</v>
          </cell>
          <cell r="Q12">
            <v>0</v>
          </cell>
          <cell r="S12">
            <v>0</v>
          </cell>
          <cell r="T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C12">
            <v>0</v>
          </cell>
          <cell r="AD12">
            <v>0</v>
          </cell>
          <cell r="AF12">
            <v>0</v>
          </cell>
          <cell r="AG12">
            <v>0</v>
          </cell>
          <cell r="AI12">
            <v>0</v>
          </cell>
          <cell r="AJ12">
            <v>0</v>
          </cell>
          <cell r="AL12">
            <v>0</v>
          </cell>
          <cell r="AM12">
            <v>0</v>
          </cell>
          <cell r="AO12">
            <v>0</v>
          </cell>
          <cell r="AP12">
            <v>0</v>
          </cell>
          <cell r="AR12">
            <v>0</v>
          </cell>
          <cell r="AS12">
            <v>0</v>
          </cell>
          <cell r="AU12">
            <v>0</v>
          </cell>
          <cell r="AV12">
            <v>0</v>
          </cell>
          <cell r="AX12">
            <v>0</v>
          </cell>
        </row>
        <row r="13">
          <cell r="B13" t="str">
            <v>Ostatní tržby 602*</v>
          </cell>
          <cell r="D13">
            <v>-8575603.2893500011</v>
          </cell>
          <cell r="E13">
            <v>-8916844.8585800007</v>
          </cell>
          <cell r="F13">
            <v>0</v>
          </cell>
          <cell r="G13">
            <v>-8916844.8585800007</v>
          </cell>
          <cell r="H13">
            <v>-7964549.74505</v>
          </cell>
          <cell r="I13">
            <v>0</v>
          </cell>
          <cell r="J13">
            <v>-7964549.74505</v>
          </cell>
          <cell r="K13">
            <v>-9251677.7318999991</v>
          </cell>
          <cell r="L13">
            <v>0</v>
          </cell>
          <cell r="M13">
            <v>-9251677.7318999991</v>
          </cell>
          <cell r="N13">
            <v>-8121564.2719999999</v>
          </cell>
          <cell r="O13">
            <v>0</v>
          </cell>
          <cell r="P13">
            <v>-8121564.2719999999</v>
          </cell>
          <cell r="Q13">
            <v>-8049696.4839999992</v>
          </cell>
          <cell r="R13">
            <v>0</v>
          </cell>
          <cell r="S13">
            <v>-8049696.4839999992</v>
          </cell>
          <cell r="T13">
            <v>-8773386.688000001</v>
          </cell>
          <cell r="U13">
            <v>0</v>
          </cell>
          <cell r="V13">
            <v>-8773386.688000001</v>
          </cell>
          <cell r="W13">
            <v>-76.518659999999997</v>
          </cell>
          <cell r="X13">
            <v>-1308</v>
          </cell>
          <cell r="Y13">
            <v>-1308</v>
          </cell>
          <cell r="Z13">
            <v>-1259.6400000000001</v>
          </cell>
          <cell r="AA13">
            <v>-9416164.8894099984</v>
          </cell>
          <cell r="AB13">
            <v>0</v>
          </cell>
          <cell r="AC13">
            <v>-9416164.8894099984</v>
          </cell>
          <cell r="AD13">
            <v>-9226943.6593799982</v>
          </cell>
          <cell r="AE13">
            <v>0</v>
          </cell>
          <cell r="AF13">
            <v>-9226943.6593799982</v>
          </cell>
          <cell r="AG13">
            <v>-9236943.9861999992</v>
          </cell>
          <cell r="AH13">
            <v>0</v>
          </cell>
          <cell r="AI13">
            <v>-9236943.9861999992</v>
          </cell>
          <cell r="AJ13">
            <v>-9208212.4708099999</v>
          </cell>
          <cell r="AK13">
            <v>0</v>
          </cell>
          <cell r="AL13">
            <v>-9208212.4708099999</v>
          </cell>
          <cell r="AM13">
            <v>-9239315.4708099999</v>
          </cell>
          <cell r="AN13">
            <v>0</v>
          </cell>
          <cell r="AO13">
            <v>-9239315.4708099999</v>
          </cell>
          <cell r="AP13">
            <v>-9235827.9297900014</v>
          </cell>
          <cell r="AQ13">
            <v>0</v>
          </cell>
          <cell r="AR13">
            <v>-9235827.9297900014</v>
          </cell>
          <cell r="AS13">
            <v>-9013693.6453699991</v>
          </cell>
          <cell r="AT13">
            <v>0</v>
          </cell>
          <cell r="AU13">
            <v>-9013693.6453699991</v>
          </cell>
          <cell r="AV13">
            <v>-8246841.3384799995</v>
          </cell>
          <cell r="AW13">
            <v>0</v>
          </cell>
          <cell r="AX13">
            <v>-8246841.3384799995</v>
          </cell>
        </row>
        <row r="14">
          <cell r="B14" t="str">
            <v>TOTAL SALES</v>
          </cell>
          <cell r="D14">
            <v>-10435331.96838</v>
          </cell>
          <cell r="E14">
            <v>-10224670.530070001</v>
          </cell>
          <cell r="F14">
            <v>0</v>
          </cell>
          <cell r="G14">
            <v>-10224670.530070001</v>
          </cell>
          <cell r="H14">
            <v>-9246721.2261500005</v>
          </cell>
          <cell r="I14">
            <v>0</v>
          </cell>
          <cell r="J14">
            <v>-9246721.2261500005</v>
          </cell>
          <cell r="K14">
            <v>-9849409.4939900003</v>
          </cell>
          <cell r="L14">
            <v>0</v>
          </cell>
          <cell r="M14">
            <v>-9849409.4939900003</v>
          </cell>
          <cell r="N14">
            <v>-10237705.172</v>
          </cell>
          <cell r="O14">
            <v>0</v>
          </cell>
          <cell r="P14">
            <v>-10237705.172</v>
          </cell>
          <cell r="Q14">
            <v>-10127096.959000001</v>
          </cell>
          <cell r="R14">
            <v>0</v>
          </cell>
          <cell r="S14">
            <v>-10127096.959000001</v>
          </cell>
          <cell r="T14">
            <v>-10875846.638</v>
          </cell>
          <cell r="U14">
            <v>0</v>
          </cell>
          <cell r="V14">
            <v>-10875846.638</v>
          </cell>
          <cell r="W14">
            <v>-76.518659999999997</v>
          </cell>
          <cell r="X14">
            <v>-1308</v>
          </cell>
          <cell r="Y14">
            <v>-1308</v>
          </cell>
          <cell r="Z14">
            <v>-1259.6400000000001</v>
          </cell>
          <cell r="AA14">
            <v>-10330685.289489999</v>
          </cell>
          <cell r="AB14">
            <v>0</v>
          </cell>
          <cell r="AC14">
            <v>-10330685.289489999</v>
          </cell>
          <cell r="AD14">
            <v>-9891676.8318999987</v>
          </cell>
          <cell r="AE14">
            <v>0</v>
          </cell>
          <cell r="AF14">
            <v>-9891676.8318999987</v>
          </cell>
          <cell r="AG14">
            <v>-9916262.2264799997</v>
          </cell>
          <cell r="AH14">
            <v>0</v>
          </cell>
          <cell r="AI14">
            <v>-9916262.2264799997</v>
          </cell>
          <cell r="AJ14">
            <v>-9845625.9217300005</v>
          </cell>
          <cell r="AK14">
            <v>0</v>
          </cell>
          <cell r="AL14">
            <v>-9845625.9217300005</v>
          </cell>
          <cell r="AM14">
            <v>-9828751.9217300005</v>
          </cell>
          <cell r="AN14">
            <v>0</v>
          </cell>
          <cell r="AO14">
            <v>-9828751.9217300005</v>
          </cell>
          <cell r="AP14">
            <v>-10396872.044790002</v>
          </cell>
          <cell r="AQ14">
            <v>0</v>
          </cell>
          <cell r="AR14">
            <v>-10396872.044790002</v>
          </cell>
          <cell r="AS14">
            <v>-10365709.99137</v>
          </cell>
          <cell r="AT14">
            <v>0</v>
          </cell>
          <cell r="AU14">
            <v>-10365709.99137</v>
          </cell>
          <cell r="AV14">
            <v>-8752980.5914799999</v>
          </cell>
          <cell r="AW14">
            <v>0</v>
          </cell>
          <cell r="AX14">
            <v>-8752980.5914799999</v>
          </cell>
        </row>
        <row r="15">
          <cell r="A15">
            <v>621001</v>
          </cell>
          <cell r="B15" t="str">
            <v>Aktivace materiálu a zboží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J15">
            <v>0</v>
          </cell>
          <cell r="K15">
            <v>-8459.4928199999995</v>
          </cell>
          <cell r="M15">
            <v>-8459.4928199999995</v>
          </cell>
          <cell r="N15">
            <v>0</v>
          </cell>
          <cell r="P15">
            <v>0</v>
          </cell>
          <cell r="Q15">
            <v>0</v>
          </cell>
          <cell r="S15">
            <v>0</v>
          </cell>
          <cell r="T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C15">
            <v>0</v>
          </cell>
          <cell r="AD15">
            <v>0</v>
          </cell>
          <cell r="AF15">
            <v>0</v>
          </cell>
          <cell r="AG15">
            <v>0</v>
          </cell>
          <cell r="AI15">
            <v>0</v>
          </cell>
          <cell r="AJ15">
            <v>0</v>
          </cell>
          <cell r="AL15">
            <v>0</v>
          </cell>
          <cell r="AM15">
            <v>0</v>
          </cell>
          <cell r="AO15">
            <v>0</v>
          </cell>
          <cell r="AP15">
            <v>0</v>
          </cell>
          <cell r="AR15">
            <v>0</v>
          </cell>
          <cell r="AS15">
            <v>0</v>
          </cell>
          <cell r="AU15">
            <v>0</v>
          </cell>
          <cell r="AV15">
            <v>0</v>
          </cell>
          <cell r="AX15">
            <v>0</v>
          </cell>
        </row>
        <row r="16">
          <cell r="A16">
            <v>624001</v>
          </cell>
          <cell r="B16" t="str">
            <v>Aktivace DHM</v>
          </cell>
          <cell r="D16">
            <v>-7235.5101199999999</v>
          </cell>
          <cell r="E16">
            <v>-23382.48502</v>
          </cell>
          <cell r="G16">
            <v>-23382.48502</v>
          </cell>
          <cell r="H16">
            <v>-8984.0020000000004</v>
          </cell>
          <cell r="J16">
            <v>-8984.0020000000004</v>
          </cell>
          <cell r="K16">
            <v>-18700.257739999997</v>
          </cell>
          <cell r="M16">
            <v>-18700.257739999997</v>
          </cell>
          <cell r="N16">
            <v>0</v>
          </cell>
          <cell r="P16">
            <v>0</v>
          </cell>
          <cell r="Q16">
            <v>0</v>
          </cell>
          <cell r="S16">
            <v>0</v>
          </cell>
          <cell r="T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C16">
            <v>0</v>
          </cell>
          <cell r="AD16">
            <v>-588.10281000000009</v>
          </cell>
          <cell r="AF16">
            <v>-588.10281000000009</v>
          </cell>
          <cell r="AG16">
            <v>-2453.77081</v>
          </cell>
          <cell r="AI16">
            <v>-2453.77081</v>
          </cell>
          <cell r="AJ16">
            <v>-3413.0248099999999</v>
          </cell>
          <cell r="AL16">
            <v>-3413.0248099999999</v>
          </cell>
          <cell r="AM16">
            <v>-21673.024809999999</v>
          </cell>
          <cell r="AO16">
            <v>-21673.024809999999</v>
          </cell>
          <cell r="AP16">
            <v>0</v>
          </cell>
          <cell r="AR16">
            <v>0</v>
          </cell>
          <cell r="AS16">
            <v>0</v>
          </cell>
          <cell r="AU16">
            <v>0</v>
          </cell>
          <cell r="AV16">
            <v>0</v>
          </cell>
          <cell r="AX16">
            <v>0</v>
          </cell>
        </row>
        <row r="17">
          <cell r="B17" t="str">
            <v>Other own work capitalized</v>
          </cell>
          <cell r="C17" t="str">
            <v>Other Operating Revenues</v>
          </cell>
          <cell r="D17">
            <v>-7235.5101199999999</v>
          </cell>
          <cell r="E17">
            <v>-23382.48502</v>
          </cell>
          <cell r="F17">
            <v>0</v>
          </cell>
          <cell r="G17">
            <v>-23382.48502</v>
          </cell>
          <cell r="H17">
            <v>-8984.0020000000004</v>
          </cell>
          <cell r="I17">
            <v>0</v>
          </cell>
          <cell r="J17">
            <v>-8984.0020000000004</v>
          </cell>
          <cell r="K17">
            <v>-27159.750559999997</v>
          </cell>
          <cell r="L17">
            <v>0</v>
          </cell>
          <cell r="M17">
            <v>-27159.750559999997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-588.10281000000009</v>
          </cell>
          <cell r="AE17">
            <v>0</v>
          </cell>
          <cell r="AF17">
            <v>-588.10281000000009</v>
          </cell>
          <cell r="AG17">
            <v>-2453.77081</v>
          </cell>
          <cell r="AH17">
            <v>0</v>
          </cell>
          <cell r="AI17">
            <v>-2453.77081</v>
          </cell>
          <cell r="AJ17">
            <v>-3413.0248099999999</v>
          </cell>
          <cell r="AK17">
            <v>0</v>
          </cell>
          <cell r="AL17">
            <v>-3413.0248099999999</v>
          </cell>
          <cell r="AM17">
            <v>-21673.024809999999</v>
          </cell>
          <cell r="AN17">
            <v>0</v>
          </cell>
          <cell r="AO17">
            <v>-21673.024809999999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</row>
        <row r="18">
          <cell r="A18">
            <v>503001</v>
          </cell>
          <cell r="B18" t="str">
            <v>Spotřeba - dodávky ZP - komodita</v>
          </cell>
          <cell r="D18">
            <v>333842.54332</v>
          </cell>
          <cell r="E18">
            <v>0.81990999999999992</v>
          </cell>
          <cell r="G18">
            <v>0.81990999999999992</v>
          </cell>
          <cell r="H18">
            <v>457.73090999999999</v>
          </cell>
          <cell r="J18">
            <v>457.73090999999999</v>
          </cell>
          <cell r="K18">
            <v>13348.34461</v>
          </cell>
          <cell r="M18">
            <v>13348.34461</v>
          </cell>
          <cell r="N18">
            <v>0</v>
          </cell>
          <cell r="P18">
            <v>0</v>
          </cell>
          <cell r="Q18">
            <v>0</v>
          </cell>
          <cell r="S18">
            <v>0</v>
          </cell>
          <cell r="T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3.4973899999999998</v>
          </cell>
          <cell r="AC18">
            <v>3.4973899999999998</v>
          </cell>
          <cell r="AD18">
            <v>3.4973899999999998</v>
          </cell>
          <cell r="AF18">
            <v>3.4973899999999998</v>
          </cell>
          <cell r="AG18">
            <v>3.4973899999999998</v>
          </cell>
          <cell r="AI18">
            <v>3.4973899999999998</v>
          </cell>
          <cell r="AJ18">
            <v>6799.8180899999998</v>
          </cell>
          <cell r="AL18">
            <v>6799.8180899999998</v>
          </cell>
          <cell r="AM18">
            <v>12635.818090000001</v>
          </cell>
          <cell r="AO18">
            <v>12635.818090000001</v>
          </cell>
          <cell r="AP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X18">
            <v>0</v>
          </cell>
        </row>
        <row r="19">
          <cell r="B19" t="str">
            <v>Nákup ZP komodita</v>
          </cell>
          <cell r="C19" t="str">
            <v>Gas Sales</v>
          </cell>
          <cell r="D19">
            <v>333842.54332</v>
          </cell>
          <cell r="E19">
            <v>0.81990999999999992</v>
          </cell>
          <cell r="F19">
            <v>0</v>
          </cell>
          <cell r="G19">
            <v>0.81990999999999992</v>
          </cell>
          <cell r="H19">
            <v>457.73090999999999</v>
          </cell>
          <cell r="I19">
            <v>0</v>
          </cell>
          <cell r="J19">
            <v>457.73090999999999</v>
          </cell>
          <cell r="K19">
            <v>13348.34461</v>
          </cell>
          <cell r="L19">
            <v>0</v>
          </cell>
          <cell r="M19">
            <v>13348.34461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3.4973899999999998</v>
          </cell>
          <cell r="AB19">
            <v>0</v>
          </cell>
          <cell r="AC19">
            <v>3.4973899999999998</v>
          </cell>
          <cell r="AD19">
            <v>3.4973899999999998</v>
          </cell>
          <cell r="AE19">
            <v>0</v>
          </cell>
          <cell r="AF19">
            <v>3.4973899999999998</v>
          </cell>
          <cell r="AG19">
            <v>3.4973899999999998</v>
          </cell>
          <cell r="AH19">
            <v>0</v>
          </cell>
          <cell r="AI19">
            <v>3.4973899999999998</v>
          </cell>
          <cell r="AJ19">
            <v>6799.8180899999998</v>
          </cell>
          <cell r="AK19">
            <v>0</v>
          </cell>
          <cell r="AL19">
            <v>6799.8180899999998</v>
          </cell>
          <cell r="AM19">
            <v>12635.818090000001</v>
          </cell>
          <cell r="AN19">
            <v>0</v>
          </cell>
          <cell r="AO19">
            <v>12635.818090000001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</row>
        <row r="20">
          <cell r="B20" t="str">
            <v>Nákup ZP celkem</v>
          </cell>
          <cell r="D20">
            <v>333842.54332</v>
          </cell>
          <cell r="E20">
            <v>0.81990999999999992</v>
          </cell>
          <cell r="F20">
            <v>0</v>
          </cell>
          <cell r="G20">
            <v>0.81990999999999992</v>
          </cell>
          <cell r="H20">
            <v>457.73090999999999</v>
          </cell>
          <cell r="I20">
            <v>0</v>
          </cell>
          <cell r="J20">
            <v>457.73090999999999</v>
          </cell>
          <cell r="K20">
            <v>13348.34461</v>
          </cell>
          <cell r="L20">
            <v>0</v>
          </cell>
          <cell r="M20">
            <v>13348.34461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3.4973899999999998</v>
          </cell>
          <cell r="AB20">
            <v>0</v>
          </cell>
          <cell r="AC20">
            <v>3.4973899999999998</v>
          </cell>
          <cell r="AD20">
            <v>3.4973899999999998</v>
          </cell>
          <cell r="AE20">
            <v>0</v>
          </cell>
          <cell r="AF20">
            <v>3.4973899999999998</v>
          </cell>
          <cell r="AG20">
            <v>3.4973899999999998</v>
          </cell>
          <cell r="AH20">
            <v>0</v>
          </cell>
          <cell r="AI20">
            <v>3.4973899999999998</v>
          </cell>
          <cell r="AJ20">
            <v>6799.8180899999998</v>
          </cell>
          <cell r="AK20">
            <v>0</v>
          </cell>
          <cell r="AL20">
            <v>6799.8180899999998</v>
          </cell>
          <cell r="AM20">
            <v>12635.818090000001</v>
          </cell>
          <cell r="AN20">
            <v>0</v>
          </cell>
          <cell r="AO20">
            <v>12635.818090000001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</row>
        <row r="21">
          <cell r="A21">
            <v>538005</v>
          </cell>
          <cell r="B21" t="str">
            <v>Daň ze zemního plynu</v>
          </cell>
          <cell r="D21">
            <v>0</v>
          </cell>
          <cell r="E21">
            <v>0</v>
          </cell>
          <cell r="G21">
            <v>0</v>
          </cell>
          <cell r="H21">
            <v>23112.044000000002</v>
          </cell>
          <cell r="J21">
            <v>23112.044000000002</v>
          </cell>
          <cell r="K21">
            <v>22646.975999999999</v>
          </cell>
          <cell r="M21">
            <v>22646.975999999999</v>
          </cell>
          <cell r="N21">
            <v>23918.618999999999</v>
          </cell>
          <cell r="P21">
            <v>23918.618999999999</v>
          </cell>
          <cell r="Q21">
            <v>23918.618999999999</v>
          </cell>
          <cell r="S21">
            <v>23918.618999999999</v>
          </cell>
          <cell r="T21">
            <v>23918.618999999999</v>
          </cell>
          <cell r="V21">
            <v>23918.618999999999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22230.65</v>
          </cell>
          <cell r="AC21">
            <v>22230.65</v>
          </cell>
          <cell r="AD21">
            <v>17977.05</v>
          </cell>
          <cell r="AF21">
            <v>17977.05</v>
          </cell>
          <cell r="AG21">
            <v>16411.972000000002</v>
          </cell>
          <cell r="AI21">
            <v>16411.972000000002</v>
          </cell>
          <cell r="AJ21">
            <v>18478.535</v>
          </cell>
          <cell r="AL21">
            <v>18478.535</v>
          </cell>
          <cell r="AM21">
            <v>21260.535</v>
          </cell>
          <cell r="AO21">
            <v>21260.535</v>
          </cell>
          <cell r="AP21">
            <v>21843.085999999999</v>
          </cell>
          <cell r="AR21">
            <v>21843.085999999999</v>
          </cell>
          <cell r="AS21">
            <v>21843.085999999999</v>
          </cell>
          <cell r="AU21">
            <v>21843.085999999999</v>
          </cell>
          <cell r="AV21">
            <v>21843.085999999999</v>
          </cell>
          <cell r="AX21">
            <v>21843.085999999999</v>
          </cell>
        </row>
        <row r="22">
          <cell r="B22" t="str">
            <v>Daň ze zemního plynu</v>
          </cell>
          <cell r="C22" t="str">
            <v>Material Costs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23112.044000000002</v>
          </cell>
          <cell r="I22">
            <v>0</v>
          </cell>
          <cell r="J22">
            <v>23112.044000000002</v>
          </cell>
          <cell r="K22">
            <v>22646.975999999999</v>
          </cell>
          <cell r="L22">
            <v>0</v>
          </cell>
          <cell r="M22">
            <v>22646.975999999999</v>
          </cell>
          <cell r="N22">
            <v>23918.618999999999</v>
          </cell>
          <cell r="O22">
            <v>0</v>
          </cell>
          <cell r="P22">
            <v>23918.618999999999</v>
          </cell>
          <cell r="Q22">
            <v>23918.618999999999</v>
          </cell>
          <cell r="R22">
            <v>0</v>
          </cell>
          <cell r="S22">
            <v>23918.618999999999</v>
          </cell>
          <cell r="T22">
            <v>23918.618999999999</v>
          </cell>
          <cell r="U22">
            <v>0</v>
          </cell>
          <cell r="V22">
            <v>23918.618999999999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22230.65</v>
          </cell>
          <cell r="AB22">
            <v>0</v>
          </cell>
          <cell r="AC22">
            <v>22230.65</v>
          </cell>
          <cell r="AD22">
            <v>17977.05</v>
          </cell>
          <cell r="AE22">
            <v>0</v>
          </cell>
          <cell r="AF22">
            <v>17977.05</v>
          </cell>
          <cell r="AG22">
            <v>16411.972000000002</v>
          </cell>
          <cell r="AH22">
            <v>0</v>
          </cell>
          <cell r="AI22">
            <v>16411.972000000002</v>
          </cell>
          <cell r="AJ22">
            <v>18478.535</v>
          </cell>
          <cell r="AK22">
            <v>0</v>
          </cell>
          <cell r="AL22">
            <v>18478.535</v>
          </cell>
          <cell r="AM22">
            <v>21260.535</v>
          </cell>
          <cell r="AN22">
            <v>0</v>
          </cell>
          <cell r="AO22">
            <v>21260.535</v>
          </cell>
          <cell r="AP22">
            <v>21843.085999999999</v>
          </cell>
          <cell r="AQ22">
            <v>0</v>
          </cell>
          <cell r="AR22">
            <v>21843.085999999999</v>
          </cell>
          <cell r="AS22">
            <v>21843.085999999999</v>
          </cell>
          <cell r="AT22">
            <v>0</v>
          </cell>
          <cell r="AU22">
            <v>21843.085999999999</v>
          </cell>
          <cell r="AV22">
            <v>21843.085999999999</v>
          </cell>
          <cell r="AW22">
            <v>0</v>
          </cell>
          <cell r="AX22">
            <v>21843.085999999999</v>
          </cell>
        </row>
        <row r="23">
          <cell r="A23">
            <v>501001</v>
          </cell>
          <cell r="B23" t="str">
            <v>Spotřeba - materiál běžný</v>
          </cell>
          <cell r="D23">
            <v>177200.20455000002</v>
          </cell>
          <cell r="E23">
            <v>64852.476360000001</v>
          </cell>
          <cell r="G23">
            <v>64852.476360000001</v>
          </cell>
          <cell r="H23">
            <v>68053.34193000001</v>
          </cell>
          <cell r="J23">
            <v>68053.34193000001</v>
          </cell>
          <cell r="K23">
            <v>61000.557970000002</v>
          </cell>
          <cell r="M23">
            <v>61000.557970000002</v>
          </cell>
          <cell r="N23">
            <v>148255.75619999997</v>
          </cell>
          <cell r="P23">
            <v>148255.75619999997</v>
          </cell>
          <cell r="Q23">
            <v>155268.04819999999</v>
          </cell>
          <cell r="S23">
            <v>155268.04819999999</v>
          </cell>
          <cell r="T23">
            <v>187646.81019999998</v>
          </cell>
          <cell r="V23">
            <v>187646.81019999998</v>
          </cell>
          <cell r="W23">
            <v>22876.698120000001</v>
          </cell>
          <cell r="X23">
            <v>36563.558199999999</v>
          </cell>
          <cell r="Y23">
            <v>25332.761200000001</v>
          </cell>
          <cell r="Z23">
            <v>25766.071199999998</v>
          </cell>
          <cell r="AA23">
            <v>99752.794330000004</v>
          </cell>
          <cell r="AC23">
            <v>99752.794330000004</v>
          </cell>
          <cell r="AD23">
            <v>103713.77385</v>
          </cell>
          <cell r="AF23">
            <v>103713.77385</v>
          </cell>
          <cell r="AG23">
            <v>96780.018510000009</v>
          </cell>
          <cell r="AI23">
            <v>96780.018510000009</v>
          </cell>
          <cell r="AJ23">
            <v>65397.231679999997</v>
          </cell>
          <cell r="AL23">
            <v>65397.231679999997</v>
          </cell>
          <cell r="AM23">
            <v>65397.231679999997</v>
          </cell>
          <cell r="AO23">
            <v>65397.231679999997</v>
          </cell>
          <cell r="AP23">
            <v>136411.85800000001</v>
          </cell>
          <cell r="AR23">
            <v>136411.85800000001</v>
          </cell>
          <cell r="AS23">
            <v>154917.57800000001</v>
          </cell>
          <cell r="AU23">
            <v>154917.57800000001</v>
          </cell>
          <cell r="AV23">
            <v>130353.32</v>
          </cell>
          <cell r="AX23">
            <v>130353.32</v>
          </cell>
        </row>
        <row r="24">
          <cell r="A24">
            <v>501006</v>
          </cell>
          <cell r="B24" t="str">
            <v>Spotřeba - plynoměry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C24">
            <v>0</v>
          </cell>
          <cell r="AD24">
            <v>0</v>
          </cell>
          <cell r="AF24">
            <v>0</v>
          </cell>
          <cell r="AG24">
            <v>0</v>
          </cell>
          <cell r="AI24">
            <v>0</v>
          </cell>
          <cell r="AJ24">
            <v>0</v>
          </cell>
          <cell r="AL24">
            <v>0</v>
          </cell>
          <cell r="AM24">
            <v>0</v>
          </cell>
          <cell r="AO24">
            <v>0</v>
          </cell>
          <cell r="AP24">
            <v>6.25</v>
          </cell>
          <cell r="AR24">
            <v>6.25</v>
          </cell>
          <cell r="AS24">
            <v>6.25</v>
          </cell>
          <cell r="AU24">
            <v>6.25</v>
          </cell>
          <cell r="AV24">
            <v>6.25</v>
          </cell>
          <cell r="AX24">
            <v>6.25</v>
          </cell>
        </row>
        <row r="25">
          <cell r="A25">
            <v>501009</v>
          </cell>
          <cell r="B25" t="str">
            <v>Materiál IT</v>
          </cell>
          <cell r="D25">
            <v>7.2201000000000004</v>
          </cell>
          <cell r="E25">
            <v>28.204349999999998</v>
          </cell>
          <cell r="G25">
            <v>28.204349999999998</v>
          </cell>
          <cell r="H25">
            <v>9.3696999999999999</v>
          </cell>
          <cell r="J25">
            <v>9.3696999999999999</v>
          </cell>
          <cell r="K25">
            <v>14.085180000000001</v>
          </cell>
          <cell r="M25">
            <v>14.085180000000001</v>
          </cell>
          <cell r="N25">
            <v>6</v>
          </cell>
          <cell r="P25">
            <v>6</v>
          </cell>
          <cell r="Q25">
            <v>6</v>
          </cell>
          <cell r="S25">
            <v>6</v>
          </cell>
          <cell r="T25">
            <v>6</v>
          </cell>
          <cell r="V25">
            <v>6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6</v>
          </cell>
          <cell r="AC25">
            <v>6</v>
          </cell>
          <cell r="AD25">
            <v>11.14118</v>
          </cell>
          <cell r="AF25">
            <v>11.14118</v>
          </cell>
          <cell r="AG25">
            <v>14.120979999999999</v>
          </cell>
          <cell r="AI25">
            <v>14.120979999999999</v>
          </cell>
          <cell r="AJ25">
            <v>17.58098</v>
          </cell>
          <cell r="AL25">
            <v>17.58098</v>
          </cell>
          <cell r="AM25">
            <v>17.58098</v>
          </cell>
          <cell r="AO25">
            <v>17.58098</v>
          </cell>
          <cell r="AP25">
            <v>6</v>
          </cell>
          <cell r="AR25">
            <v>6</v>
          </cell>
          <cell r="AS25">
            <v>6</v>
          </cell>
          <cell r="AU25">
            <v>6</v>
          </cell>
          <cell r="AV25">
            <v>6</v>
          </cell>
          <cell r="AX25">
            <v>6</v>
          </cell>
        </row>
        <row r="26">
          <cell r="A26">
            <v>501115</v>
          </cell>
          <cell r="B26" t="str">
            <v>Ochran.pomůcky,BOZP</v>
          </cell>
          <cell r="D26">
            <v>6782.4841799999995</v>
          </cell>
          <cell r="E26">
            <v>5705.5763899999993</v>
          </cell>
          <cell r="G26">
            <v>5705.5763899999993</v>
          </cell>
          <cell r="H26">
            <v>4778.8794100000005</v>
          </cell>
          <cell r="J26">
            <v>4778.8794100000005</v>
          </cell>
          <cell r="K26">
            <v>4517.3668200000002</v>
          </cell>
          <cell r="M26">
            <v>4517.3668200000002</v>
          </cell>
          <cell r="N26">
            <v>6948.0528700000004</v>
          </cell>
          <cell r="P26">
            <v>6948.0528700000004</v>
          </cell>
          <cell r="Q26">
            <v>7007.5518700000002</v>
          </cell>
          <cell r="S26">
            <v>7007.5518700000002</v>
          </cell>
          <cell r="T26">
            <v>7208.1608699999997</v>
          </cell>
          <cell r="V26">
            <v>7208.1608699999997</v>
          </cell>
          <cell r="W26">
            <v>909.58296999999993</v>
          </cell>
          <cell r="X26">
            <v>1695.0528700000002</v>
          </cell>
          <cell r="Y26">
            <v>1704.3178700000001</v>
          </cell>
          <cell r="Z26">
            <v>1714.5878700000001</v>
          </cell>
          <cell r="AA26">
            <v>4663.2080300000007</v>
          </cell>
          <cell r="AC26">
            <v>4663.2080300000007</v>
          </cell>
          <cell r="AD26">
            <v>4654.2078600000004</v>
          </cell>
          <cell r="AF26">
            <v>4654.2078600000004</v>
          </cell>
          <cell r="AG26">
            <v>4570.5461799999994</v>
          </cell>
          <cell r="AI26">
            <v>4570.5461799999994</v>
          </cell>
          <cell r="AJ26">
            <v>4498.9107100000001</v>
          </cell>
          <cell r="AL26">
            <v>4498.9107100000001</v>
          </cell>
          <cell r="AM26">
            <v>4498.9107100000001</v>
          </cell>
          <cell r="AO26">
            <v>4498.9107100000001</v>
          </cell>
          <cell r="AP26">
            <v>4403.5</v>
          </cell>
          <cell r="AR26">
            <v>4403.5</v>
          </cell>
          <cell r="AS26">
            <v>4403.5</v>
          </cell>
          <cell r="AU26">
            <v>4403.5</v>
          </cell>
          <cell r="AV26">
            <v>4403.5</v>
          </cell>
          <cell r="AX26">
            <v>4403.5</v>
          </cell>
        </row>
        <row r="27">
          <cell r="A27">
            <v>501099</v>
          </cell>
          <cell r="B27" t="str">
            <v>Spotř.mat.-adjust.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  <cell r="P27">
            <v>0</v>
          </cell>
          <cell r="Q27">
            <v>0</v>
          </cell>
          <cell r="S27">
            <v>0</v>
          </cell>
          <cell r="T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C27">
            <v>0</v>
          </cell>
          <cell r="AD27">
            <v>0</v>
          </cell>
          <cell r="AF27">
            <v>0</v>
          </cell>
          <cell r="AG27">
            <v>0</v>
          </cell>
          <cell r="AI27">
            <v>0</v>
          </cell>
          <cell r="AJ27">
            <v>0</v>
          </cell>
          <cell r="AL27">
            <v>0</v>
          </cell>
          <cell r="AM27">
            <v>0</v>
          </cell>
          <cell r="AO27">
            <v>0</v>
          </cell>
          <cell r="AP27">
            <v>0</v>
          </cell>
          <cell r="AR27">
            <v>0</v>
          </cell>
          <cell r="AS27">
            <v>0</v>
          </cell>
          <cell r="AU27">
            <v>0</v>
          </cell>
          <cell r="AV27">
            <v>0</v>
          </cell>
          <cell r="AX27">
            <v>0</v>
          </cell>
        </row>
        <row r="28">
          <cell r="A28">
            <v>501992</v>
          </cell>
          <cell r="B28" t="str">
            <v>Manka a škody - zásoby (DN)</v>
          </cell>
          <cell r="D28">
            <v>0</v>
          </cell>
          <cell r="E28">
            <v>0</v>
          </cell>
          <cell r="G28">
            <v>0</v>
          </cell>
          <cell r="H28">
            <v>207.63336999999999</v>
          </cell>
          <cell r="J28">
            <v>207.63336999999999</v>
          </cell>
          <cell r="K28">
            <v>0</v>
          </cell>
          <cell r="M28">
            <v>0</v>
          </cell>
          <cell r="N28">
            <v>0</v>
          </cell>
          <cell r="P28">
            <v>0</v>
          </cell>
          <cell r="Q28">
            <v>0</v>
          </cell>
          <cell r="S28">
            <v>0</v>
          </cell>
          <cell r="T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C28">
            <v>0</v>
          </cell>
          <cell r="AD28">
            <v>0</v>
          </cell>
          <cell r="AF28">
            <v>0</v>
          </cell>
          <cell r="AG28">
            <v>0</v>
          </cell>
          <cell r="AI28">
            <v>0</v>
          </cell>
          <cell r="AJ28">
            <v>0</v>
          </cell>
          <cell r="AL28">
            <v>0</v>
          </cell>
          <cell r="AM28">
            <v>0</v>
          </cell>
          <cell r="AO28">
            <v>0</v>
          </cell>
          <cell r="AP28">
            <v>0</v>
          </cell>
          <cell r="AR28">
            <v>0</v>
          </cell>
          <cell r="AS28">
            <v>0</v>
          </cell>
          <cell r="AU28">
            <v>0</v>
          </cell>
          <cell r="AV28">
            <v>0</v>
          </cell>
          <cell r="AX28">
            <v>0</v>
          </cell>
        </row>
        <row r="29">
          <cell r="A29">
            <v>501993</v>
          </cell>
          <cell r="B29" t="str">
            <v>Spotřeba - materiál a PHM (DN)</v>
          </cell>
          <cell r="D29">
            <v>656.28589999999997</v>
          </cell>
          <cell r="E29">
            <v>769.07759999999996</v>
          </cell>
          <cell r="G29">
            <v>769.07759999999996</v>
          </cell>
          <cell r="H29">
            <v>1016.3879300000001</v>
          </cell>
          <cell r="J29">
            <v>1016.3879300000001</v>
          </cell>
          <cell r="K29">
            <v>73.189210000000003</v>
          </cell>
          <cell r="M29">
            <v>73.189210000000003</v>
          </cell>
          <cell r="N29">
            <v>676.87800000000004</v>
          </cell>
          <cell r="P29">
            <v>676.87800000000004</v>
          </cell>
          <cell r="Q29">
            <v>652.71500000000003</v>
          </cell>
          <cell r="S29">
            <v>652.71500000000003</v>
          </cell>
          <cell r="T29">
            <v>613.82000000000005</v>
          </cell>
          <cell r="V29">
            <v>613.82000000000005</v>
          </cell>
          <cell r="W29">
            <v>166.71609000000001</v>
          </cell>
          <cell r="X29">
            <v>100</v>
          </cell>
          <cell r="Y29">
            <v>101.104</v>
          </cell>
          <cell r="Z29">
            <v>102.244</v>
          </cell>
          <cell r="AA29">
            <v>638.04468000000008</v>
          </cell>
          <cell r="AC29">
            <v>638.04468000000008</v>
          </cell>
          <cell r="AD29">
            <v>671.51774999999998</v>
          </cell>
          <cell r="AF29">
            <v>671.51774999999998</v>
          </cell>
          <cell r="AG29">
            <v>325.38294999999999</v>
          </cell>
          <cell r="AI29">
            <v>325.38294999999999</v>
          </cell>
          <cell r="AJ29">
            <v>74.502210000000005</v>
          </cell>
          <cell r="AL29">
            <v>74.502210000000005</v>
          </cell>
          <cell r="AM29">
            <v>74.502210000000005</v>
          </cell>
          <cell r="AO29">
            <v>74.502210000000005</v>
          </cell>
          <cell r="AP29">
            <v>0</v>
          </cell>
          <cell r="AR29">
            <v>0</v>
          </cell>
          <cell r="AS29">
            <v>0</v>
          </cell>
          <cell r="AU29">
            <v>0</v>
          </cell>
          <cell r="AV29">
            <v>0</v>
          </cell>
          <cell r="AX29">
            <v>0</v>
          </cell>
        </row>
        <row r="30">
          <cell r="A30">
            <v>559996</v>
          </cell>
          <cell r="B30" t="str">
            <v>Opravná položka k zásobám DN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M30">
            <v>0</v>
          </cell>
          <cell r="N30">
            <v>17806</v>
          </cell>
          <cell r="P30">
            <v>17806</v>
          </cell>
          <cell r="Q30">
            <v>0</v>
          </cell>
          <cell r="S30">
            <v>0</v>
          </cell>
          <cell r="T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7700</v>
          </cell>
          <cell r="AC30">
            <v>7700</v>
          </cell>
          <cell r="AD30">
            <v>7700</v>
          </cell>
          <cell r="AF30">
            <v>7700</v>
          </cell>
          <cell r="AG30">
            <v>7700</v>
          </cell>
          <cell r="AI30">
            <v>7700</v>
          </cell>
          <cell r="AJ30">
            <v>7700</v>
          </cell>
          <cell r="AL30">
            <v>7700</v>
          </cell>
          <cell r="AM30">
            <v>0</v>
          </cell>
          <cell r="AO30">
            <v>0</v>
          </cell>
          <cell r="AP30">
            <v>0</v>
          </cell>
          <cell r="AR30">
            <v>0</v>
          </cell>
          <cell r="AS30">
            <v>0</v>
          </cell>
          <cell r="AU30">
            <v>0</v>
          </cell>
          <cell r="AV30">
            <v>0</v>
          </cell>
          <cell r="AX30">
            <v>0</v>
          </cell>
        </row>
        <row r="31">
          <cell r="B31" t="str">
            <v>Spotřeba - materiál běžný celkem</v>
          </cell>
          <cell r="C31" t="str">
            <v>Material Costs</v>
          </cell>
          <cell r="D31">
            <v>184646.19473000002</v>
          </cell>
          <cell r="E31">
            <v>71355.334700000007</v>
          </cell>
          <cell r="F31">
            <v>0</v>
          </cell>
          <cell r="G31">
            <v>71355.334700000007</v>
          </cell>
          <cell r="H31">
            <v>74065.612339999992</v>
          </cell>
          <cell r="I31">
            <v>0</v>
          </cell>
          <cell r="J31">
            <v>74065.612339999992</v>
          </cell>
          <cell r="K31">
            <v>65605.199180000011</v>
          </cell>
          <cell r="L31">
            <v>0</v>
          </cell>
          <cell r="M31">
            <v>65605.199180000011</v>
          </cell>
          <cell r="N31">
            <v>173692.68706999999</v>
          </cell>
          <cell r="O31">
            <v>0</v>
          </cell>
          <cell r="P31">
            <v>173692.68706999999</v>
          </cell>
          <cell r="Q31">
            <v>162934.31506999998</v>
          </cell>
          <cell r="R31">
            <v>0</v>
          </cell>
          <cell r="S31">
            <v>162934.31506999998</v>
          </cell>
          <cell r="T31">
            <v>195474.79106999998</v>
          </cell>
          <cell r="U31">
            <v>0</v>
          </cell>
          <cell r="V31">
            <v>195474.79106999998</v>
          </cell>
          <cell r="W31">
            <v>23952.997180000002</v>
          </cell>
          <cell r="X31">
            <v>38358.611069999999</v>
          </cell>
          <cell r="Y31">
            <v>27138.183069999999</v>
          </cell>
          <cell r="Z31">
            <v>27582.903069999997</v>
          </cell>
          <cell r="AA31">
            <v>112760.04704</v>
          </cell>
          <cell r="AB31">
            <v>0</v>
          </cell>
          <cell r="AC31">
            <v>112760.04704</v>
          </cell>
          <cell r="AD31">
            <v>116750.64064</v>
          </cell>
          <cell r="AE31">
            <v>0</v>
          </cell>
          <cell r="AF31">
            <v>116750.64064</v>
          </cell>
          <cell r="AG31">
            <v>109390.06862000002</v>
          </cell>
          <cell r="AH31">
            <v>0</v>
          </cell>
          <cell r="AI31">
            <v>109390.06862000002</v>
          </cell>
          <cell r="AJ31">
            <v>77688.225579999998</v>
          </cell>
          <cell r="AK31">
            <v>0</v>
          </cell>
          <cell r="AL31">
            <v>77688.225579999998</v>
          </cell>
          <cell r="AM31">
            <v>69988.225579999998</v>
          </cell>
          <cell r="AN31">
            <v>0</v>
          </cell>
          <cell r="AO31">
            <v>69988.225579999998</v>
          </cell>
          <cell r="AP31">
            <v>140827.60800000001</v>
          </cell>
          <cell r="AQ31">
            <v>0</v>
          </cell>
          <cell r="AR31">
            <v>140827.60800000001</v>
          </cell>
          <cell r="AS31">
            <v>159333.32800000001</v>
          </cell>
          <cell r="AT31">
            <v>0</v>
          </cell>
          <cell r="AU31">
            <v>159333.32800000001</v>
          </cell>
          <cell r="AV31">
            <v>134769.07</v>
          </cell>
          <cell r="AW31">
            <v>0</v>
          </cell>
          <cell r="AX31">
            <v>134769.07</v>
          </cell>
        </row>
        <row r="32">
          <cell r="A32">
            <v>502001</v>
          </cell>
          <cell r="B32" t="str">
            <v>Spotřeba energie - el. energie</v>
          </cell>
          <cell r="D32">
            <v>80601.527420000013</v>
          </cell>
          <cell r="E32">
            <v>77988.080300000001</v>
          </cell>
          <cell r="G32">
            <v>77988.080300000001</v>
          </cell>
          <cell r="H32">
            <v>80460.577359999996</v>
          </cell>
          <cell r="J32">
            <v>80460.577359999996</v>
          </cell>
          <cell r="K32">
            <v>35899.800139999999</v>
          </cell>
          <cell r="M32">
            <v>35899.800139999999</v>
          </cell>
          <cell r="N32">
            <v>88924.35</v>
          </cell>
          <cell r="P32">
            <v>88924.35</v>
          </cell>
          <cell r="Q32">
            <v>88000.534</v>
          </cell>
          <cell r="S32">
            <v>88000.534</v>
          </cell>
          <cell r="T32">
            <v>90364.553</v>
          </cell>
          <cell r="V32">
            <v>90364.553</v>
          </cell>
          <cell r="W32">
            <v>52800.981180000002</v>
          </cell>
          <cell r="X32">
            <v>57720.75</v>
          </cell>
          <cell r="Y32">
            <v>59117.838000000003</v>
          </cell>
          <cell r="Z32">
            <v>60430.963000000003</v>
          </cell>
          <cell r="AA32">
            <v>28928.18147</v>
          </cell>
          <cell r="AC32">
            <v>28928.18147</v>
          </cell>
          <cell r="AD32">
            <v>29955.508739999997</v>
          </cell>
          <cell r="AF32">
            <v>29955.508739999997</v>
          </cell>
          <cell r="AG32">
            <v>30270.06638</v>
          </cell>
          <cell r="AI32">
            <v>30270.06638</v>
          </cell>
          <cell r="AJ32">
            <v>30217.5209</v>
          </cell>
          <cell r="AL32">
            <v>30217.5209</v>
          </cell>
          <cell r="AM32">
            <v>30217.5209</v>
          </cell>
          <cell r="AO32">
            <v>30217.5209</v>
          </cell>
          <cell r="AP32">
            <v>31052.3</v>
          </cell>
          <cell r="AR32">
            <v>31052.3</v>
          </cell>
          <cell r="AS32">
            <v>31336.224999999999</v>
          </cell>
          <cell r="AU32">
            <v>31336.224999999999</v>
          </cell>
          <cell r="AV32">
            <v>32608.355</v>
          </cell>
          <cell r="AX32">
            <v>32608.355</v>
          </cell>
        </row>
        <row r="33">
          <cell r="A33">
            <v>502003</v>
          </cell>
          <cell r="B33" t="str">
            <v>Spotřeba energie - voda</v>
          </cell>
          <cell r="D33">
            <v>549.10383999999999</v>
          </cell>
          <cell r="E33">
            <v>412.69028000000003</v>
          </cell>
          <cell r="G33">
            <v>412.69028000000003</v>
          </cell>
          <cell r="H33">
            <v>425.15459000000004</v>
          </cell>
          <cell r="J33">
            <v>425.15459000000004</v>
          </cell>
          <cell r="K33">
            <v>439.38391999999999</v>
          </cell>
          <cell r="M33">
            <v>439.38391999999999</v>
          </cell>
          <cell r="N33">
            <v>761</v>
          </cell>
          <cell r="P33">
            <v>761</v>
          </cell>
          <cell r="Q33">
            <v>763.29899999999998</v>
          </cell>
          <cell r="S33">
            <v>763.29899999999998</v>
          </cell>
          <cell r="T33">
            <v>768.60599999999999</v>
          </cell>
          <cell r="V33">
            <v>768.60599999999999</v>
          </cell>
          <cell r="W33">
            <v>138.93245000000002</v>
          </cell>
          <cell r="X33">
            <v>346</v>
          </cell>
          <cell r="Y33">
            <v>347</v>
          </cell>
          <cell r="Z33">
            <v>348</v>
          </cell>
          <cell r="AA33">
            <v>415</v>
          </cell>
          <cell r="AC33">
            <v>415</v>
          </cell>
          <cell r="AD33">
            <v>400.08259999999996</v>
          </cell>
          <cell r="AF33">
            <v>400.08259999999996</v>
          </cell>
          <cell r="AG33">
            <v>383.85422999999997</v>
          </cell>
          <cell r="AI33">
            <v>383.85422999999997</v>
          </cell>
          <cell r="AJ33">
            <v>362.00453000000005</v>
          </cell>
          <cell r="AL33">
            <v>362.00453000000005</v>
          </cell>
          <cell r="AM33">
            <v>362.00453000000005</v>
          </cell>
          <cell r="AO33">
            <v>362.00453000000005</v>
          </cell>
          <cell r="AP33">
            <v>327.82600000000002</v>
          </cell>
          <cell r="AR33">
            <v>327.82600000000002</v>
          </cell>
          <cell r="AS33">
            <v>305.82600000000002</v>
          </cell>
          <cell r="AU33">
            <v>305.82600000000002</v>
          </cell>
          <cell r="AV33">
            <v>308.82600000000002</v>
          </cell>
          <cell r="AX33">
            <v>308.82600000000002</v>
          </cell>
        </row>
        <row r="34">
          <cell r="A34">
            <v>502005</v>
          </cell>
          <cell r="B34" t="str">
            <v>Spotřeba energie - t</v>
          </cell>
          <cell r="D34">
            <v>2817.22795</v>
          </cell>
          <cell r="E34">
            <v>2775.24233</v>
          </cell>
          <cell r="G34">
            <v>2775.24233</v>
          </cell>
          <cell r="H34">
            <v>2959.2302100000002</v>
          </cell>
          <cell r="J34">
            <v>2959.2302100000002</v>
          </cell>
          <cell r="K34">
            <v>2308.5646900000002</v>
          </cell>
          <cell r="M34">
            <v>2308.5646900000002</v>
          </cell>
          <cell r="N34">
            <v>3488</v>
          </cell>
          <cell r="P34">
            <v>3488</v>
          </cell>
          <cell r="Q34">
            <v>3558.42</v>
          </cell>
          <cell r="S34">
            <v>3558.42</v>
          </cell>
          <cell r="T34">
            <v>3629.84</v>
          </cell>
          <cell r="V34">
            <v>3629.84</v>
          </cell>
          <cell r="W34">
            <v>0</v>
          </cell>
          <cell r="X34">
            <v>10</v>
          </cell>
          <cell r="Y34">
            <v>10</v>
          </cell>
          <cell r="Z34">
            <v>11</v>
          </cell>
          <cell r="AA34">
            <v>3476.5</v>
          </cell>
          <cell r="AC34">
            <v>3476.5</v>
          </cell>
          <cell r="AD34">
            <v>3459.4589100000003</v>
          </cell>
          <cell r="AF34">
            <v>3459.4589100000003</v>
          </cell>
          <cell r="AG34">
            <v>3456.5835899999997</v>
          </cell>
          <cell r="AI34">
            <v>3456.5835899999997</v>
          </cell>
          <cell r="AJ34">
            <v>3454.0430200000001</v>
          </cell>
          <cell r="AL34">
            <v>3454.0430200000001</v>
          </cell>
          <cell r="AM34">
            <v>3454.0430200000001</v>
          </cell>
          <cell r="AO34">
            <v>3454.0430200000001</v>
          </cell>
          <cell r="AP34">
            <v>3287</v>
          </cell>
          <cell r="AR34">
            <v>3287</v>
          </cell>
          <cell r="AS34">
            <v>3082</v>
          </cell>
          <cell r="AU34">
            <v>3082</v>
          </cell>
          <cell r="AV34">
            <v>3180</v>
          </cell>
          <cell r="AX34">
            <v>3180</v>
          </cell>
        </row>
        <row r="35">
          <cell r="A35">
            <v>502991</v>
          </cell>
          <cell r="B35" t="str">
            <v>Spotřeba energie (DN)</v>
          </cell>
          <cell r="D35">
            <v>0</v>
          </cell>
          <cell r="E35">
            <v>0</v>
          </cell>
          <cell r="G35">
            <v>0</v>
          </cell>
          <cell r="H35">
            <v>1126.3687</v>
          </cell>
          <cell r="J35">
            <v>1126.3687</v>
          </cell>
          <cell r="K35">
            <v>3.97113</v>
          </cell>
          <cell r="M35">
            <v>3.97113</v>
          </cell>
          <cell r="N35">
            <v>0</v>
          </cell>
          <cell r="P35">
            <v>0</v>
          </cell>
          <cell r="Q35">
            <v>0</v>
          </cell>
          <cell r="S35">
            <v>0</v>
          </cell>
          <cell r="T35">
            <v>0</v>
          </cell>
          <cell r="V35">
            <v>0</v>
          </cell>
          <cell r="W35">
            <v>41.288779999999996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C35">
            <v>0</v>
          </cell>
          <cell r="AD35">
            <v>3.97113</v>
          </cell>
          <cell r="AF35">
            <v>3.97113</v>
          </cell>
          <cell r="AG35">
            <v>3.97113</v>
          </cell>
          <cell r="AI35">
            <v>3.97113</v>
          </cell>
          <cell r="AJ35">
            <v>3.97113</v>
          </cell>
          <cell r="AL35">
            <v>3.97113</v>
          </cell>
          <cell r="AM35">
            <v>3.97113</v>
          </cell>
          <cell r="AO35">
            <v>3.97113</v>
          </cell>
          <cell r="AP35">
            <v>0</v>
          </cell>
          <cell r="AR35">
            <v>0</v>
          </cell>
          <cell r="AS35">
            <v>0</v>
          </cell>
          <cell r="AU35">
            <v>0</v>
          </cell>
          <cell r="AV35">
            <v>0</v>
          </cell>
          <cell r="AX35">
            <v>0</v>
          </cell>
        </row>
        <row r="36">
          <cell r="B36" t="str">
            <v>Spotřeba - energie celkem</v>
          </cell>
          <cell r="C36" t="str">
            <v>Energy</v>
          </cell>
          <cell r="D36">
            <v>83967.85921000001</v>
          </cell>
          <cell r="E36">
            <v>81176.01290999999</v>
          </cell>
          <cell r="F36">
            <v>0</v>
          </cell>
          <cell r="G36">
            <v>81176.01290999999</v>
          </cell>
          <cell r="H36">
            <v>84971.330860000002</v>
          </cell>
          <cell r="I36">
            <v>0</v>
          </cell>
          <cell r="J36">
            <v>84971.330860000002</v>
          </cell>
          <cell r="K36">
            <v>38651.719879999997</v>
          </cell>
          <cell r="L36">
            <v>0</v>
          </cell>
          <cell r="M36">
            <v>38651.719879999997</v>
          </cell>
          <cell r="N36">
            <v>93173.35</v>
          </cell>
          <cell r="O36">
            <v>0</v>
          </cell>
          <cell r="P36">
            <v>93173.35</v>
          </cell>
          <cell r="Q36">
            <v>92322.252999999997</v>
          </cell>
          <cell r="R36">
            <v>0</v>
          </cell>
          <cell r="S36">
            <v>92322.252999999997</v>
          </cell>
          <cell r="T36">
            <v>94762.998999999996</v>
          </cell>
          <cell r="U36">
            <v>0</v>
          </cell>
          <cell r="V36">
            <v>94762.998999999996</v>
          </cell>
          <cell r="W36">
            <v>52981.202410000005</v>
          </cell>
          <cell r="X36">
            <v>58076.75</v>
          </cell>
          <cell r="Y36">
            <v>59474.838000000003</v>
          </cell>
          <cell r="Z36">
            <v>60789.963000000003</v>
          </cell>
          <cell r="AA36">
            <v>32819.681469999996</v>
          </cell>
          <cell r="AB36">
            <v>0</v>
          </cell>
          <cell r="AC36">
            <v>32819.681469999996</v>
          </cell>
          <cell r="AD36">
            <v>33819.021379999998</v>
          </cell>
          <cell r="AE36">
            <v>0</v>
          </cell>
          <cell r="AF36">
            <v>33819.021379999998</v>
          </cell>
          <cell r="AG36">
            <v>34114.475330000001</v>
          </cell>
          <cell r="AH36">
            <v>0</v>
          </cell>
          <cell r="AI36">
            <v>34114.475330000001</v>
          </cell>
          <cell r="AJ36">
            <v>34037.539579999997</v>
          </cell>
          <cell r="AK36">
            <v>0</v>
          </cell>
          <cell r="AL36">
            <v>34037.539579999997</v>
          </cell>
          <cell r="AM36">
            <v>34037.539579999997</v>
          </cell>
          <cell r="AN36">
            <v>0</v>
          </cell>
          <cell r="AO36">
            <v>34037.539579999997</v>
          </cell>
          <cell r="AP36">
            <v>34667.126000000004</v>
          </cell>
          <cell r="AQ36">
            <v>0</v>
          </cell>
          <cell r="AR36">
            <v>34667.126000000004</v>
          </cell>
          <cell r="AS36">
            <v>34724.050999999999</v>
          </cell>
          <cell r="AT36">
            <v>0</v>
          </cell>
          <cell r="AU36">
            <v>34724.050999999999</v>
          </cell>
          <cell r="AV36">
            <v>36097.180999999997</v>
          </cell>
          <cell r="AW36">
            <v>0</v>
          </cell>
          <cell r="AX36">
            <v>36097.180999999997</v>
          </cell>
        </row>
        <row r="37">
          <cell r="A37">
            <v>511001</v>
          </cell>
          <cell r="B37" t="str">
            <v>Opr.a údrž.-plyn,zař</v>
          </cell>
          <cell r="D37">
            <v>427615.55012999999</v>
          </cell>
          <cell r="E37">
            <v>376698.36108</v>
          </cell>
          <cell r="G37">
            <v>376698.36108</v>
          </cell>
          <cell r="H37">
            <v>273553.15617000003</v>
          </cell>
          <cell r="J37">
            <v>273553.15617000003</v>
          </cell>
          <cell r="K37">
            <v>204112.88013000001</v>
          </cell>
          <cell r="M37">
            <v>204112.88013000001</v>
          </cell>
          <cell r="N37">
            <v>442945.05099999998</v>
          </cell>
          <cell r="P37">
            <v>442945.05099999998</v>
          </cell>
          <cell r="Q37">
            <v>358613.99699999997</v>
          </cell>
          <cell r="S37">
            <v>358613.99699999997</v>
          </cell>
          <cell r="T37">
            <v>341826.38</v>
          </cell>
          <cell r="V37">
            <v>341826.38</v>
          </cell>
          <cell r="W37">
            <v>140152.96736000001</v>
          </cell>
          <cell r="X37">
            <v>186707.05100000001</v>
          </cell>
          <cell r="Y37">
            <v>179441.997</v>
          </cell>
          <cell r="Z37">
            <v>181948.38</v>
          </cell>
          <cell r="AA37">
            <v>236627.52171999999</v>
          </cell>
          <cell r="AC37">
            <v>236627.52171999999</v>
          </cell>
          <cell r="AD37">
            <v>235595.97362</v>
          </cell>
          <cell r="AF37">
            <v>235595.97362</v>
          </cell>
          <cell r="AG37">
            <v>230075.39504</v>
          </cell>
          <cell r="AI37">
            <v>230075.39504</v>
          </cell>
          <cell r="AJ37">
            <v>196747.89424000002</v>
          </cell>
          <cell r="AL37">
            <v>196747.89424000002</v>
          </cell>
          <cell r="AM37">
            <v>196747.89424000002</v>
          </cell>
          <cell r="AO37">
            <v>196747.89424000002</v>
          </cell>
          <cell r="AP37">
            <v>284169</v>
          </cell>
          <cell r="AR37">
            <v>284169</v>
          </cell>
          <cell r="AS37">
            <v>188116</v>
          </cell>
          <cell r="AU37">
            <v>188116</v>
          </cell>
          <cell r="AV37">
            <v>184919</v>
          </cell>
          <cell r="AX37">
            <v>184919</v>
          </cell>
        </row>
        <row r="38">
          <cell r="B38" t="str">
            <v>Opravy a udržování celkem</v>
          </cell>
          <cell r="C38" t="str">
            <v>Repairs &amp; Maintenance</v>
          </cell>
          <cell r="D38">
            <v>427615.55012999999</v>
          </cell>
          <cell r="E38">
            <v>376698.36108</v>
          </cell>
          <cell r="F38">
            <v>0</v>
          </cell>
          <cell r="G38">
            <v>376698.36108</v>
          </cell>
          <cell r="H38">
            <v>273553.15617000003</v>
          </cell>
          <cell r="I38">
            <v>0</v>
          </cell>
          <cell r="J38">
            <v>273553.15617000003</v>
          </cell>
          <cell r="K38">
            <v>204112.88013000001</v>
          </cell>
          <cell r="L38">
            <v>0</v>
          </cell>
          <cell r="M38">
            <v>204112.88013000001</v>
          </cell>
          <cell r="N38">
            <v>442945.05099999998</v>
          </cell>
          <cell r="O38">
            <v>0</v>
          </cell>
          <cell r="P38">
            <v>442945.05099999998</v>
          </cell>
          <cell r="Q38">
            <v>358613.99699999997</v>
          </cell>
          <cell r="R38">
            <v>0</v>
          </cell>
          <cell r="S38">
            <v>358613.99699999997</v>
          </cell>
          <cell r="T38">
            <v>341826.38</v>
          </cell>
          <cell r="U38">
            <v>0</v>
          </cell>
          <cell r="V38">
            <v>341826.38</v>
          </cell>
          <cell r="W38">
            <v>140152.96736000001</v>
          </cell>
          <cell r="X38">
            <v>186707.05100000001</v>
          </cell>
          <cell r="Y38">
            <v>179441.997</v>
          </cell>
          <cell r="Z38">
            <v>181948.38</v>
          </cell>
          <cell r="AA38">
            <v>236627.52171999999</v>
          </cell>
          <cell r="AB38">
            <v>0</v>
          </cell>
          <cell r="AC38">
            <v>236627.52171999999</v>
          </cell>
          <cell r="AD38">
            <v>235595.97362</v>
          </cell>
          <cell r="AE38">
            <v>0</v>
          </cell>
          <cell r="AF38">
            <v>235595.97362</v>
          </cell>
          <cell r="AG38">
            <v>230075.39504</v>
          </cell>
          <cell r="AH38">
            <v>0</v>
          </cell>
          <cell r="AI38">
            <v>230075.39504</v>
          </cell>
          <cell r="AJ38">
            <v>196747.89424000002</v>
          </cell>
          <cell r="AK38">
            <v>0</v>
          </cell>
          <cell r="AL38">
            <v>196747.89424000002</v>
          </cell>
          <cell r="AM38">
            <v>196747.89424000002</v>
          </cell>
          <cell r="AN38">
            <v>0</v>
          </cell>
          <cell r="AO38">
            <v>196747.89424000002</v>
          </cell>
          <cell r="AP38">
            <v>284169</v>
          </cell>
          <cell r="AQ38">
            <v>0</v>
          </cell>
          <cell r="AR38">
            <v>284169</v>
          </cell>
          <cell r="AS38">
            <v>188116</v>
          </cell>
          <cell r="AT38">
            <v>0</v>
          </cell>
          <cell r="AU38">
            <v>188116</v>
          </cell>
          <cell r="AV38">
            <v>184919</v>
          </cell>
          <cell r="AW38">
            <v>0</v>
          </cell>
          <cell r="AX38">
            <v>184919</v>
          </cell>
        </row>
        <row r="39">
          <cell r="A39">
            <v>518028</v>
          </cell>
          <cell r="B39" t="str">
            <v>Likv.odpadů,ne komun</v>
          </cell>
          <cell r="C39" t="str">
            <v>Material Costs</v>
          </cell>
          <cell r="D39">
            <v>5180.83788</v>
          </cell>
          <cell r="E39">
            <v>5192.2967500000004</v>
          </cell>
          <cell r="G39">
            <v>5192.2967500000004</v>
          </cell>
          <cell r="H39">
            <v>2915.6937799999996</v>
          </cell>
          <cell r="J39">
            <v>2915.6937799999996</v>
          </cell>
          <cell r="K39">
            <v>2059.9795899999999</v>
          </cell>
          <cell r="M39">
            <v>2059.9795899999999</v>
          </cell>
          <cell r="N39">
            <v>9047.0490000000009</v>
          </cell>
          <cell r="P39">
            <v>9047.0490000000009</v>
          </cell>
          <cell r="Q39">
            <v>7860.683</v>
          </cell>
          <cell r="S39">
            <v>7860.683</v>
          </cell>
          <cell r="T39">
            <v>7759.4009999999998</v>
          </cell>
          <cell r="V39">
            <v>7759.4009999999998</v>
          </cell>
          <cell r="W39">
            <v>1495.15302</v>
          </cell>
          <cell r="X39">
            <v>4457.049</v>
          </cell>
          <cell r="Y39">
            <v>4473.683</v>
          </cell>
          <cell r="Z39">
            <v>4490.4009999999998</v>
          </cell>
          <cell r="AA39">
            <v>4590</v>
          </cell>
          <cell r="AC39">
            <v>4590</v>
          </cell>
          <cell r="AD39">
            <v>4592.5947999999999</v>
          </cell>
          <cell r="AF39">
            <v>4592.5947999999999</v>
          </cell>
          <cell r="AG39">
            <v>4058.2080299999998</v>
          </cell>
          <cell r="AI39">
            <v>4058.2080299999998</v>
          </cell>
          <cell r="AJ39">
            <v>3037.50479</v>
          </cell>
          <cell r="AL39">
            <v>3037.50479</v>
          </cell>
          <cell r="AM39">
            <v>3037.50479</v>
          </cell>
          <cell r="AO39">
            <v>3037.50479</v>
          </cell>
          <cell r="AP39">
            <v>5907</v>
          </cell>
          <cell r="AR39">
            <v>5907</v>
          </cell>
          <cell r="AS39">
            <v>3157</v>
          </cell>
          <cell r="AU39">
            <v>3157</v>
          </cell>
          <cell r="AV39">
            <v>3177</v>
          </cell>
          <cell r="AX39">
            <v>3177</v>
          </cell>
        </row>
        <row r="40">
          <cell r="A40">
            <v>518016</v>
          </cell>
          <cell r="B40" t="str">
            <v>Ost.služby-kalibrace a ověření měř.</v>
          </cell>
          <cell r="C40" t="str">
            <v>Material Costs</v>
          </cell>
          <cell r="D40">
            <v>3758.1230800000003</v>
          </cell>
          <cell r="E40">
            <v>3727.1006600000001</v>
          </cell>
          <cell r="G40">
            <v>3727.1006600000001</v>
          </cell>
          <cell r="H40">
            <v>3335.2678100000003</v>
          </cell>
          <cell r="J40">
            <v>3335.2678100000003</v>
          </cell>
          <cell r="K40">
            <v>2854.3969700000002</v>
          </cell>
          <cell r="M40">
            <v>2854.3969700000002</v>
          </cell>
          <cell r="N40">
            <v>5384.3590000000004</v>
          </cell>
          <cell r="P40">
            <v>5384.3590000000004</v>
          </cell>
          <cell r="Q40">
            <v>5529.19</v>
          </cell>
          <cell r="S40">
            <v>5529.19</v>
          </cell>
          <cell r="T40">
            <v>6328.9129999999996</v>
          </cell>
          <cell r="V40">
            <v>6328.9129999999996</v>
          </cell>
          <cell r="W40">
            <v>675.76720999999998</v>
          </cell>
          <cell r="X40">
            <v>2340.3589999999999</v>
          </cell>
          <cell r="Y40">
            <v>2378.3249999999998</v>
          </cell>
          <cell r="Z40">
            <v>2417.049</v>
          </cell>
          <cell r="AA40">
            <v>3000</v>
          </cell>
          <cell r="AC40">
            <v>3000</v>
          </cell>
          <cell r="AD40">
            <v>2984.1272100000001</v>
          </cell>
          <cell r="AF40">
            <v>2984.1272100000001</v>
          </cell>
          <cell r="AG40">
            <v>2682.9066400000002</v>
          </cell>
          <cell r="AI40">
            <v>2682.9066400000002</v>
          </cell>
          <cell r="AJ40">
            <v>2641.6299900000004</v>
          </cell>
          <cell r="AL40">
            <v>2641.6299900000004</v>
          </cell>
          <cell r="AM40">
            <v>2641.6299900000004</v>
          </cell>
          <cell r="AO40">
            <v>2641.6299900000004</v>
          </cell>
          <cell r="AP40">
            <v>4672</v>
          </cell>
          <cell r="AR40">
            <v>4672</v>
          </cell>
          <cell r="AS40">
            <v>4967</v>
          </cell>
          <cell r="AU40">
            <v>4967</v>
          </cell>
          <cell r="AV40">
            <v>5117</v>
          </cell>
          <cell r="AX40">
            <v>5117</v>
          </cell>
        </row>
        <row r="41">
          <cell r="A41">
            <v>518030</v>
          </cell>
          <cell r="B41" t="str">
            <v>Hlavní činnost CS</v>
          </cell>
          <cell r="C41" t="str">
            <v>Material Costs</v>
          </cell>
          <cell r="D41">
            <v>16758.201209999999</v>
          </cell>
          <cell r="E41">
            <v>13496.263000000001</v>
          </cell>
          <cell r="G41">
            <v>13496.263000000001</v>
          </cell>
          <cell r="H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  <cell r="P41">
            <v>0</v>
          </cell>
          <cell r="Q41">
            <v>0</v>
          </cell>
          <cell r="S41">
            <v>0</v>
          </cell>
          <cell r="T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AI41">
            <v>0</v>
          </cell>
          <cell r="AJ41">
            <v>0</v>
          </cell>
          <cell r="AL41">
            <v>0</v>
          </cell>
          <cell r="AM41">
            <v>0</v>
          </cell>
          <cell r="AO41">
            <v>0</v>
          </cell>
          <cell r="AP41">
            <v>0</v>
          </cell>
          <cell r="AR41">
            <v>0</v>
          </cell>
          <cell r="AS41">
            <v>0</v>
          </cell>
          <cell r="AU41">
            <v>0</v>
          </cell>
          <cell r="AV41">
            <v>0</v>
          </cell>
          <cell r="AX41">
            <v>0</v>
          </cell>
        </row>
        <row r="42">
          <cell r="A42">
            <v>518034</v>
          </cell>
          <cell r="B42" t="str">
            <v>Usklad.kapacita</v>
          </cell>
          <cell r="C42" t="str">
            <v>Flexibility Costs</v>
          </cell>
          <cell r="D42">
            <v>900000</v>
          </cell>
          <cell r="E42">
            <v>474000</v>
          </cell>
          <cell r="G42">
            <v>474000</v>
          </cell>
          <cell r="H42">
            <v>509240.00004000001</v>
          </cell>
          <cell r="J42">
            <v>509240.00004000001</v>
          </cell>
          <cell r="K42">
            <v>554700</v>
          </cell>
          <cell r="M42">
            <v>554700</v>
          </cell>
          <cell r="N42">
            <v>554700</v>
          </cell>
          <cell r="P42">
            <v>554700</v>
          </cell>
          <cell r="Q42">
            <v>624080</v>
          </cell>
          <cell r="S42">
            <v>624080</v>
          </cell>
          <cell r="T42">
            <v>667840</v>
          </cell>
          <cell r="V42">
            <v>667840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554700</v>
          </cell>
          <cell r="AC42">
            <v>554700</v>
          </cell>
          <cell r="AD42">
            <v>554700</v>
          </cell>
          <cell r="AF42">
            <v>554700</v>
          </cell>
          <cell r="AG42">
            <v>554700</v>
          </cell>
          <cell r="AI42">
            <v>554700</v>
          </cell>
          <cell r="AJ42">
            <v>554700</v>
          </cell>
          <cell r="AL42">
            <v>554700</v>
          </cell>
          <cell r="AM42">
            <v>554700</v>
          </cell>
          <cell r="AO42">
            <v>554700</v>
          </cell>
          <cell r="AP42">
            <v>624080</v>
          </cell>
          <cell r="AR42">
            <v>624080</v>
          </cell>
          <cell r="AS42">
            <v>667840</v>
          </cell>
          <cell r="AU42">
            <v>667840</v>
          </cell>
          <cell r="AV42">
            <v>667840</v>
          </cell>
          <cell r="AX42">
            <v>667840</v>
          </cell>
        </row>
        <row r="43">
          <cell r="A43">
            <v>549001</v>
          </cell>
          <cell r="B43" t="str">
            <v>Manka a škody (DU)</v>
          </cell>
          <cell r="C43" t="str">
            <v>Material Costs</v>
          </cell>
          <cell r="D43">
            <v>67.183999999999997</v>
          </cell>
          <cell r="E43">
            <v>64.867999999999995</v>
          </cell>
          <cell r="F43">
            <v>-13.073</v>
          </cell>
          <cell r="G43">
            <v>51.794999999999995</v>
          </cell>
          <cell r="H43">
            <v>0</v>
          </cell>
          <cell r="J43">
            <v>0</v>
          </cell>
          <cell r="K43">
            <v>42.363999999999997</v>
          </cell>
          <cell r="M43">
            <v>42.363999999999997</v>
          </cell>
          <cell r="N43">
            <v>0</v>
          </cell>
          <cell r="P43">
            <v>0</v>
          </cell>
          <cell r="Q43">
            <v>0</v>
          </cell>
          <cell r="S43">
            <v>0</v>
          </cell>
          <cell r="T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C43">
            <v>0</v>
          </cell>
          <cell r="AD43">
            <v>0</v>
          </cell>
          <cell r="AF43">
            <v>0</v>
          </cell>
          <cell r="AG43">
            <v>0</v>
          </cell>
          <cell r="AI43">
            <v>0</v>
          </cell>
          <cell r="AJ43">
            <v>42.363999999999997</v>
          </cell>
          <cell r="AL43">
            <v>42.363999999999997</v>
          </cell>
          <cell r="AM43">
            <v>42.363999999999997</v>
          </cell>
          <cell r="AO43">
            <v>42.363999999999997</v>
          </cell>
          <cell r="AP43">
            <v>0</v>
          </cell>
          <cell r="AR43">
            <v>0</v>
          </cell>
          <cell r="AS43">
            <v>0</v>
          </cell>
          <cell r="AU43">
            <v>0</v>
          </cell>
          <cell r="AV43">
            <v>0</v>
          </cell>
          <cell r="AX43">
            <v>0</v>
          </cell>
        </row>
        <row r="44">
          <cell r="B44" t="str">
            <v>Služby celkem</v>
          </cell>
          <cell r="D44">
            <v>925764.34617000003</v>
          </cell>
          <cell r="E44">
            <v>496480.52841000003</v>
          </cell>
          <cell r="F44">
            <v>-13.073</v>
          </cell>
          <cell r="G44">
            <v>496467.45541</v>
          </cell>
          <cell r="H44">
            <v>515490.96163000003</v>
          </cell>
          <cell r="I44">
            <v>0</v>
          </cell>
          <cell r="J44">
            <v>515490.96163000003</v>
          </cell>
          <cell r="K44">
            <v>559656.74055999995</v>
          </cell>
          <cell r="L44">
            <v>0</v>
          </cell>
          <cell r="M44">
            <v>559656.74055999995</v>
          </cell>
          <cell r="N44">
            <v>569131.40800000005</v>
          </cell>
          <cell r="O44">
            <v>0</v>
          </cell>
          <cell r="P44">
            <v>569131.40800000005</v>
          </cell>
          <cell r="Q44">
            <v>637469.87300000002</v>
          </cell>
          <cell r="R44">
            <v>0</v>
          </cell>
          <cell r="S44">
            <v>637469.87300000002</v>
          </cell>
          <cell r="T44">
            <v>681928.31400000001</v>
          </cell>
          <cell r="U44">
            <v>0</v>
          </cell>
          <cell r="V44">
            <v>681928.31400000001</v>
          </cell>
          <cell r="W44">
            <v>2170.9202299999997</v>
          </cell>
          <cell r="X44">
            <v>6797.4079999999994</v>
          </cell>
          <cell r="Y44">
            <v>6852.0079999999998</v>
          </cell>
          <cell r="Z44">
            <v>6907.45</v>
          </cell>
          <cell r="AA44">
            <v>562290</v>
          </cell>
          <cell r="AB44">
            <v>0</v>
          </cell>
          <cell r="AC44">
            <v>562290</v>
          </cell>
          <cell r="AD44">
            <v>562276.72201000003</v>
          </cell>
          <cell r="AE44">
            <v>0</v>
          </cell>
          <cell r="AF44">
            <v>562276.72201000003</v>
          </cell>
          <cell r="AG44">
            <v>561441.11467000004</v>
          </cell>
          <cell r="AH44">
            <v>0</v>
          </cell>
          <cell r="AI44">
            <v>561441.11467000004</v>
          </cell>
          <cell r="AJ44">
            <v>560421.49877999991</v>
          </cell>
          <cell r="AK44">
            <v>0</v>
          </cell>
          <cell r="AL44">
            <v>560421.49877999991</v>
          </cell>
          <cell r="AM44">
            <v>560421.49877999991</v>
          </cell>
          <cell r="AN44">
            <v>0</v>
          </cell>
          <cell r="AO44">
            <v>560421.49877999991</v>
          </cell>
          <cell r="AP44">
            <v>634659</v>
          </cell>
          <cell r="AQ44">
            <v>0</v>
          </cell>
          <cell r="AR44">
            <v>634659</v>
          </cell>
          <cell r="AS44">
            <v>675964</v>
          </cell>
          <cell r="AT44">
            <v>0</v>
          </cell>
          <cell r="AU44">
            <v>675964</v>
          </cell>
          <cell r="AV44">
            <v>676134</v>
          </cell>
          <cell r="AW44">
            <v>0</v>
          </cell>
          <cell r="AX44">
            <v>676134</v>
          </cell>
        </row>
        <row r="45">
          <cell r="B45" t="str">
            <v>Cost of mater.third parties</v>
          </cell>
          <cell r="D45">
            <v>1621993.9502399999</v>
          </cell>
          <cell r="E45">
            <v>1025710.2371</v>
          </cell>
          <cell r="F45">
            <v>-13.073</v>
          </cell>
          <cell r="G45">
            <v>1025697.1641000001</v>
          </cell>
          <cell r="H45">
            <v>971193.10499999998</v>
          </cell>
          <cell r="I45">
            <v>0</v>
          </cell>
          <cell r="J45">
            <v>971193.10499999998</v>
          </cell>
          <cell r="K45">
            <v>890673.5157499999</v>
          </cell>
          <cell r="L45">
            <v>0</v>
          </cell>
          <cell r="M45">
            <v>890673.5157499999</v>
          </cell>
          <cell r="N45">
            <v>1302861.1150700001</v>
          </cell>
          <cell r="O45">
            <v>0</v>
          </cell>
          <cell r="P45">
            <v>1302861.1150700001</v>
          </cell>
          <cell r="Q45">
            <v>1275259.0570699999</v>
          </cell>
          <cell r="R45">
            <v>0</v>
          </cell>
          <cell r="S45">
            <v>1275259.0570699999</v>
          </cell>
          <cell r="T45">
            <v>1337911.10307</v>
          </cell>
          <cell r="U45">
            <v>0</v>
          </cell>
          <cell r="V45">
            <v>1337911.10307</v>
          </cell>
          <cell r="W45">
            <v>219258.08718</v>
          </cell>
          <cell r="X45">
            <v>289939.82007000002</v>
          </cell>
          <cell r="Y45">
            <v>272907.02607000002</v>
          </cell>
          <cell r="Z45">
            <v>277228.69607000001</v>
          </cell>
          <cell r="AA45">
            <v>966727.90023000003</v>
          </cell>
          <cell r="AB45">
            <v>0</v>
          </cell>
          <cell r="AC45">
            <v>966727.90023000003</v>
          </cell>
          <cell r="AD45">
            <v>966419.40764999995</v>
          </cell>
          <cell r="AE45">
            <v>0</v>
          </cell>
          <cell r="AF45">
            <v>966419.40764999995</v>
          </cell>
          <cell r="AG45">
            <v>951433.02566000004</v>
          </cell>
          <cell r="AH45">
            <v>0</v>
          </cell>
          <cell r="AI45">
            <v>951433.02566000004</v>
          </cell>
          <cell r="AJ45">
            <v>887373.69317999994</v>
          </cell>
          <cell r="AK45">
            <v>0</v>
          </cell>
          <cell r="AL45">
            <v>887373.69317999994</v>
          </cell>
          <cell r="AM45">
            <v>882455.69317999994</v>
          </cell>
          <cell r="AN45">
            <v>0</v>
          </cell>
          <cell r="AO45">
            <v>882455.69317999994</v>
          </cell>
          <cell r="AP45">
            <v>1116165.82</v>
          </cell>
          <cell r="AQ45">
            <v>0</v>
          </cell>
          <cell r="AR45">
            <v>1116165.82</v>
          </cell>
          <cell r="AS45">
            <v>1079980.4650000001</v>
          </cell>
          <cell r="AT45">
            <v>0</v>
          </cell>
          <cell r="AU45">
            <v>1079980.4650000001</v>
          </cell>
          <cell r="AV45">
            <v>1053762.3370000001</v>
          </cell>
          <cell r="AW45">
            <v>0</v>
          </cell>
          <cell r="AX45">
            <v>1053762.3370000001</v>
          </cell>
        </row>
        <row r="46">
          <cell r="B46" t="str">
            <v>TOTAL cost of mater.third parties</v>
          </cell>
          <cell r="D46">
            <v>1955836.4935600001</v>
          </cell>
          <cell r="E46">
            <v>1025711.0570100001</v>
          </cell>
          <cell r="F46">
            <v>-13.073</v>
          </cell>
          <cell r="G46">
            <v>1025697.9840100001</v>
          </cell>
          <cell r="H46">
            <v>971650.83590999991</v>
          </cell>
          <cell r="I46">
            <v>0</v>
          </cell>
          <cell r="J46">
            <v>971650.83590999991</v>
          </cell>
          <cell r="K46">
            <v>904021.86035999993</v>
          </cell>
          <cell r="L46">
            <v>0</v>
          </cell>
          <cell r="M46">
            <v>904021.86035999993</v>
          </cell>
          <cell r="N46">
            <v>1302861.1150700001</v>
          </cell>
          <cell r="O46">
            <v>0</v>
          </cell>
          <cell r="P46">
            <v>1302861.1150700001</v>
          </cell>
          <cell r="Q46">
            <v>1275259.0570699999</v>
          </cell>
          <cell r="R46">
            <v>0</v>
          </cell>
          <cell r="S46">
            <v>1275259.0570699999</v>
          </cell>
          <cell r="T46">
            <v>1337911.10307</v>
          </cell>
          <cell r="U46">
            <v>0</v>
          </cell>
          <cell r="V46">
            <v>1337911.10307</v>
          </cell>
          <cell r="W46">
            <v>219258.08718</v>
          </cell>
          <cell r="X46">
            <v>289939.82007000002</v>
          </cell>
          <cell r="Y46">
            <v>272907.02607000002</v>
          </cell>
          <cell r="Z46">
            <v>277228.69607000001</v>
          </cell>
          <cell r="AA46">
            <v>966731.39761999995</v>
          </cell>
          <cell r="AB46">
            <v>0</v>
          </cell>
          <cell r="AC46">
            <v>966731.39761999995</v>
          </cell>
          <cell r="AD46">
            <v>966422.90503999998</v>
          </cell>
          <cell r="AE46">
            <v>0</v>
          </cell>
          <cell r="AF46">
            <v>966422.90503999998</v>
          </cell>
          <cell r="AG46">
            <v>951436.52304999996</v>
          </cell>
          <cell r="AH46">
            <v>0</v>
          </cell>
          <cell r="AI46">
            <v>951436.52304999996</v>
          </cell>
          <cell r="AJ46">
            <v>894173.5112699999</v>
          </cell>
          <cell r="AK46">
            <v>0</v>
          </cell>
          <cell r="AL46">
            <v>894173.5112699999</v>
          </cell>
          <cell r="AM46">
            <v>895091.5112699999</v>
          </cell>
          <cell r="AN46">
            <v>0</v>
          </cell>
          <cell r="AO46">
            <v>895091.5112699999</v>
          </cell>
          <cell r="AP46">
            <v>1116165.82</v>
          </cell>
          <cell r="AQ46">
            <v>0</v>
          </cell>
          <cell r="AR46">
            <v>1116165.82</v>
          </cell>
          <cell r="AS46">
            <v>1079980.4650000001</v>
          </cell>
          <cell r="AT46">
            <v>0</v>
          </cell>
          <cell r="AU46">
            <v>1079980.4650000001</v>
          </cell>
          <cell r="AV46">
            <v>1053762.3370000001</v>
          </cell>
          <cell r="AW46">
            <v>0</v>
          </cell>
          <cell r="AX46">
            <v>1053762.3370000001</v>
          </cell>
        </row>
        <row r="47">
          <cell r="A47">
            <v>521001</v>
          </cell>
          <cell r="B47" t="str">
            <v>Mzdové náklady</v>
          </cell>
          <cell r="D47">
            <v>334709.91980999999</v>
          </cell>
          <cell r="E47">
            <v>455326.19300000003</v>
          </cell>
          <cell r="G47">
            <v>455326.19300000003</v>
          </cell>
          <cell r="H47">
            <v>359094.54399999999</v>
          </cell>
          <cell r="J47">
            <v>359094.54399999999</v>
          </cell>
          <cell r="K47">
            <v>302699.66100000002</v>
          </cell>
          <cell r="M47">
            <v>302699.66100000002</v>
          </cell>
          <cell r="N47">
            <v>387945.56599999999</v>
          </cell>
          <cell r="P47">
            <v>387945.56599999999</v>
          </cell>
          <cell r="Q47">
            <v>414199.78</v>
          </cell>
          <cell r="S47">
            <v>414199.78</v>
          </cell>
          <cell r="T47">
            <v>433851.315</v>
          </cell>
          <cell r="V47">
            <v>433851.315</v>
          </cell>
          <cell r="W47">
            <v>69495.714000000007</v>
          </cell>
          <cell r="X47">
            <v>78322.27</v>
          </cell>
          <cell r="Y47">
            <v>80564.5</v>
          </cell>
          <cell r="Z47">
            <v>83951.4</v>
          </cell>
          <cell r="AA47">
            <v>302904.96899999998</v>
          </cell>
          <cell r="AC47">
            <v>302904.96899999998</v>
          </cell>
          <cell r="AD47">
            <v>313593.73100000003</v>
          </cell>
          <cell r="AF47">
            <v>313593.73100000003</v>
          </cell>
          <cell r="AG47">
            <v>313552.29499999998</v>
          </cell>
          <cell r="AI47">
            <v>313552.29499999998</v>
          </cell>
          <cell r="AJ47">
            <v>313418.19829999999</v>
          </cell>
          <cell r="AL47">
            <v>313418.19829999999</v>
          </cell>
          <cell r="AM47">
            <v>313498</v>
          </cell>
          <cell r="AO47">
            <v>313498</v>
          </cell>
          <cell r="AP47">
            <v>318529.587</v>
          </cell>
          <cell r="AR47">
            <v>318529.587</v>
          </cell>
          <cell r="AS47">
            <v>314747.75900000002</v>
          </cell>
          <cell r="AU47">
            <v>314747.75900000002</v>
          </cell>
          <cell r="AV47">
            <v>302304.74</v>
          </cell>
          <cell r="AX47">
            <v>302304.74</v>
          </cell>
        </row>
        <row r="48">
          <cell r="A48">
            <v>521002</v>
          </cell>
          <cell r="B48" t="str">
            <v>Náhrada mzdy (dávky NP)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J48">
            <v>0</v>
          </cell>
          <cell r="K48">
            <v>362.745</v>
          </cell>
          <cell r="M48">
            <v>362.745</v>
          </cell>
          <cell r="N48">
            <v>0</v>
          </cell>
          <cell r="P48">
            <v>0</v>
          </cell>
          <cell r="Q48">
            <v>0</v>
          </cell>
          <cell r="S48">
            <v>0</v>
          </cell>
          <cell r="T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36.837000000000003</v>
          </cell>
          <cell r="AC48">
            <v>36.837000000000003</v>
          </cell>
          <cell r="AD48">
            <v>129.19800000000001</v>
          </cell>
          <cell r="AF48">
            <v>129.19800000000001</v>
          </cell>
          <cell r="AG48">
            <v>170.63300000000001</v>
          </cell>
          <cell r="AI48">
            <v>170.63300000000001</v>
          </cell>
          <cell r="AJ48">
            <v>224.72900000000001</v>
          </cell>
          <cell r="AL48">
            <v>224.72900000000001</v>
          </cell>
          <cell r="AM48">
            <v>224.72900000000001</v>
          </cell>
          <cell r="AO48">
            <v>224.72900000000001</v>
          </cell>
          <cell r="AP48">
            <v>0</v>
          </cell>
          <cell r="AR48">
            <v>0</v>
          </cell>
          <cell r="AS48">
            <v>0</v>
          </cell>
          <cell r="AU48">
            <v>0</v>
          </cell>
          <cell r="AV48">
            <v>0</v>
          </cell>
          <cell r="AX48">
            <v>0</v>
          </cell>
        </row>
        <row r="49">
          <cell r="A49">
            <v>554006</v>
          </cell>
          <cell r="B49" t="str">
            <v>Tv.a zúč.rez-osob.n.</v>
          </cell>
          <cell r="D49">
            <v>156780</v>
          </cell>
          <cell r="E49">
            <v>-149747</v>
          </cell>
          <cell r="G49">
            <v>-149747</v>
          </cell>
          <cell r="H49">
            <v>17177</v>
          </cell>
          <cell r="J49">
            <v>17177</v>
          </cell>
          <cell r="K49">
            <v>17830</v>
          </cell>
          <cell r="M49">
            <v>17830</v>
          </cell>
          <cell r="N49">
            <v>-1166.835</v>
          </cell>
          <cell r="P49">
            <v>-1166.835</v>
          </cell>
          <cell r="Q49">
            <v>1314.646</v>
          </cell>
          <cell r="S49">
            <v>1314.646</v>
          </cell>
          <cell r="T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-13877.565000000001</v>
          </cell>
          <cell r="AC49">
            <v>-13877.565000000001</v>
          </cell>
          <cell r="AD49">
            <v>-12500.548000000001</v>
          </cell>
          <cell r="AF49">
            <v>-12500.548000000001</v>
          </cell>
          <cell r="AG49">
            <v>29291.952000000001</v>
          </cell>
          <cell r="AI49">
            <v>29291.952000000001</v>
          </cell>
          <cell r="AJ49">
            <v>28907.187999999998</v>
          </cell>
          <cell r="AL49">
            <v>28907.187999999998</v>
          </cell>
          <cell r="AM49">
            <v>28907.187999999998</v>
          </cell>
          <cell r="AO49">
            <v>28907.187999999998</v>
          </cell>
          <cell r="AP49">
            <v>-27629.866999999998</v>
          </cell>
          <cell r="AR49">
            <v>-27629.866999999998</v>
          </cell>
          <cell r="AS49">
            <v>19740.403999999999</v>
          </cell>
          <cell r="AU49">
            <v>19740.403999999999</v>
          </cell>
          <cell r="AV49">
            <v>0</v>
          </cell>
          <cell r="AX49">
            <v>0</v>
          </cell>
        </row>
        <row r="50">
          <cell r="B50" t="str">
            <v>Payroll costs</v>
          </cell>
          <cell r="C50" t="str">
            <v>Personnel Cost</v>
          </cell>
          <cell r="D50">
            <v>491489.91980999999</v>
          </cell>
          <cell r="E50">
            <v>305579.19300000003</v>
          </cell>
          <cell r="F50">
            <v>0</v>
          </cell>
          <cell r="G50">
            <v>305579.19300000003</v>
          </cell>
          <cell r="H50">
            <v>376271.54399999999</v>
          </cell>
          <cell r="I50">
            <v>0</v>
          </cell>
          <cell r="J50">
            <v>376271.54399999999</v>
          </cell>
          <cell r="K50">
            <v>320892.40600000002</v>
          </cell>
          <cell r="L50">
            <v>0</v>
          </cell>
          <cell r="M50">
            <v>320892.40600000002</v>
          </cell>
          <cell r="N50">
            <v>386778.73099999997</v>
          </cell>
          <cell r="O50">
            <v>0</v>
          </cell>
          <cell r="P50">
            <v>386778.73099999997</v>
          </cell>
          <cell r="Q50">
            <v>415514.42600000004</v>
          </cell>
          <cell r="R50">
            <v>0</v>
          </cell>
          <cell r="S50">
            <v>415514.42600000004</v>
          </cell>
          <cell r="T50">
            <v>433851.315</v>
          </cell>
          <cell r="U50">
            <v>0</v>
          </cell>
          <cell r="V50">
            <v>433851.315</v>
          </cell>
          <cell r="W50">
            <v>69495.714000000007</v>
          </cell>
          <cell r="X50">
            <v>78322.27</v>
          </cell>
          <cell r="Y50">
            <v>80564.5</v>
          </cell>
          <cell r="Z50">
            <v>83951.4</v>
          </cell>
          <cell r="AA50">
            <v>289064.24099999998</v>
          </cell>
          <cell r="AB50">
            <v>0</v>
          </cell>
          <cell r="AC50">
            <v>289064.24099999998</v>
          </cell>
          <cell r="AD50">
            <v>301222.38099999999</v>
          </cell>
          <cell r="AE50">
            <v>0</v>
          </cell>
          <cell r="AF50">
            <v>301222.38099999999</v>
          </cell>
          <cell r="AG50">
            <v>343014.87999999995</v>
          </cell>
          <cell r="AH50">
            <v>0</v>
          </cell>
          <cell r="AI50">
            <v>343014.87999999995</v>
          </cell>
          <cell r="AJ50">
            <v>342550.1153</v>
          </cell>
          <cell r="AK50">
            <v>0</v>
          </cell>
          <cell r="AL50">
            <v>342550.1153</v>
          </cell>
          <cell r="AM50">
            <v>342629.91700000002</v>
          </cell>
          <cell r="AN50">
            <v>0</v>
          </cell>
          <cell r="AO50">
            <v>342629.91700000002</v>
          </cell>
          <cell r="AP50">
            <v>290899.71999999997</v>
          </cell>
          <cell r="AQ50">
            <v>0</v>
          </cell>
          <cell r="AR50">
            <v>290899.71999999997</v>
          </cell>
          <cell r="AS50">
            <v>334488.163</v>
          </cell>
          <cell r="AT50">
            <v>0</v>
          </cell>
          <cell r="AU50">
            <v>334488.163</v>
          </cell>
          <cell r="AV50">
            <v>302304.74</v>
          </cell>
          <cell r="AW50">
            <v>0</v>
          </cell>
          <cell r="AX50">
            <v>302304.74</v>
          </cell>
        </row>
        <row r="51">
          <cell r="A51">
            <v>523992</v>
          </cell>
          <cell r="B51" t="str">
            <v>Odm.člen.představ.DN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  <cell r="P51">
            <v>0</v>
          </cell>
          <cell r="Q51">
            <v>0</v>
          </cell>
          <cell r="S51">
            <v>0</v>
          </cell>
          <cell r="T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C51">
            <v>0</v>
          </cell>
          <cell r="AD51">
            <v>0</v>
          </cell>
          <cell r="AF51">
            <v>0</v>
          </cell>
          <cell r="AG51">
            <v>0</v>
          </cell>
          <cell r="AI51">
            <v>0</v>
          </cell>
          <cell r="AJ51">
            <v>0</v>
          </cell>
          <cell r="AL51">
            <v>0</v>
          </cell>
          <cell r="AM51">
            <v>0</v>
          </cell>
          <cell r="AO51">
            <v>0</v>
          </cell>
          <cell r="AP51">
            <v>0</v>
          </cell>
          <cell r="AR51">
            <v>0</v>
          </cell>
          <cell r="AS51">
            <v>0</v>
          </cell>
          <cell r="AU51">
            <v>0</v>
          </cell>
          <cell r="AV51">
            <v>0</v>
          </cell>
          <cell r="AX51">
            <v>0</v>
          </cell>
        </row>
        <row r="52">
          <cell r="B52" t="str">
            <v>Odměny</v>
          </cell>
          <cell r="C52" t="str">
            <v>Personnel Cost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</row>
        <row r="53">
          <cell r="A53">
            <v>524001</v>
          </cell>
          <cell r="B53" t="str">
            <v>Zákonné pojištění - sociální</v>
          </cell>
          <cell r="D53">
            <v>117065.70909</v>
          </cell>
          <cell r="E53">
            <v>117639.29952</v>
          </cell>
          <cell r="G53">
            <v>117639.29952</v>
          </cell>
          <cell r="H53">
            <v>114730.35326</v>
          </cell>
          <cell r="J53">
            <v>114730.35326</v>
          </cell>
          <cell r="K53">
            <v>86669.387749999994</v>
          </cell>
          <cell r="M53">
            <v>86669.387749999994</v>
          </cell>
          <cell r="N53">
            <v>127806.76</v>
          </cell>
          <cell r="P53">
            <v>127806.76</v>
          </cell>
          <cell r="Q53">
            <v>126258.765</v>
          </cell>
          <cell r="S53">
            <v>126258.765</v>
          </cell>
          <cell r="T53">
            <v>122386.736</v>
          </cell>
          <cell r="V53">
            <v>122386.736</v>
          </cell>
          <cell r="W53">
            <v>24517.578980000002</v>
          </cell>
          <cell r="X53">
            <v>27412.794000000002</v>
          </cell>
          <cell r="Y53">
            <v>28197.574000000001</v>
          </cell>
          <cell r="Z53">
            <v>29382.989000000001</v>
          </cell>
          <cell r="AA53">
            <v>98295.974349999989</v>
          </cell>
          <cell r="AC53">
            <v>98295.974349999989</v>
          </cell>
          <cell r="AD53">
            <v>98074.278969999999</v>
          </cell>
          <cell r="AF53">
            <v>98074.278969999999</v>
          </cell>
          <cell r="AG53">
            <v>95913.503469999996</v>
          </cell>
          <cell r="AI53">
            <v>95913.503469999996</v>
          </cell>
          <cell r="AJ53">
            <v>94041.016790000009</v>
          </cell>
          <cell r="AL53">
            <v>94041.016790000009</v>
          </cell>
          <cell r="AM53">
            <v>94072</v>
          </cell>
          <cell r="AO53">
            <v>94072</v>
          </cell>
          <cell r="AP53">
            <v>97054.858999999997</v>
          </cell>
          <cell r="AR53">
            <v>97054.858999999997</v>
          </cell>
          <cell r="AS53">
            <v>99171.869000000006</v>
          </cell>
          <cell r="AU53">
            <v>99171.869000000006</v>
          </cell>
          <cell r="AV53">
            <v>101829.535</v>
          </cell>
          <cell r="AX53">
            <v>101829.535</v>
          </cell>
        </row>
        <row r="54">
          <cell r="A54">
            <v>524002</v>
          </cell>
          <cell r="B54" t="str">
            <v>Snížení odvodu SP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  <cell r="K54">
            <v>-181.3725</v>
          </cell>
          <cell r="M54">
            <v>-181.3725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-18.418500000000002</v>
          </cell>
          <cell r="AC54">
            <v>-18.418500000000002</v>
          </cell>
          <cell r="AD54">
            <v>-64.599000000000004</v>
          </cell>
          <cell r="AF54">
            <v>-64.599000000000004</v>
          </cell>
          <cell r="AG54">
            <v>-85.316500000000005</v>
          </cell>
          <cell r="AI54">
            <v>-85.316500000000005</v>
          </cell>
          <cell r="AJ54">
            <v>-112.36450000000001</v>
          </cell>
          <cell r="AL54">
            <v>-112.36450000000001</v>
          </cell>
          <cell r="AM54">
            <v>-112.36450000000001</v>
          </cell>
          <cell r="AO54">
            <v>-112.36450000000001</v>
          </cell>
          <cell r="AP54">
            <v>0</v>
          </cell>
          <cell r="AR54">
            <v>0</v>
          </cell>
          <cell r="AS54">
            <v>0</v>
          </cell>
          <cell r="AU54">
            <v>0</v>
          </cell>
          <cell r="AV54">
            <v>0</v>
          </cell>
          <cell r="AX54">
            <v>0</v>
          </cell>
        </row>
        <row r="55">
          <cell r="B55" t="str">
            <v>Pojistné</v>
          </cell>
          <cell r="C55" t="str">
            <v>Personnel Cost</v>
          </cell>
          <cell r="D55">
            <v>117065.70909</v>
          </cell>
          <cell r="E55">
            <v>117639.29952</v>
          </cell>
          <cell r="F55">
            <v>0</v>
          </cell>
          <cell r="G55">
            <v>117639.29952</v>
          </cell>
          <cell r="H55">
            <v>114730.35326</v>
          </cell>
          <cell r="I55">
            <v>0</v>
          </cell>
          <cell r="J55">
            <v>114730.35326</v>
          </cell>
          <cell r="K55">
            <v>86488.015249999997</v>
          </cell>
          <cell r="L55">
            <v>0</v>
          </cell>
          <cell r="M55">
            <v>86488.015249999997</v>
          </cell>
          <cell r="N55">
            <v>127806.76</v>
          </cell>
          <cell r="O55">
            <v>0</v>
          </cell>
          <cell r="P55">
            <v>127806.76</v>
          </cell>
          <cell r="Q55">
            <v>126258.765</v>
          </cell>
          <cell r="R55">
            <v>0</v>
          </cell>
          <cell r="S55">
            <v>126258.765</v>
          </cell>
          <cell r="T55">
            <v>122386.736</v>
          </cell>
          <cell r="U55">
            <v>0</v>
          </cell>
          <cell r="V55">
            <v>122386.736</v>
          </cell>
          <cell r="W55">
            <v>24517.578980000002</v>
          </cell>
          <cell r="X55">
            <v>27412.794000000002</v>
          </cell>
          <cell r="Y55">
            <v>28197.574000000001</v>
          </cell>
          <cell r="Z55">
            <v>29382.989000000001</v>
          </cell>
          <cell r="AA55">
            <v>98277.55584999999</v>
          </cell>
          <cell r="AB55">
            <v>0</v>
          </cell>
          <cell r="AC55">
            <v>98277.55584999999</v>
          </cell>
          <cell r="AD55">
            <v>98009.679969999997</v>
          </cell>
          <cell r="AE55">
            <v>0</v>
          </cell>
          <cell r="AF55">
            <v>98009.679969999997</v>
          </cell>
          <cell r="AG55">
            <v>95828.186969999995</v>
          </cell>
          <cell r="AH55">
            <v>0</v>
          </cell>
          <cell r="AI55">
            <v>95828.186969999995</v>
          </cell>
          <cell r="AJ55">
            <v>93928.652290000013</v>
          </cell>
          <cell r="AK55">
            <v>0</v>
          </cell>
          <cell r="AL55">
            <v>93928.652290000013</v>
          </cell>
          <cell r="AM55">
            <v>93959.635500000004</v>
          </cell>
          <cell r="AN55">
            <v>0</v>
          </cell>
          <cell r="AO55">
            <v>93959.635500000004</v>
          </cell>
          <cell r="AP55">
            <v>97054.858999999997</v>
          </cell>
          <cell r="AQ55">
            <v>0</v>
          </cell>
          <cell r="AR55">
            <v>97054.858999999997</v>
          </cell>
          <cell r="AS55">
            <v>99171.869000000006</v>
          </cell>
          <cell r="AT55">
            <v>0</v>
          </cell>
          <cell r="AU55">
            <v>99171.869000000006</v>
          </cell>
          <cell r="AV55">
            <v>101829.535</v>
          </cell>
          <cell r="AW55">
            <v>0</v>
          </cell>
          <cell r="AX55">
            <v>101829.535</v>
          </cell>
        </row>
        <row r="56">
          <cell r="A56">
            <v>525001</v>
          </cell>
          <cell r="B56" t="str">
            <v>Penzij.připoj.</v>
          </cell>
          <cell r="D56">
            <v>5736.2076900000002</v>
          </cell>
          <cell r="E56">
            <v>5323.9182599999995</v>
          </cell>
          <cell r="G56">
            <v>5323.9182599999995</v>
          </cell>
          <cell r="H56">
            <v>5524.5540000000001</v>
          </cell>
          <cell r="J56">
            <v>5524.5540000000001</v>
          </cell>
          <cell r="K56">
            <v>4356.2060000000001</v>
          </cell>
          <cell r="M56">
            <v>4356.2060000000001</v>
          </cell>
          <cell r="N56">
            <v>5505.1890000000003</v>
          </cell>
          <cell r="P56">
            <v>5505.1890000000003</v>
          </cell>
          <cell r="Q56">
            <v>5489.2049999999999</v>
          </cell>
          <cell r="S56">
            <v>5489.2049999999999</v>
          </cell>
          <cell r="T56">
            <v>5489.2049999999999</v>
          </cell>
          <cell r="V56">
            <v>5489.2049999999999</v>
          </cell>
          <cell r="W56">
            <v>1192.7380000000001</v>
          </cell>
          <cell r="X56">
            <v>1259.817</v>
          </cell>
          <cell r="Y56">
            <v>1259.817</v>
          </cell>
          <cell r="Z56">
            <v>1259.817</v>
          </cell>
          <cell r="AA56">
            <v>4020.63537</v>
          </cell>
          <cell r="AC56">
            <v>4020.63537</v>
          </cell>
          <cell r="AD56">
            <v>4086.88508</v>
          </cell>
          <cell r="AF56">
            <v>4086.88508</v>
          </cell>
          <cell r="AG56">
            <v>4142.7318100000002</v>
          </cell>
          <cell r="AI56">
            <v>4142.7318100000002</v>
          </cell>
          <cell r="AJ56">
            <v>4228.0939000000008</v>
          </cell>
          <cell r="AL56">
            <v>4228.0939000000008</v>
          </cell>
          <cell r="AM56">
            <v>4228.0939000000008</v>
          </cell>
          <cell r="AO56">
            <v>4228.0939000000008</v>
          </cell>
          <cell r="AP56">
            <v>4753.3239999999996</v>
          </cell>
          <cell r="AR56">
            <v>4753.3239999999996</v>
          </cell>
          <cell r="AS56">
            <v>4753.3239999999996</v>
          </cell>
          <cell r="AU56">
            <v>4753.3239999999996</v>
          </cell>
          <cell r="AV56">
            <v>4753.3239999999996</v>
          </cell>
          <cell r="AX56">
            <v>4753.3239999999996</v>
          </cell>
        </row>
        <row r="57">
          <cell r="A57">
            <v>525991</v>
          </cell>
          <cell r="B57" t="str">
            <v>Penzij.připoj.(DN)</v>
          </cell>
          <cell r="D57">
            <v>144.12132</v>
          </cell>
          <cell r="E57">
            <v>117.76374</v>
          </cell>
          <cell r="G57">
            <v>117.76374</v>
          </cell>
          <cell r="H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  <cell r="P57">
            <v>0</v>
          </cell>
          <cell r="Q57">
            <v>0</v>
          </cell>
          <cell r="S57">
            <v>0</v>
          </cell>
          <cell r="T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C57">
            <v>0</v>
          </cell>
          <cell r="AD57">
            <v>0</v>
          </cell>
          <cell r="AF57">
            <v>0</v>
          </cell>
          <cell r="AG57">
            <v>0</v>
          </cell>
          <cell r="AI57">
            <v>0</v>
          </cell>
          <cell r="AJ57">
            <v>0</v>
          </cell>
          <cell r="AL57">
            <v>0</v>
          </cell>
          <cell r="AM57">
            <v>0</v>
          </cell>
          <cell r="AO57">
            <v>0</v>
          </cell>
          <cell r="AP57">
            <v>0</v>
          </cell>
          <cell r="AR57">
            <v>0</v>
          </cell>
          <cell r="AS57">
            <v>0</v>
          </cell>
          <cell r="AU57">
            <v>0</v>
          </cell>
          <cell r="AV57">
            <v>0</v>
          </cell>
          <cell r="AX57">
            <v>0</v>
          </cell>
        </row>
        <row r="58">
          <cell r="B58" t="str">
            <v>Penzijní připojištění</v>
          </cell>
          <cell r="C58" t="str">
            <v>Personnel Cost</v>
          </cell>
          <cell r="D58">
            <v>5880.3290100000004</v>
          </cell>
          <cell r="E58">
            <v>5441.6819999999998</v>
          </cell>
          <cell r="F58">
            <v>0</v>
          </cell>
          <cell r="G58">
            <v>5441.6819999999998</v>
          </cell>
          <cell r="H58">
            <v>5524.5540000000001</v>
          </cell>
          <cell r="I58">
            <v>0</v>
          </cell>
          <cell r="J58">
            <v>5524.5540000000001</v>
          </cell>
          <cell r="K58">
            <v>4356.2060000000001</v>
          </cell>
          <cell r="L58">
            <v>0</v>
          </cell>
          <cell r="M58">
            <v>4356.2060000000001</v>
          </cell>
          <cell r="N58">
            <v>5505.1890000000003</v>
          </cell>
          <cell r="O58">
            <v>0</v>
          </cell>
          <cell r="P58">
            <v>5505.1890000000003</v>
          </cell>
          <cell r="Q58">
            <v>5489.2049999999999</v>
          </cell>
          <cell r="R58">
            <v>0</v>
          </cell>
          <cell r="S58">
            <v>5489.2049999999999</v>
          </cell>
          <cell r="T58">
            <v>5489.2049999999999</v>
          </cell>
          <cell r="U58">
            <v>0</v>
          </cell>
          <cell r="V58">
            <v>5489.2049999999999</v>
          </cell>
          <cell r="W58">
            <v>1192.7380000000001</v>
          </cell>
          <cell r="X58">
            <v>1259.817</v>
          </cell>
          <cell r="Y58">
            <v>1259.817</v>
          </cell>
          <cell r="Z58">
            <v>1259.817</v>
          </cell>
          <cell r="AA58">
            <v>4020.63537</v>
          </cell>
          <cell r="AB58">
            <v>0</v>
          </cell>
          <cell r="AC58">
            <v>4020.63537</v>
          </cell>
          <cell r="AD58">
            <v>4086.88508</v>
          </cell>
          <cell r="AE58">
            <v>0</v>
          </cell>
          <cell r="AF58">
            <v>4086.88508</v>
          </cell>
          <cell r="AG58">
            <v>4142.7318100000002</v>
          </cell>
          <cell r="AH58">
            <v>0</v>
          </cell>
          <cell r="AI58">
            <v>4142.7318100000002</v>
          </cell>
          <cell r="AJ58">
            <v>4228.0939000000008</v>
          </cell>
          <cell r="AK58">
            <v>0</v>
          </cell>
          <cell r="AL58">
            <v>4228.0939000000008</v>
          </cell>
          <cell r="AM58">
            <v>4228.0939000000008</v>
          </cell>
          <cell r="AN58">
            <v>0</v>
          </cell>
          <cell r="AO58">
            <v>4228.0939000000008</v>
          </cell>
          <cell r="AP58">
            <v>4753.3239999999996</v>
          </cell>
          <cell r="AQ58">
            <v>0</v>
          </cell>
          <cell r="AR58">
            <v>4753.3239999999996</v>
          </cell>
          <cell r="AS58">
            <v>4753.3239999999996</v>
          </cell>
          <cell r="AT58">
            <v>0</v>
          </cell>
          <cell r="AU58">
            <v>4753.3239999999996</v>
          </cell>
          <cell r="AV58">
            <v>4753.3239999999996</v>
          </cell>
          <cell r="AW58">
            <v>0</v>
          </cell>
          <cell r="AX58">
            <v>4753.3239999999996</v>
          </cell>
        </row>
        <row r="59">
          <cell r="A59">
            <v>527001</v>
          </cell>
          <cell r="B59" t="str">
            <v>Ostatní sociální náklady</v>
          </cell>
          <cell r="D59">
            <v>31829.686149999998</v>
          </cell>
          <cell r="E59">
            <v>8989.6494299999995</v>
          </cell>
          <cell r="G59">
            <v>8989.6494299999995</v>
          </cell>
          <cell r="H59">
            <v>8780.5682100000013</v>
          </cell>
          <cell r="J59">
            <v>8780.5682100000013</v>
          </cell>
          <cell r="K59">
            <v>6338.3921200000004</v>
          </cell>
          <cell r="M59">
            <v>6338.3921200000004</v>
          </cell>
          <cell r="N59">
            <v>9597.9689999999991</v>
          </cell>
          <cell r="P59">
            <v>9597.9689999999991</v>
          </cell>
          <cell r="Q59">
            <v>9008.3580000000002</v>
          </cell>
          <cell r="S59">
            <v>9008.3580000000002</v>
          </cell>
          <cell r="T59">
            <v>8720.3580000000002</v>
          </cell>
          <cell r="V59">
            <v>8720.3580000000002</v>
          </cell>
          <cell r="W59">
            <v>2161.12833</v>
          </cell>
          <cell r="X59">
            <v>2695.7249999999999</v>
          </cell>
          <cell r="Y59">
            <v>2695.7249999999999</v>
          </cell>
          <cell r="Z59">
            <v>2695.7249999999999</v>
          </cell>
          <cell r="AA59">
            <v>6581.3582200000001</v>
          </cell>
          <cell r="AC59">
            <v>6581.3582200000001</v>
          </cell>
          <cell r="AD59">
            <v>6446.8131399999993</v>
          </cell>
          <cell r="AF59">
            <v>6446.8131399999993</v>
          </cell>
          <cell r="AG59">
            <v>6344.9933899999996</v>
          </cell>
          <cell r="AI59">
            <v>6344.9933899999996</v>
          </cell>
          <cell r="AJ59">
            <v>6191.9767499999998</v>
          </cell>
          <cell r="AL59">
            <v>6191.9767499999998</v>
          </cell>
          <cell r="AM59">
            <v>6191.9767499999998</v>
          </cell>
          <cell r="AO59">
            <v>6191.9767499999998</v>
          </cell>
          <cell r="AP59">
            <v>6055.2309999999998</v>
          </cell>
          <cell r="AR59">
            <v>6055.2309999999998</v>
          </cell>
          <cell r="AS59">
            <v>6082.2470000000003</v>
          </cell>
          <cell r="AU59">
            <v>6082.2470000000003</v>
          </cell>
          <cell r="AV59">
            <v>6082.2470000000003</v>
          </cell>
          <cell r="AX59">
            <v>6082.2470000000003</v>
          </cell>
        </row>
        <row r="60">
          <cell r="B60" t="str">
            <v>Ostatní sociální náklady 527</v>
          </cell>
          <cell r="C60" t="str">
            <v>Personnel Cost</v>
          </cell>
          <cell r="D60">
            <v>31829.686149999998</v>
          </cell>
          <cell r="E60">
            <v>8989.6494299999995</v>
          </cell>
          <cell r="F60">
            <v>0</v>
          </cell>
          <cell r="G60">
            <v>8989.6494299999995</v>
          </cell>
          <cell r="H60">
            <v>8780.5682100000013</v>
          </cell>
          <cell r="I60">
            <v>0</v>
          </cell>
          <cell r="J60">
            <v>8780.5682100000013</v>
          </cell>
          <cell r="K60">
            <v>6338.3921200000004</v>
          </cell>
          <cell r="L60">
            <v>0</v>
          </cell>
          <cell r="M60">
            <v>6338.3921200000004</v>
          </cell>
          <cell r="N60">
            <v>9597.9689999999991</v>
          </cell>
          <cell r="O60">
            <v>0</v>
          </cell>
          <cell r="P60">
            <v>9597.9689999999991</v>
          </cell>
          <cell r="Q60">
            <v>9008.3580000000002</v>
          </cell>
          <cell r="R60">
            <v>0</v>
          </cell>
          <cell r="S60">
            <v>9008.3580000000002</v>
          </cell>
          <cell r="T60">
            <v>8720.3580000000002</v>
          </cell>
          <cell r="U60">
            <v>0</v>
          </cell>
          <cell r="V60">
            <v>8720.3580000000002</v>
          </cell>
          <cell r="W60">
            <v>2161.12833</v>
          </cell>
          <cell r="X60">
            <v>2695.7249999999999</v>
          </cell>
          <cell r="Y60">
            <v>2695.7249999999999</v>
          </cell>
          <cell r="Z60">
            <v>2695.7249999999999</v>
          </cell>
          <cell r="AA60">
            <v>6581.3582200000001</v>
          </cell>
          <cell r="AB60">
            <v>0</v>
          </cell>
          <cell r="AC60">
            <v>6581.3582200000001</v>
          </cell>
          <cell r="AD60">
            <v>6446.8131399999993</v>
          </cell>
          <cell r="AE60">
            <v>0</v>
          </cell>
          <cell r="AF60">
            <v>6446.8131399999993</v>
          </cell>
          <cell r="AG60">
            <v>6344.9933899999996</v>
          </cell>
          <cell r="AH60">
            <v>0</v>
          </cell>
          <cell r="AI60">
            <v>6344.9933899999996</v>
          </cell>
          <cell r="AJ60">
            <v>6191.9767499999998</v>
          </cell>
          <cell r="AK60">
            <v>0</v>
          </cell>
          <cell r="AL60">
            <v>6191.9767499999998</v>
          </cell>
          <cell r="AM60">
            <v>6191.9767499999998</v>
          </cell>
          <cell r="AN60">
            <v>0</v>
          </cell>
          <cell r="AO60">
            <v>6191.9767499999998</v>
          </cell>
          <cell r="AP60">
            <v>6055.2309999999998</v>
          </cell>
          <cell r="AQ60">
            <v>0</v>
          </cell>
          <cell r="AR60">
            <v>6055.2309999999998</v>
          </cell>
          <cell r="AS60">
            <v>6082.2470000000003</v>
          </cell>
          <cell r="AT60">
            <v>0</v>
          </cell>
          <cell r="AU60">
            <v>6082.2470000000003</v>
          </cell>
          <cell r="AV60">
            <v>6082.2470000000003</v>
          </cell>
          <cell r="AW60">
            <v>0</v>
          </cell>
          <cell r="AX60">
            <v>6082.2470000000003</v>
          </cell>
        </row>
        <row r="61">
          <cell r="B61" t="str">
            <v>TOTAL Personnel costs</v>
          </cell>
          <cell r="D61">
            <v>646265.64405999996</v>
          </cell>
          <cell r="E61">
            <v>437649.82395000005</v>
          </cell>
          <cell r="F61">
            <v>0</v>
          </cell>
          <cell r="G61">
            <v>437649.82395000005</v>
          </cell>
          <cell r="H61">
            <v>505307.01947</v>
          </cell>
          <cell r="I61">
            <v>0</v>
          </cell>
          <cell r="J61">
            <v>505307.01947</v>
          </cell>
          <cell r="K61">
            <v>418075.01936999999</v>
          </cell>
          <cell r="L61">
            <v>0</v>
          </cell>
          <cell r="M61">
            <v>418075.01936999999</v>
          </cell>
          <cell r="N61">
            <v>529688.64899999998</v>
          </cell>
          <cell r="O61">
            <v>0</v>
          </cell>
          <cell r="P61">
            <v>529688.64899999998</v>
          </cell>
          <cell r="Q61">
            <v>556270.75399999996</v>
          </cell>
          <cell r="R61">
            <v>0</v>
          </cell>
          <cell r="S61">
            <v>556270.75399999996</v>
          </cell>
          <cell r="T61">
            <v>570447.61399999994</v>
          </cell>
          <cell r="U61">
            <v>0</v>
          </cell>
          <cell r="V61">
            <v>570447.61399999994</v>
          </cell>
          <cell r="W61">
            <v>97367.159310000017</v>
          </cell>
          <cell r="X61">
            <v>109690.60600000001</v>
          </cell>
          <cell r="Y61">
            <v>112717.61599999999</v>
          </cell>
          <cell r="Z61">
            <v>117289.931</v>
          </cell>
          <cell r="AA61">
            <v>397943.7904399999</v>
          </cell>
          <cell r="AB61">
            <v>0</v>
          </cell>
          <cell r="AC61">
            <v>397943.7904399999</v>
          </cell>
          <cell r="AD61">
            <v>409765.75918999995</v>
          </cell>
          <cell r="AE61">
            <v>0</v>
          </cell>
          <cell r="AF61">
            <v>409765.75918999995</v>
          </cell>
          <cell r="AG61">
            <v>449330.79216999997</v>
          </cell>
          <cell r="AH61">
            <v>0</v>
          </cell>
          <cell r="AI61">
            <v>449330.79216999997</v>
          </cell>
          <cell r="AJ61">
            <v>446898.83823999995</v>
          </cell>
          <cell r="AK61">
            <v>0</v>
          </cell>
          <cell r="AL61">
            <v>446898.83823999995</v>
          </cell>
          <cell r="AM61">
            <v>447009.62314999994</v>
          </cell>
          <cell r="AN61">
            <v>0</v>
          </cell>
          <cell r="AO61">
            <v>447009.62314999994</v>
          </cell>
          <cell r="AP61">
            <v>398763.13399999996</v>
          </cell>
          <cell r="AQ61">
            <v>0</v>
          </cell>
          <cell r="AR61">
            <v>398763.13399999996</v>
          </cell>
          <cell r="AS61">
            <v>444495.603</v>
          </cell>
          <cell r="AT61">
            <v>0</v>
          </cell>
          <cell r="AU61">
            <v>444495.603</v>
          </cell>
          <cell r="AV61">
            <v>414969.84600000002</v>
          </cell>
          <cell r="AW61">
            <v>0</v>
          </cell>
          <cell r="AX61">
            <v>414969.84600000002</v>
          </cell>
        </row>
        <row r="62">
          <cell r="A62">
            <v>641001</v>
          </cell>
          <cell r="B62" t="str">
            <v>Tržby z prodeje DHM</v>
          </cell>
          <cell r="D62">
            <v>-598.91090000000008</v>
          </cell>
          <cell r="E62">
            <v>-5533.4736900000007</v>
          </cell>
          <cell r="F62">
            <v>3454.6546400000002</v>
          </cell>
          <cell r="G62">
            <v>-2078.8190500000005</v>
          </cell>
          <cell r="H62">
            <v>-11093.78666</v>
          </cell>
          <cell r="I62">
            <v>8204.8745500000005</v>
          </cell>
          <cell r="J62">
            <v>-2888.9121099999993</v>
          </cell>
          <cell r="K62">
            <v>-35139.017930000002</v>
          </cell>
          <cell r="L62">
            <v>26843.004930000003</v>
          </cell>
          <cell r="M62">
            <v>-8296.012999999999</v>
          </cell>
          <cell r="N62">
            <v>0</v>
          </cell>
          <cell r="P62">
            <v>0</v>
          </cell>
          <cell r="Q62">
            <v>0</v>
          </cell>
          <cell r="S62">
            <v>0</v>
          </cell>
          <cell r="T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-23187.031999999999</v>
          </cell>
          <cell r="AC62">
            <v>-23187.031999999999</v>
          </cell>
          <cell r="AD62">
            <v>-47991.352509999997</v>
          </cell>
          <cell r="AF62">
            <v>-47991.352509999997</v>
          </cell>
          <cell r="AG62">
            <v>-33761.252509999998</v>
          </cell>
          <cell r="AI62">
            <v>-33761.252509999998</v>
          </cell>
          <cell r="AJ62">
            <v>-33795.460930000001</v>
          </cell>
          <cell r="AL62">
            <v>-33795.460930000001</v>
          </cell>
          <cell r="AM62">
            <v>-34803.460930000001</v>
          </cell>
          <cell r="AO62">
            <v>-34803.460930000001</v>
          </cell>
          <cell r="AP62">
            <v>0</v>
          </cell>
          <cell r="AR62">
            <v>0</v>
          </cell>
          <cell r="AS62">
            <v>0</v>
          </cell>
          <cell r="AU62">
            <v>0</v>
          </cell>
          <cell r="AV62">
            <v>0</v>
          </cell>
          <cell r="AX62">
            <v>0</v>
          </cell>
        </row>
        <row r="63">
          <cell r="A63">
            <v>641002</v>
          </cell>
          <cell r="B63" t="str">
            <v>Tržby z prodeje DNM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J63">
            <v>0</v>
          </cell>
          <cell r="K63">
            <v>-14230.1</v>
          </cell>
          <cell r="L63">
            <v>9062.8950000000004</v>
          </cell>
          <cell r="M63">
            <v>-5167.2049999999999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-12227.3</v>
          </cell>
          <cell r="AC63">
            <v>-12227.3</v>
          </cell>
          <cell r="AD63">
            <v>0</v>
          </cell>
          <cell r="AF63">
            <v>0</v>
          </cell>
          <cell r="AG63">
            <v>-14230.1</v>
          </cell>
          <cell r="AI63">
            <v>-14230.1</v>
          </cell>
          <cell r="AJ63">
            <v>-14230.1</v>
          </cell>
          <cell r="AL63">
            <v>-14230.1</v>
          </cell>
          <cell r="AM63">
            <v>-14230.1</v>
          </cell>
          <cell r="AO63">
            <v>-14230.1</v>
          </cell>
          <cell r="AP63">
            <v>0</v>
          </cell>
          <cell r="AR63">
            <v>0</v>
          </cell>
          <cell r="AS63">
            <v>0</v>
          </cell>
          <cell r="AU63">
            <v>0</v>
          </cell>
          <cell r="AV63">
            <v>0</v>
          </cell>
          <cell r="AX63">
            <v>0</v>
          </cell>
        </row>
        <row r="64">
          <cell r="B64" t="str">
            <v>Intang.and tangib.assets-gain/loss</v>
          </cell>
          <cell r="C64" t="str">
            <v>Other Operating Revenues</v>
          </cell>
          <cell r="D64">
            <v>-598.91090000000008</v>
          </cell>
          <cell r="E64">
            <v>-5533.4736900000007</v>
          </cell>
          <cell r="F64">
            <v>3454.6546400000002</v>
          </cell>
          <cell r="G64">
            <v>-2078.8190500000005</v>
          </cell>
          <cell r="H64">
            <v>-11093.78666</v>
          </cell>
          <cell r="I64">
            <v>8204.8745500000005</v>
          </cell>
          <cell r="J64">
            <v>-2888.9121099999993</v>
          </cell>
          <cell r="K64">
            <v>-49369.11793</v>
          </cell>
          <cell r="L64">
            <v>35905.89993</v>
          </cell>
          <cell r="M64">
            <v>-13463.217999999999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-35414.331999999995</v>
          </cell>
          <cell r="AB64">
            <v>0</v>
          </cell>
          <cell r="AC64">
            <v>-35414.331999999995</v>
          </cell>
          <cell r="AD64">
            <v>-47991.352509999997</v>
          </cell>
          <cell r="AE64">
            <v>0</v>
          </cell>
          <cell r="AF64">
            <v>-47991.352509999997</v>
          </cell>
          <cell r="AG64">
            <v>-47991.352509999997</v>
          </cell>
          <cell r="AH64">
            <v>0</v>
          </cell>
          <cell r="AI64">
            <v>-47991.352509999997</v>
          </cell>
          <cell r="AJ64">
            <v>-48025.56093</v>
          </cell>
          <cell r="AK64">
            <v>0</v>
          </cell>
          <cell r="AL64">
            <v>-48025.56093</v>
          </cell>
          <cell r="AM64">
            <v>-49033.56093</v>
          </cell>
          <cell r="AN64">
            <v>0</v>
          </cell>
          <cell r="AO64">
            <v>-49033.56093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</row>
        <row r="65">
          <cell r="A65">
            <v>642001</v>
          </cell>
          <cell r="B65" t="str">
            <v>Tržby z prodeje materiálu - ZISK</v>
          </cell>
          <cell r="D65">
            <v>-424.71176000000003</v>
          </cell>
          <cell r="E65">
            <v>-1627.5436399999999</v>
          </cell>
          <cell r="G65">
            <v>-1627.5436399999999</v>
          </cell>
          <cell r="H65">
            <v>-2739.52918</v>
          </cell>
          <cell r="J65">
            <v>-2739.52918</v>
          </cell>
          <cell r="K65">
            <v>-739.61966000000007</v>
          </cell>
          <cell r="M65">
            <v>-739.61966000000007</v>
          </cell>
          <cell r="N65">
            <v>0</v>
          </cell>
          <cell r="P65">
            <v>0</v>
          </cell>
          <cell r="Q65">
            <v>0</v>
          </cell>
          <cell r="S65">
            <v>0</v>
          </cell>
          <cell r="T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C65">
            <v>0</v>
          </cell>
          <cell r="AD65">
            <v>-593.75765999999999</v>
          </cell>
          <cell r="AF65">
            <v>-593.75765999999999</v>
          </cell>
          <cell r="AG65">
            <v>-598.83965999999998</v>
          </cell>
          <cell r="AI65">
            <v>-598.83965999999998</v>
          </cell>
          <cell r="AJ65">
            <v>-632.33965999999998</v>
          </cell>
          <cell r="AL65">
            <v>-632.33965999999998</v>
          </cell>
          <cell r="AM65">
            <v>-632.33965999999998</v>
          </cell>
          <cell r="AO65">
            <v>-632.33965999999998</v>
          </cell>
          <cell r="AP65">
            <v>0</v>
          </cell>
          <cell r="AR65">
            <v>0</v>
          </cell>
          <cell r="AS65">
            <v>0</v>
          </cell>
          <cell r="AU65">
            <v>0</v>
          </cell>
          <cell r="AV65">
            <v>0</v>
          </cell>
          <cell r="AX65">
            <v>0</v>
          </cell>
        </row>
        <row r="66">
          <cell r="A66">
            <v>542001</v>
          </cell>
          <cell r="B66" t="str">
            <v>Prodaný materiál - ZISK</v>
          </cell>
          <cell r="D66">
            <v>58.758669999999995</v>
          </cell>
          <cell r="E66">
            <v>386.85730000000001</v>
          </cell>
          <cell r="G66">
            <v>386.85730000000001</v>
          </cell>
          <cell r="H66">
            <v>6945.6379999999999</v>
          </cell>
          <cell r="J66">
            <v>6945.6379999999999</v>
          </cell>
          <cell r="K66">
            <v>589.82342000000006</v>
          </cell>
          <cell r="M66">
            <v>589.82342000000006</v>
          </cell>
          <cell r="N66">
            <v>0</v>
          </cell>
          <cell r="P66">
            <v>0</v>
          </cell>
          <cell r="Q66">
            <v>0</v>
          </cell>
          <cell r="S66">
            <v>0</v>
          </cell>
          <cell r="T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C66">
            <v>0</v>
          </cell>
          <cell r="AD66">
            <v>589.82342000000006</v>
          </cell>
          <cell r="AF66">
            <v>589.82342000000006</v>
          </cell>
          <cell r="AG66">
            <v>589.82342000000006</v>
          </cell>
          <cell r="AI66">
            <v>589.82342000000006</v>
          </cell>
          <cell r="AJ66">
            <v>589.82342000000006</v>
          </cell>
          <cell r="AL66">
            <v>589.82342000000006</v>
          </cell>
          <cell r="AM66">
            <v>589.82342000000006</v>
          </cell>
          <cell r="AO66">
            <v>589.82342000000006</v>
          </cell>
          <cell r="AP66">
            <v>0</v>
          </cell>
          <cell r="AR66">
            <v>0</v>
          </cell>
          <cell r="AS66">
            <v>0</v>
          </cell>
          <cell r="AU66">
            <v>0</v>
          </cell>
          <cell r="AV66">
            <v>0</v>
          </cell>
          <cell r="AX66">
            <v>0</v>
          </cell>
        </row>
        <row r="67">
          <cell r="B67" t="str">
            <v>Tržby z prodeje materiálu - ZISK</v>
          </cell>
          <cell r="C67" t="str">
            <v>Other Operating Revenues</v>
          </cell>
          <cell r="D67">
            <v>-365.95309000000003</v>
          </cell>
          <cell r="E67">
            <v>-1240.6863399999997</v>
          </cell>
          <cell r="F67">
            <v>0</v>
          </cell>
          <cell r="G67">
            <v>-1240.6863399999997</v>
          </cell>
          <cell r="H67">
            <v>4206.1088199999995</v>
          </cell>
          <cell r="I67">
            <v>0</v>
          </cell>
          <cell r="J67">
            <v>4206.1088199999995</v>
          </cell>
          <cell r="K67">
            <v>-149.79624000000001</v>
          </cell>
          <cell r="L67">
            <v>0</v>
          </cell>
          <cell r="M67">
            <v>-149.79624000000001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-3.9342399999999316</v>
          </cell>
          <cell r="AE67">
            <v>0</v>
          </cell>
          <cell r="AF67">
            <v>-3.9342399999999316</v>
          </cell>
          <cell r="AG67">
            <v>-9.0162399999999252</v>
          </cell>
          <cell r="AH67">
            <v>0</v>
          </cell>
          <cell r="AI67">
            <v>-9.0162399999999252</v>
          </cell>
          <cell r="AJ67">
            <v>-42.516239999999925</v>
          </cell>
          <cell r="AK67">
            <v>0</v>
          </cell>
          <cell r="AL67">
            <v>-42.516239999999925</v>
          </cell>
          <cell r="AM67">
            <v>-42.516239999999925</v>
          </cell>
          <cell r="AN67">
            <v>0</v>
          </cell>
          <cell r="AO67">
            <v>-42.516239999999925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</row>
        <row r="68">
          <cell r="A68">
            <v>644001</v>
          </cell>
          <cell r="B68" t="str">
            <v>Smluvní pokuty a úroky z prodlení</v>
          </cell>
          <cell r="D68">
            <v>-780.03969999999993</v>
          </cell>
          <cell r="E68">
            <v>-955.28021999999999</v>
          </cell>
          <cell r="G68">
            <v>-955.28021999999999</v>
          </cell>
          <cell r="H68">
            <v>-1091.0992800000001</v>
          </cell>
          <cell r="J68">
            <v>-1091.0992800000001</v>
          </cell>
          <cell r="K68">
            <v>-19.33015</v>
          </cell>
          <cell r="M68">
            <v>-19.33015</v>
          </cell>
          <cell r="N68">
            <v>0</v>
          </cell>
          <cell r="P68">
            <v>0</v>
          </cell>
          <cell r="Q68">
            <v>0</v>
          </cell>
          <cell r="S68">
            <v>0</v>
          </cell>
          <cell r="T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-9.2569900000000001</v>
          </cell>
          <cell r="AC68">
            <v>-9.2569900000000001</v>
          </cell>
          <cell r="AD68">
            <v>-6.7631999999999994</v>
          </cell>
          <cell r="AF68">
            <v>-6.7631999999999994</v>
          </cell>
          <cell r="AG68">
            <v>-6.7631999999999994</v>
          </cell>
          <cell r="AI68">
            <v>-6.7631999999999994</v>
          </cell>
          <cell r="AJ68">
            <v>-17.59918</v>
          </cell>
          <cell r="AL68">
            <v>-17.59918</v>
          </cell>
          <cell r="AM68">
            <v>-17.59918</v>
          </cell>
          <cell r="AO68">
            <v>-17.59918</v>
          </cell>
          <cell r="AP68">
            <v>0</v>
          </cell>
          <cell r="AR68">
            <v>0</v>
          </cell>
          <cell r="AS68">
            <v>0</v>
          </cell>
          <cell r="AU68">
            <v>0</v>
          </cell>
          <cell r="AV68">
            <v>0</v>
          </cell>
          <cell r="AX68">
            <v>0</v>
          </cell>
        </row>
        <row r="69">
          <cell r="B69" t="str">
            <v>Smluvní pokuty a úroky z prodlení</v>
          </cell>
          <cell r="C69" t="str">
            <v>Other Operating Revenues</v>
          </cell>
          <cell r="D69">
            <v>-780.03969999999993</v>
          </cell>
          <cell r="E69">
            <v>-955.28021999999999</v>
          </cell>
          <cell r="F69">
            <v>0</v>
          </cell>
          <cell r="G69">
            <v>-955.28021999999999</v>
          </cell>
          <cell r="H69">
            <v>-1091.0992800000001</v>
          </cell>
          <cell r="I69">
            <v>0</v>
          </cell>
          <cell r="J69">
            <v>-1091.0992800000001</v>
          </cell>
          <cell r="K69">
            <v>-19.33015</v>
          </cell>
          <cell r="L69">
            <v>0</v>
          </cell>
          <cell r="M69">
            <v>-19.33015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-9.2569900000000001</v>
          </cell>
          <cell r="AB69">
            <v>0</v>
          </cell>
          <cell r="AC69">
            <v>-9.2569900000000001</v>
          </cell>
          <cell r="AD69">
            <v>-6.7631999999999994</v>
          </cell>
          <cell r="AE69">
            <v>0</v>
          </cell>
          <cell r="AF69">
            <v>-6.7631999999999994</v>
          </cell>
          <cell r="AG69">
            <v>-6.7631999999999994</v>
          </cell>
          <cell r="AH69">
            <v>0</v>
          </cell>
          <cell r="AI69">
            <v>-6.7631999999999994</v>
          </cell>
          <cell r="AJ69">
            <v>-17.59918</v>
          </cell>
          <cell r="AK69">
            <v>0</v>
          </cell>
          <cell r="AL69">
            <v>-17.59918</v>
          </cell>
          <cell r="AM69">
            <v>-17.59918</v>
          </cell>
          <cell r="AN69">
            <v>0</v>
          </cell>
          <cell r="AO69">
            <v>-17.59918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</row>
        <row r="70">
          <cell r="A70">
            <v>648001</v>
          </cell>
          <cell r="B70" t="str">
            <v>Náhrady pojišťovny</v>
          </cell>
          <cell r="C70" t="str">
            <v>Other Operating Revenues</v>
          </cell>
          <cell r="D70">
            <v>-5058.8710000000001</v>
          </cell>
          <cell r="E70">
            <v>-553.30200000000002</v>
          </cell>
          <cell r="G70">
            <v>-553.30200000000002</v>
          </cell>
          <cell r="H70">
            <v>-180.738</v>
          </cell>
          <cell r="J70">
            <v>-180.738</v>
          </cell>
          <cell r="K70">
            <v>-543.93799999999999</v>
          </cell>
          <cell r="M70">
            <v>-543.93799999999999</v>
          </cell>
          <cell r="N70">
            <v>0</v>
          </cell>
          <cell r="P70">
            <v>0</v>
          </cell>
          <cell r="Q70">
            <v>0</v>
          </cell>
          <cell r="S70">
            <v>0</v>
          </cell>
          <cell r="T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-8.7520000000000007</v>
          </cell>
          <cell r="AC70">
            <v>-8.7520000000000007</v>
          </cell>
          <cell r="AD70">
            <v>-212.98500000000001</v>
          </cell>
          <cell r="AF70">
            <v>-212.98500000000001</v>
          </cell>
          <cell r="AG70">
            <v>-212.98500000000001</v>
          </cell>
          <cell r="AI70">
            <v>-212.98500000000001</v>
          </cell>
          <cell r="AJ70">
            <v>-531.93799999999999</v>
          </cell>
          <cell r="AL70">
            <v>-531.93799999999999</v>
          </cell>
          <cell r="AM70">
            <v>-531.93799999999999</v>
          </cell>
          <cell r="AO70">
            <v>-531.93799999999999</v>
          </cell>
          <cell r="AP70">
            <v>0</v>
          </cell>
          <cell r="AR70">
            <v>0</v>
          </cell>
          <cell r="AS70">
            <v>0</v>
          </cell>
          <cell r="AU70">
            <v>0</v>
          </cell>
          <cell r="AV70">
            <v>0</v>
          </cell>
          <cell r="AX70">
            <v>0</v>
          </cell>
        </row>
        <row r="71">
          <cell r="A71">
            <v>648003</v>
          </cell>
          <cell r="B71" t="str">
            <v>Ostatní provozní výn</v>
          </cell>
          <cell r="C71" t="str">
            <v>Other Operating Revenues</v>
          </cell>
          <cell r="D71">
            <v>0</v>
          </cell>
          <cell r="E71">
            <v>-3408.83329</v>
          </cell>
          <cell r="G71">
            <v>-3408.83329</v>
          </cell>
          <cell r="H71">
            <v>-8075.3831500000006</v>
          </cell>
          <cell r="J71">
            <v>-8075.3831500000006</v>
          </cell>
          <cell r="K71">
            <v>-1543.49387</v>
          </cell>
          <cell r="M71">
            <v>-1543.49387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V71">
            <v>0</v>
          </cell>
          <cell r="W71">
            <v>-28.515330000000002</v>
          </cell>
          <cell r="X71">
            <v>0</v>
          </cell>
          <cell r="Y71">
            <v>0</v>
          </cell>
          <cell r="Z71">
            <v>0</v>
          </cell>
          <cell r="AA71">
            <v>-0.21431999999999998</v>
          </cell>
          <cell r="AC71">
            <v>-0.21431999999999998</v>
          </cell>
          <cell r="AD71">
            <v>-0.21431999999999998</v>
          </cell>
          <cell r="AF71">
            <v>-0.21431999999999998</v>
          </cell>
          <cell r="AG71">
            <v>-10.51432</v>
          </cell>
          <cell r="AI71">
            <v>-10.51432</v>
          </cell>
          <cell r="AJ71">
            <v>-1400.07582</v>
          </cell>
          <cell r="AL71">
            <v>-1400.07582</v>
          </cell>
          <cell r="AM71">
            <v>-1400.07582</v>
          </cell>
          <cell r="AO71">
            <v>-1400.07582</v>
          </cell>
          <cell r="AP71">
            <v>0</v>
          </cell>
          <cell r="AR71">
            <v>0</v>
          </cell>
          <cell r="AS71">
            <v>0</v>
          </cell>
          <cell r="AU71">
            <v>0</v>
          </cell>
          <cell r="AV71">
            <v>0</v>
          </cell>
          <cell r="AX71">
            <v>0</v>
          </cell>
        </row>
        <row r="72">
          <cell r="A72">
            <v>648004</v>
          </cell>
          <cell r="B72" t="str">
            <v>Ostatní provozní výnosy</v>
          </cell>
          <cell r="C72" t="str">
            <v>Other Operating Revenues</v>
          </cell>
          <cell r="D72">
            <v>-552.51260000000002</v>
          </cell>
          <cell r="E72">
            <v>-866.24651000000006</v>
          </cell>
          <cell r="G72">
            <v>-866.24651000000006</v>
          </cell>
          <cell r="H72">
            <v>-713.0044200000001</v>
          </cell>
          <cell r="J72">
            <v>-713.0044200000001</v>
          </cell>
          <cell r="K72">
            <v>-603.17750999999998</v>
          </cell>
          <cell r="M72">
            <v>-603.17750999999998</v>
          </cell>
          <cell r="N72">
            <v>-165.756</v>
          </cell>
          <cell r="P72">
            <v>-165.756</v>
          </cell>
          <cell r="Q72">
            <v>-165.756</v>
          </cell>
          <cell r="S72">
            <v>-165.756</v>
          </cell>
          <cell r="T72">
            <v>-165.756</v>
          </cell>
          <cell r="V72">
            <v>-165.756</v>
          </cell>
          <cell r="W72">
            <v>-1.9947999999999999</v>
          </cell>
          <cell r="X72">
            <v>0</v>
          </cell>
          <cell r="Y72">
            <v>0</v>
          </cell>
          <cell r="Z72">
            <v>0</v>
          </cell>
          <cell r="AA72">
            <v>-164.24605</v>
          </cell>
          <cell r="AC72">
            <v>-164.24605</v>
          </cell>
          <cell r="AD72">
            <v>-155.55939999999998</v>
          </cell>
          <cell r="AF72">
            <v>-155.55939999999998</v>
          </cell>
          <cell r="AG72">
            <v>-331.76971999999995</v>
          </cell>
          <cell r="AI72">
            <v>-331.76971999999995</v>
          </cell>
          <cell r="AJ72">
            <v>-315.66615999999999</v>
          </cell>
          <cell r="AL72">
            <v>-315.66615999999999</v>
          </cell>
          <cell r="AM72">
            <v>-315.66615999999999</v>
          </cell>
          <cell r="AO72">
            <v>-315.66615999999999</v>
          </cell>
          <cell r="AP72">
            <v>-155.756</v>
          </cell>
          <cell r="AR72">
            <v>-155.756</v>
          </cell>
          <cell r="AS72">
            <v>-155.756</v>
          </cell>
          <cell r="AU72">
            <v>-155.756</v>
          </cell>
          <cell r="AV72">
            <v>-20</v>
          </cell>
          <cell r="AX72">
            <v>-20</v>
          </cell>
        </row>
        <row r="73">
          <cell r="A73">
            <v>648005</v>
          </cell>
          <cell r="B73" t="str">
            <v>Výnosy-haléř.vyrovn.</v>
          </cell>
          <cell r="C73" t="str">
            <v>Other Operating Revenues</v>
          </cell>
          <cell r="D73">
            <v>-0.81386000000000003</v>
          </cell>
          <cell r="E73">
            <v>-0.8069400000000001</v>
          </cell>
          <cell r="G73">
            <v>-0.8069400000000001</v>
          </cell>
          <cell r="H73">
            <v>-0.99490000000000001</v>
          </cell>
          <cell r="J73">
            <v>-0.99490000000000001</v>
          </cell>
          <cell r="K73">
            <v>-0.70323000000000002</v>
          </cell>
          <cell r="M73">
            <v>-0.70323000000000002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V73">
            <v>0</v>
          </cell>
          <cell r="W73">
            <v>-0.22262999999999999</v>
          </cell>
          <cell r="X73">
            <v>0</v>
          </cell>
          <cell r="Y73">
            <v>0</v>
          </cell>
          <cell r="Z73">
            <v>0</v>
          </cell>
          <cell r="AA73">
            <v>-8.4150000000000003E-2</v>
          </cell>
          <cell r="AC73">
            <v>-8.4150000000000003E-2</v>
          </cell>
          <cell r="AD73">
            <v>-0.25380999999999998</v>
          </cell>
          <cell r="AF73">
            <v>-0.25380999999999998</v>
          </cell>
          <cell r="AG73">
            <v>-0.35927999999999999</v>
          </cell>
          <cell r="AI73">
            <v>-0.35927999999999999</v>
          </cell>
          <cell r="AJ73">
            <v>-0.52142999999999995</v>
          </cell>
          <cell r="AL73">
            <v>-0.52142999999999995</v>
          </cell>
          <cell r="AM73">
            <v>-0.52142999999999995</v>
          </cell>
          <cell r="AO73">
            <v>-0.52142999999999995</v>
          </cell>
          <cell r="AP73">
            <v>0</v>
          </cell>
          <cell r="AR73">
            <v>0</v>
          </cell>
          <cell r="AS73">
            <v>0</v>
          </cell>
          <cell r="AU73">
            <v>0</v>
          </cell>
          <cell r="AV73">
            <v>0</v>
          </cell>
          <cell r="AX73">
            <v>0</v>
          </cell>
        </row>
        <row r="74">
          <cell r="A74">
            <v>648007</v>
          </cell>
          <cell r="B74" t="str">
            <v>Emisní povolenky  - rozpuštění dotace</v>
          </cell>
          <cell r="C74" t="str">
            <v>Other Operating Revenues</v>
          </cell>
          <cell r="D74">
            <v>0</v>
          </cell>
          <cell r="E74">
            <v>-9897.8040000000001</v>
          </cell>
          <cell r="G74">
            <v>-9897.8040000000001</v>
          </cell>
          <cell r="H74">
            <v>-84942</v>
          </cell>
          <cell r="J74">
            <v>-84942</v>
          </cell>
          <cell r="K74">
            <v>-47404.186000000002</v>
          </cell>
          <cell r="M74">
            <v>-47404.186000000002</v>
          </cell>
          <cell r="N74">
            <v>-134479.38800000001</v>
          </cell>
          <cell r="P74">
            <v>-134479.38800000001</v>
          </cell>
          <cell r="Q74">
            <v>-139197.96299999999</v>
          </cell>
          <cell r="S74">
            <v>-139197.96299999999</v>
          </cell>
          <cell r="T74">
            <v>-143916.538</v>
          </cell>
          <cell r="V74">
            <v>-143916.538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-52583.799799999993</v>
          </cell>
          <cell r="AC74">
            <v>-52583.799799999993</v>
          </cell>
          <cell r="AD74">
            <v>-39399.336000000003</v>
          </cell>
          <cell r="AF74">
            <v>-39399.336000000003</v>
          </cell>
          <cell r="AG74">
            <v>-28853.615000000002</v>
          </cell>
          <cell r="AI74">
            <v>-28853.615000000002</v>
          </cell>
          <cell r="AJ74">
            <v>-27427.064999999999</v>
          </cell>
          <cell r="AL74">
            <v>-27427.064999999999</v>
          </cell>
          <cell r="AM74">
            <v>-27427.064999999999</v>
          </cell>
          <cell r="AO74">
            <v>-27427.064999999999</v>
          </cell>
          <cell r="AP74">
            <v>-76233.528999999995</v>
          </cell>
          <cell r="AR74">
            <v>-76233.528999999995</v>
          </cell>
          <cell r="AS74">
            <v>-78361.83</v>
          </cell>
          <cell r="AU74">
            <v>-78361.83</v>
          </cell>
          <cell r="AV74">
            <v>-129840.031</v>
          </cell>
          <cell r="AX74">
            <v>-129840.031</v>
          </cell>
        </row>
        <row r="75">
          <cell r="A75">
            <v>548009</v>
          </cell>
          <cell r="B75" t="str">
            <v>Emisní povolenky - spotřeba</v>
          </cell>
          <cell r="C75" t="str">
            <v>Other Operating Revenues</v>
          </cell>
          <cell r="D75">
            <v>0</v>
          </cell>
          <cell r="E75">
            <v>5726.4780999999994</v>
          </cell>
          <cell r="G75">
            <v>5726.4780999999994</v>
          </cell>
          <cell r="H75">
            <v>67866.96329</v>
          </cell>
          <cell r="J75">
            <v>67866.96329</v>
          </cell>
          <cell r="K75">
            <v>47404.186000000002</v>
          </cell>
          <cell r="M75">
            <v>47404.186000000002</v>
          </cell>
          <cell r="N75">
            <v>131812.5</v>
          </cell>
          <cell r="P75">
            <v>131812.5</v>
          </cell>
          <cell r="Q75">
            <v>133487.5</v>
          </cell>
          <cell r="S75">
            <v>133487.5</v>
          </cell>
          <cell r="T75">
            <v>135725</v>
          </cell>
          <cell r="V75">
            <v>135725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49869.4</v>
          </cell>
          <cell r="AC75">
            <v>49869.4</v>
          </cell>
          <cell r="AD75">
            <v>39399.336000000003</v>
          </cell>
          <cell r="AF75">
            <v>39399.336000000003</v>
          </cell>
          <cell r="AG75">
            <v>45507.014000000003</v>
          </cell>
          <cell r="AI75">
            <v>45507.014000000003</v>
          </cell>
          <cell r="AJ75">
            <v>44080.464</v>
          </cell>
          <cell r="AL75">
            <v>44080.464</v>
          </cell>
          <cell r="AM75">
            <v>44080.464</v>
          </cell>
          <cell r="AO75">
            <v>44080.464</v>
          </cell>
          <cell r="AP75">
            <v>76233.528999999995</v>
          </cell>
          <cell r="AR75">
            <v>76233.528999999995</v>
          </cell>
          <cell r="AS75">
            <v>78361.83</v>
          </cell>
          <cell r="AU75">
            <v>78361.83</v>
          </cell>
          <cell r="AV75">
            <v>129840.031</v>
          </cell>
          <cell r="AX75">
            <v>129840.031</v>
          </cell>
        </row>
        <row r="76">
          <cell r="A76">
            <v>541003</v>
          </cell>
          <cell r="B76" t="str">
            <v>Náklady na prodej emisních povolenek</v>
          </cell>
          <cell r="C76" t="str">
            <v>Other Operating Revenues</v>
          </cell>
          <cell r="D76">
            <v>0</v>
          </cell>
          <cell r="E76">
            <v>4171.3258999999998</v>
          </cell>
          <cell r="G76">
            <v>4171.3258999999998</v>
          </cell>
          <cell r="H76">
            <v>56056.374000000003</v>
          </cell>
          <cell r="J76">
            <v>56056.374000000003</v>
          </cell>
          <cell r="K76">
            <v>0</v>
          </cell>
          <cell r="M76">
            <v>0</v>
          </cell>
          <cell r="N76">
            <v>2666.8879999999999</v>
          </cell>
          <cell r="P76">
            <v>2666.8879999999999</v>
          </cell>
          <cell r="Q76">
            <v>5710.4629999999997</v>
          </cell>
          <cell r="S76">
            <v>5710.4629999999997</v>
          </cell>
          <cell r="T76">
            <v>8191.5379999999996</v>
          </cell>
          <cell r="V76">
            <v>8191.5379999999996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F76">
            <v>0</v>
          </cell>
          <cell r="AG76">
            <v>0</v>
          </cell>
          <cell r="AI76">
            <v>0</v>
          </cell>
          <cell r="AJ76">
            <v>0</v>
          </cell>
          <cell r="AL76">
            <v>0</v>
          </cell>
          <cell r="AM76">
            <v>0</v>
          </cell>
          <cell r="AO76">
            <v>0</v>
          </cell>
          <cell r="AP76">
            <v>0</v>
          </cell>
          <cell r="AR76">
            <v>0</v>
          </cell>
          <cell r="AS76">
            <v>0</v>
          </cell>
          <cell r="AU76">
            <v>0</v>
          </cell>
          <cell r="AV76">
            <v>0</v>
          </cell>
          <cell r="AX76">
            <v>0</v>
          </cell>
        </row>
        <row r="77">
          <cell r="A77">
            <v>641003</v>
          </cell>
          <cell r="B77" t="str">
            <v>Tržby z prodeje emisních povolenek</v>
          </cell>
          <cell r="C77" t="str">
            <v>Other Operating Revenues</v>
          </cell>
          <cell r="D77">
            <v>-101873.37328</v>
          </cell>
          <cell r="E77">
            <v>-547.71365000000003</v>
          </cell>
          <cell r="G77">
            <v>-547.71365000000003</v>
          </cell>
          <cell r="H77">
            <v>-59057.140590000003</v>
          </cell>
          <cell r="J77">
            <v>-59057.140590000003</v>
          </cell>
          <cell r="K77">
            <v>0</v>
          </cell>
          <cell r="M77">
            <v>0</v>
          </cell>
          <cell r="N77">
            <v>0</v>
          </cell>
          <cell r="P77">
            <v>0</v>
          </cell>
          <cell r="Q77">
            <v>0</v>
          </cell>
          <cell r="S77">
            <v>0</v>
          </cell>
          <cell r="T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C77">
            <v>0</v>
          </cell>
          <cell r="AD77">
            <v>0</v>
          </cell>
          <cell r="AF77">
            <v>0</v>
          </cell>
          <cell r="AG77">
            <v>-16653.399000000001</v>
          </cell>
          <cell r="AI77">
            <v>-16653.399000000001</v>
          </cell>
          <cell r="AJ77">
            <v>-16653.399000000001</v>
          </cell>
          <cell r="AL77">
            <v>-16653.399000000001</v>
          </cell>
          <cell r="AM77">
            <v>-16653.399000000001</v>
          </cell>
          <cell r="AO77">
            <v>-16653.399000000001</v>
          </cell>
          <cell r="AP77">
            <v>0</v>
          </cell>
          <cell r="AR77">
            <v>0</v>
          </cell>
          <cell r="AS77">
            <v>0</v>
          </cell>
          <cell r="AU77">
            <v>0</v>
          </cell>
          <cell r="AV77">
            <v>0</v>
          </cell>
          <cell r="AX77">
            <v>0</v>
          </cell>
        </row>
        <row r="78">
          <cell r="A78">
            <v>648991</v>
          </cell>
          <cell r="B78" t="str">
            <v>Jiné provozní výnosy - nedaňový výnos</v>
          </cell>
          <cell r="C78" t="str">
            <v>Other Operating Revenues</v>
          </cell>
          <cell r="D78">
            <v>0</v>
          </cell>
          <cell r="E78">
            <v>-860.29399999999998</v>
          </cell>
          <cell r="G78">
            <v>-860.29399999999998</v>
          </cell>
          <cell r="H78">
            <v>-663.30025999999998</v>
          </cell>
          <cell r="J78">
            <v>-663.30025999999998</v>
          </cell>
          <cell r="K78">
            <v>-2531.4161099999997</v>
          </cell>
          <cell r="M78">
            <v>-2531.4161099999997</v>
          </cell>
          <cell r="N78">
            <v>0</v>
          </cell>
          <cell r="P78">
            <v>0</v>
          </cell>
          <cell r="Q78">
            <v>0</v>
          </cell>
          <cell r="S78">
            <v>0</v>
          </cell>
          <cell r="T78">
            <v>0</v>
          </cell>
          <cell r="V78">
            <v>0</v>
          </cell>
          <cell r="W78">
            <v>-24.831</v>
          </cell>
          <cell r="X78">
            <v>0</v>
          </cell>
          <cell r="Y78">
            <v>0</v>
          </cell>
          <cell r="Z78">
            <v>0</v>
          </cell>
          <cell r="AA78">
            <v>-5.3079999999999998</v>
          </cell>
          <cell r="AC78">
            <v>-5.3079999999999998</v>
          </cell>
          <cell r="AD78">
            <v>-5.3079999999999998</v>
          </cell>
          <cell r="AF78">
            <v>-5.3079999999999998</v>
          </cell>
          <cell r="AG78">
            <v>-2399.8986099999997</v>
          </cell>
          <cell r="AI78">
            <v>-2399.8986099999997</v>
          </cell>
          <cell r="AJ78">
            <v>-2402.26611</v>
          </cell>
          <cell r="AL78">
            <v>-2402.26611</v>
          </cell>
          <cell r="AM78">
            <v>-2402.26611</v>
          </cell>
          <cell r="AO78">
            <v>-2402.26611</v>
          </cell>
          <cell r="AP78">
            <v>0</v>
          </cell>
          <cell r="AR78">
            <v>0</v>
          </cell>
          <cell r="AS78">
            <v>0</v>
          </cell>
          <cell r="AU78">
            <v>0</v>
          </cell>
          <cell r="AV78">
            <v>0</v>
          </cell>
          <cell r="AX78">
            <v>0</v>
          </cell>
        </row>
        <row r="79">
          <cell r="A79">
            <v>602007</v>
          </cell>
          <cell r="B79" t="str">
            <v>Tps-byty a ost.nemov</v>
          </cell>
          <cell r="C79" t="str">
            <v>Other Operating Revenues</v>
          </cell>
          <cell r="D79">
            <v>-12640.938489999999</v>
          </cell>
          <cell r="E79">
            <v>-11844.756599999999</v>
          </cell>
          <cell r="G79">
            <v>-11844.756599999999</v>
          </cell>
          <cell r="H79">
            <v>-13235.894400000001</v>
          </cell>
          <cell r="J79">
            <v>-13235.894400000001</v>
          </cell>
          <cell r="K79">
            <v>-12504.24927</v>
          </cell>
          <cell r="M79">
            <v>-12504.24927</v>
          </cell>
          <cell r="N79">
            <v>-13070.335999999999</v>
          </cell>
          <cell r="P79">
            <v>-13070.335999999999</v>
          </cell>
          <cell r="Q79">
            <v>-13070.335999999999</v>
          </cell>
          <cell r="S79">
            <v>-13070.335999999999</v>
          </cell>
          <cell r="T79">
            <v>-13070.335999999999</v>
          </cell>
          <cell r="V79">
            <v>-13070.335999999999</v>
          </cell>
          <cell r="W79">
            <v>-60.828000000000003</v>
          </cell>
          <cell r="X79">
            <v>0</v>
          </cell>
          <cell r="Y79">
            <v>0</v>
          </cell>
          <cell r="Z79">
            <v>0</v>
          </cell>
          <cell r="AA79">
            <v>-13033.013429999999</v>
          </cell>
          <cell r="AC79">
            <v>-13033.013429999999</v>
          </cell>
          <cell r="AD79">
            <v>-12974.55573</v>
          </cell>
          <cell r="AF79">
            <v>-12974.55573</v>
          </cell>
          <cell r="AG79">
            <v>-12849.137650000001</v>
          </cell>
          <cell r="AI79">
            <v>-12849.137650000001</v>
          </cell>
          <cell r="AJ79">
            <v>-12734.524949999999</v>
          </cell>
          <cell r="AL79">
            <v>-12734.524949999999</v>
          </cell>
          <cell r="AM79">
            <v>-12734.524949999999</v>
          </cell>
          <cell r="AO79">
            <v>-12734.524949999999</v>
          </cell>
          <cell r="AP79">
            <v>-13025.21</v>
          </cell>
          <cell r="AR79">
            <v>-13025.21</v>
          </cell>
          <cell r="AS79">
            <v>-13021.37</v>
          </cell>
          <cell r="AU79">
            <v>-13021.37</v>
          </cell>
          <cell r="AV79">
            <v>-12536.634</v>
          </cell>
          <cell r="AX79">
            <v>-12536.634</v>
          </cell>
        </row>
        <row r="80">
          <cell r="A80">
            <v>602006</v>
          </cell>
          <cell r="B80" t="str">
            <v>Tržby z prodeje služ</v>
          </cell>
          <cell r="C80" t="str">
            <v>Other Operating Revenues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  <cell r="P80">
            <v>0</v>
          </cell>
          <cell r="Q80">
            <v>0</v>
          </cell>
          <cell r="S80">
            <v>0</v>
          </cell>
          <cell r="T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C80">
            <v>0</v>
          </cell>
          <cell r="AD80">
            <v>0</v>
          </cell>
          <cell r="AF80">
            <v>0</v>
          </cell>
          <cell r="AG80">
            <v>0</v>
          </cell>
          <cell r="AI80">
            <v>0</v>
          </cell>
          <cell r="AJ80">
            <v>0</v>
          </cell>
          <cell r="AL80">
            <v>0</v>
          </cell>
          <cell r="AM80">
            <v>0</v>
          </cell>
          <cell r="AO80">
            <v>0</v>
          </cell>
          <cell r="AP80">
            <v>0</v>
          </cell>
          <cell r="AR80">
            <v>0</v>
          </cell>
          <cell r="AS80">
            <v>0</v>
          </cell>
          <cell r="AU80">
            <v>0</v>
          </cell>
          <cell r="AV80">
            <v>0</v>
          </cell>
          <cell r="AX80">
            <v>0</v>
          </cell>
        </row>
        <row r="81">
          <cell r="A81">
            <v>602013</v>
          </cell>
          <cell r="B81" t="str">
            <v>Výn.SLA mat.-dceř.sp</v>
          </cell>
          <cell r="C81" t="str">
            <v>Other Operating Revenues</v>
          </cell>
          <cell r="D81">
            <v>-643529.73199999996</v>
          </cell>
          <cell r="E81">
            <v>-662940.6693200001</v>
          </cell>
          <cell r="G81">
            <v>-662940.6693200001</v>
          </cell>
          <cell r="H81">
            <v>-634655.30457000004</v>
          </cell>
          <cell r="J81">
            <v>-634655.30457000004</v>
          </cell>
          <cell r="K81">
            <v>-34386.007079999996</v>
          </cell>
          <cell r="M81">
            <v>-34386.007079999996</v>
          </cell>
          <cell r="N81">
            <v>-727832.97900000005</v>
          </cell>
          <cell r="P81">
            <v>-727832.97900000005</v>
          </cell>
          <cell r="Q81">
            <v>-706773.97900000005</v>
          </cell>
          <cell r="S81">
            <v>-706773.97900000005</v>
          </cell>
          <cell r="T81">
            <v>-724766.97900000005</v>
          </cell>
          <cell r="V81">
            <v>-724766.97900000005</v>
          </cell>
          <cell r="W81">
            <v>-613324.64500000002</v>
          </cell>
          <cell r="X81">
            <v>-706787.64</v>
          </cell>
          <cell r="Y81">
            <v>-685728.64</v>
          </cell>
          <cell r="Z81">
            <v>-703721.64</v>
          </cell>
          <cell r="AA81">
            <v>-32045.236000000001</v>
          </cell>
          <cell r="AC81">
            <v>-32045.236000000001</v>
          </cell>
          <cell r="AD81">
            <v>-32082.110059999999</v>
          </cell>
          <cell r="AF81">
            <v>-32082.110059999999</v>
          </cell>
          <cell r="AG81">
            <v>-31786.673620000001</v>
          </cell>
          <cell r="AI81">
            <v>-31786.673620000001</v>
          </cell>
          <cell r="AJ81">
            <v>-32392.67368</v>
          </cell>
          <cell r="AL81">
            <v>-32392.67368</v>
          </cell>
          <cell r="AM81">
            <v>-32392.67368</v>
          </cell>
          <cell r="AO81">
            <v>-32392.67368</v>
          </cell>
          <cell r="AP81">
            <v>-30630.989000000001</v>
          </cell>
          <cell r="AR81">
            <v>-30630.989000000001</v>
          </cell>
          <cell r="AS81">
            <v>-30669.712</v>
          </cell>
          <cell r="AU81">
            <v>-30669.712</v>
          </cell>
          <cell r="AV81">
            <v>-30709.210999999999</v>
          </cell>
          <cell r="AX81">
            <v>-30709.210999999999</v>
          </cell>
        </row>
        <row r="82">
          <cell r="B82" t="str">
            <v>Ostatní provozní výnosy</v>
          </cell>
          <cell r="D82">
            <v>-763656.24122999993</v>
          </cell>
          <cell r="E82">
            <v>-681022.62231000012</v>
          </cell>
          <cell r="F82">
            <v>0</v>
          </cell>
          <cell r="G82">
            <v>-681022.62231000012</v>
          </cell>
          <cell r="H82">
            <v>-677600.42300000007</v>
          </cell>
          <cell r="I82">
            <v>0</v>
          </cell>
          <cell r="J82">
            <v>-677600.42300000007</v>
          </cell>
          <cell r="K82">
            <v>-52112.985069999995</v>
          </cell>
          <cell r="L82">
            <v>0</v>
          </cell>
          <cell r="M82">
            <v>-52112.985069999995</v>
          </cell>
          <cell r="N82">
            <v>-741069.071</v>
          </cell>
          <cell r="O82">
            <v>0</v>
          </cell>
          <cell r="P82">
            <v>-741069.071</v>
          </cell>
          <cell r="Q82">
            <v>-720010.071</v>
          </cell>
          <cell r="R82">
            <v>0</v>
          </cell>
          <cell r="S82">
            <v>-720010.071</v>
          </cell>
          <cell r="T82">
            <v>-738003.071</v>
          </cell>
          <cell r="U82">
            <v>0</v>
          </cell>
          <cell r="V82">
            <v>-738003.071</v>
          </cell>
          <cell r="W82">
            <v>-613441.03676000005</v>
          </cell>
          <cell r="X82">
            <v>-706787.64</v>
          </cell>
          <cell r="Y82">
            <v>-685728.64</v>
          </cell>
          <cell r="Z82">
            <v>-703721.64</v>
          </cell>
          <cell r="AA82">
            <v>-47971.253749999996</v>
          </cell>
          <cell r="AB82">
            <v>0</v>
          </cell>
          <cell r="AC82">
            <v>-47971.253749999996</v>
          </cell>
          <cell r="AD82">
            <v>-45430.986319999996</v>
          </cell>
          <cell r="AE82">
            <v>0</v>
          </cell>
          <cell r="AF82">
            <v>-45430.986319999996</v>
          </cell>
          <cell r="AG82">
            <v>-47591.338199999998</v>
          </cell>
          <cell r="AH82">
            <v>0</v>
          </cell>
          <cell r="AI82">
            <v>-47591.338199999998</v>
          </cell>
          <cell r="AJ82">
            <v>-49777.666149999997</v>
          </cell>
          <cell r="AK82">
            <v>0</v>
          </cell>
          <cell r="AL82">
            <v>-49777.666149999997</v>
          </cell>
          <cell r="AM82">
            <v>-49777.666149999997</v>
          </cell>
          <cell r="AN82">
            <v>0</v>
          </cell>
          <cell r="AO82">
            <v>-49777.666149999997</v>
          </cell>
          <cell r="AP82">
            <v>-43811.954999999994</v>
          </cell>
          <cell r="AQ82">
            <v>0</v>
          </cell>
          <cell r="AR82">
            <v>-43811.954999999994</v>
          </cell>
          <cell r="AS82">
            <v>-43846.837999999996</v>
          </cell>
          <cell r="AT82">
            <v>0</v>
          </cell>
          <cell r="AU82">
            <v>-43846.837999999996</v>
          </cell>
          <cell r="AV82">
            <v>-43265.845000000001</v>
          </cell>
          <cell r="AW82">
            <v>0</v>
          </cell>
          <cell r="AX82">
            <v>-43265.845000000001</v>
          </cell>
        </row>
        <row r="83">
          <cell r="A83">
            <v>663001</v>
          </cell>
          <cell r="B83" t="str">
            <v>Kurzové zisky</v>
          </cell>
          <cell r="C83" t="str">
            <v>FX (gain/loss)</v>
          </cell>
          <cell r="D83">
            <v>-19918.331730000002</v>
          </cell>
          <cell r="E83">
            <v>-29352.003000000001</v>
          </cell>
          <cell r="G83">
            <v>-29352.003000000001</v>
          </cell>
          <cell r="H83">
            <v>-111959.54553</v>
          </cell>
          <cell r="J83">
            <v>-111959.54553</v>
          </cell>
          <cell r="K83">
            <v>-80190.897920000003</v>
          </cell>
          <cell r="M83">
            <v>-80190.897920000003</v>
          </cell>
          <cell r="N83">
            <v>0</v>
          </cell>
          <cell r="P83">
            <v>0</v>
          </cell>
          <cell r="Q83">
            <v>0</v>
          </cell>
          <cell r="S83">
            <v>0</v>
          </cell>
          <cell r="T83">
            <v>0</v>
          </cell>
          <cell r="V83">
            <v>0</v>
          </cell>
          <cell r="W83">
            <v>-9.4024099999999997</v>
          </cell>
          <cell r="X83">
            <v>0</v>
          </cell>
          <cell r="Y83">
            <v>0</v>
          </cell>
          <cell r="Z83">
            <v>0</v>
          </cell>
          <cell r="AA83">
            <v>-13796.58699</v>
          </cell>
          <cell r="AC83">
            <v>-13796.58699</v>
          </cell>
          <cell r="AD83">
            <v>-72921.91188</v>
          </cell>
          <cell r="AF83">
            <v>-72921.91188</v>
          </cell>
          <cell r="AG83">
            <v>-73271.655809999997</v>
          </cell>
          <cell r="AI83">
            <v>-73271.655809999997</v>
          </cell>
          <cell r="AJ83">
            <v>-73888.17465999999</v>
          </cell>
          <cell r="AL83">
            <v>-73888.17465999999</v>
          </cell>
          <cell r="AM83">
            <v>-79850.17465999999</v>
          </cell>
          <cell r="AO83">
            <v>-79850.17465999999</v>
          </cell>
          <cell r="AP83">
            <v>0</v>
          </cell>
          <cell r="AR83">
            <v>0</v>
          </cell>
          <cell r="AS83">
            <v>0</v>
          </cell>
          <cell r="AU83">
            <v>0</v>
          </cell>
          <cell r="AV83">
            <v>0</v>
          </cell>
          <cell r="AX83">
            <v>0</v>
          </cell>
        </row>
        <row r="84">
          <cell r="B84" t="str">
            <v>Kurzové zisky</v>
          </cell>
          <cell r="D84">
            <v>-19918.331730000002</v>
          </cell>
          <cell r="E84">
            <v>-29352.003000000001</v>
          </cell>
          <cell r="F84">
            <v>0</v>
          </cell>
          <cell r="G84">
            <v>-29352.003000000001</v>
          </cell>
          <cell r="H84">
            <v>-111959.54553</v>
          </cell>
          <cell r="I84">
            <v>0</v>
          </cell>
          <cell r="J84">
            <v>-111959.54553</v>
          </cell>
          <cell r="K84">
            <v>-80190.897920000003</v>
          </cell>
          <cell r="L84">
            <v>0</v>
          </cell>
          <cell r="M84">
            <v>-80190.897920000003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-9.4024099999999997</v>
          </cell>
          <cell r="X84">
            <v>0</v>
          </cell>
          <cell r="Y84">
            <v>0</v>
          </cell>
          <cell r="Z84">
            <v>0</v>
          </cell>
          <cell r="AA84">
            <v>-13796.58699</v>
          </cell>
          <cell r="AB84">
            <v>0</v>
          </cell>
          <cell r="AC84">
            <v>-13796.58699</v>
          </cell>
          <cell r="AD84">
            <v>-72921.91188</v>
          </cell>
          <cell r="AE84">
            <v>0</v>
          </cell>
          <cell r="AF84">
            <v>-72921.91188</v>
          </cell>
          <cell r="AG84">
            <v>-73271.655809999997</v>
          </cell>
          <cell r="AH84">
            <v>0</v>
          </cell>
          <cell r="AI84">
            <v>-73271.655809999997</v>
          </cell>
          <cell r="AJ84">
            <v>-73888.17465999999</v>
          </cell>
          <cell r="AK84">
            <v>0</v>
          </cell>
          <cell r="AL84">
            <v>-73888.17465999999</v>
          </cell>
          <cell r="AM84">
            <v>-79850.17465999999</v>
          </cell>
          <cell r="AN84">
            <v>0</v>
          </cell>
          <cell r="AO84">
            <v>-79850.17465999999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</row>
        <row r="85">
          <cell r="A85">
            <v>667001</v>
          </cell>
          <cell r="B85" t="str">
            <v>ZměnaFVfin.der.ext.</v>
          </cell>
          <cell r="C85" t="str">
            <v>Derivatives (gain/loss)</v>
          </cell>
          <cell r="D85">
            <v>-137068.03552</v>
          </cell>
          <cell r="E85">
            <v>0</v>
          </cell>
          <cell r="G85">
            <v>0</v>
          </cell>
          <cell r="H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C85">
            <v>0</v>
          </cell>
          <cell r="AD85">
            <v>0</v>
          </cell>
          <cell r="AF85">
            <v>0</v>
          </cell>
          <cell r="AG85">
            <v>0</v>
          </cell>
          <cell r="AI85">
            <v>0</v>
          </cell>
          <cell r="AJ85">
            <v>0</v>
          </cell>
          <cell r="AL85">
            <v>0</v>
          </cell>
          <cell r="AM85">
            <v>0</v>
          </cell>
          <cell r="AO85">
            <v>0</v>
          </cell>
          <cell r="AP85">
            <v>0</v>
          </cell>
          <cell r="AR85">
            <v>0</v>
          </cell>
          <cell r="AS85">
            <v>0</v>
          </cell>
          <cell r="AU85">
            <v>0</v>
          </cell>
          <cell r="AV85">
            <v>0</v>
          </cell>
          <cell r="AX85">
            <v>0</v>
          </cell>
        </row>
        <row r="86">
          <cell r="A86">
            <v>667003</v>
          </cell>
          <cell r="B86" t="str">
            <v>ZměnaFVfin.der.PvS</v>
          </cell>
          <cell r="C86" t="str">
            <v>Derivatives (gain/loss)</v>
          </cell>
          <cell r="D86">
            <v>-30427.817480000002</v>
          </cell>
          <cell r="E86">
            <v>-571752.35900000005</v>
          </cell>
          <cell r="G86">
            <v>-571752.35900000005</v>
          </cell>
          <cell r="H86">
            <v>-866496.21499999997</v>
          </cell>
          <cell r="J86">
            <v>-866496.21499999997</v>
          </cell>
          <cell r="K86">
            <v>-501811.40600000002</v>
          </cell>
          <cell r="M86">
            <v>-501811.40600000002</v>
          </cell>
          <cell r="N86">
            <v>-3208.0050000000001</v>
          </cell>
          <cell r="P86">
            <v>-3208.0050000000001</v>
          </cell>
          <cell r="Q86">
            <v>0</v>
          </cell>
          <cell r="S86">
            <v>0</v>
          </cell>
          <cell r="T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-175493.55300000001</v>
          </cell>
          <cell r="AC86">
            <v>-175493.55300000001</v>
          </cell>
          <cell r="AD86">
            <v>-241251.28899999999</v>
          </cell>
          <cell r="AF86">
            <v>-241251.28899999999</v>
          </cell>
          <cell r="AG86">
            <v>-287579.66100000002</v>
          </cell>
          <cell r="AI86">
            <v>-287579.66100000002</v>
          </cell>
          <cell r="AJ86">
            <v>-569416.55900000001</v>
          </cell>
          <cell r="AL86">
            <v>-569416.55900000001</v>
          </cell>
          <cell r="AM86">
            <v>-585187</v>
          </cell>
          <cell r="AO86">
            <v>-585187</v>
          </cell>
          <cell r="AP86">
            <v>-3113.3789999999999</v>
          </cell>
          <cell r="AR86">
            <v>-3113.3789999999999</v>
          </cell>
          <cell r="AS86">
            <v>0</v>
          </cell>
          <cell r="AU86">
            <v>0</v>
          </cell>
          <cell r="AV86">
            <v>0</v>
          </cell>
          <cell r="AX86">
            <v>0</v>
          </cell>
        </row>
        <row r="87">
          <cell r="A87">
            <v>663003</v>
          </cell>
          <cell r="B87" t="str">
            <v>Kurz.zisky-deriv-PvS</v>
          </cell>
          <cell r="C87" t="str">
            <v>Derivatives (gain/loss)</v>
          </cell>
          <cell r="D87">
            <v>-119026.97625000001</v>
          </cell>
          <cell r="E87">
            <v>-81276.730819999997</v>
          </cell>
          <cell r="G87">
            <v>-81276.730819999997</v>
          </cell>
          <cell r="H87">
            <v>-443277.78843000002</v>
          </cell>
          <cell r="J87">
            <v>-443277.78843000002</v>
          </cell>
          <cell r="K87">
            <v>-299184.40486000001</v>
          </cell>
          <cell r="M87">
            <v>-299184.40486000001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-52232.381820000002</v>
          </cell>
          <cell r="AC87">
            <v>-52232.381820000002</v>
          </cell>
          <cell r="AD87">
            <v>-274641.84349</v>
          </cell>
          <cell r="AF87">
            <v>-274641.84349</v>
          </cell>
          <cell r="AG87">
            <v>-282709.78574000002</v>
          </cell>
          <cell r="AI87">
            <v>-282709.78574000002</v>
          </cell>
          <cell r="AJ87">
            <v>-275574.26487999997</v>
          </cell>
          <cell r="AL87">
            <v>-275574.26487999997</v>
          </cell>
          <cell r="AM87">
            <v>-288812</v>
          </cell>
          <cell r="AO87">
            <v>-288812</v>
          </cell>
          <cell r="AP87">
            <v>-280.95999999999998</v>
          </cell>
          <cell r="AR87">
            <v>-280.95999999999998</v>
          </cell>
          <cell r="AS87">
            <v>0</v>
          </cell>
          <cell r="AU87">
            <v>0</v>
          </cell>
          <cell r="AV87">
            <v>0</v>
          </cell>
          <cell r="AX87">
            <v>0</v>
          </cell>
        </row>
        <row r="88">
          <cell r="B88" t="str">
            <v>Změna reálné hodnoty derivátů</v>
          </cell>
          <cell r="D88">
            <v>-286522.82925000001</v>
          </cell>
          <cell r="E88">
            <v>-653029.08982000011</v>
          </cell>
          <cell r="F88">
            <v>0</v>
          </cell>
          <cell r="G88">
            <v>-653029.08982000011</v>
          </cell>
          <cell r="H88">
            <v>-1309774.00343</v>
          </cell>
          <cell r="I88">
            <v>0</v>
          </cell>
          <cell r="J88">
            <v>-1309774.00343</v>
          </cell>
          <cell r="K88">
            <v>-800995.81086000009</v>
          </cell>
          <cell r="L88">
            <v>0</v>
          </cell>
          <cell r="M88">
            <v>-800995.81086000009</v>
          </cell>
          <cell r="N88">
            <v>-3208.0050000000001</v>
          </cell>
          <cell r="O88">
            <v>0</v>
          </cell>
          <cell r="P88">
            <v>-3208.0050000000001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-227725.93482000002</v>
          </cell>
          <cell r="AB88">
            <v>0</v>
          </cell>
          <cell r="AC88">
            <v>-227725.93482000002</v>
          </cell>
          <cell r="AD88">
            <v>-515893.13248999999</v>
          </cell>
          <cell r="AE88">
            <v>0</v>
          </cell>
          <cell r="AF88">
            <v>-515893.13248999999</v>
          </cell>
          <cell r="AG88">
            <v>-570289.44674000004</v>
          </cell>
          <cell r="AH88">
            <v>0</v>
          </cell>
          <cell r="AI88">
            <v>-570289.44674000004</v>
          </cell>
          <cell r="AJ88">
            <v>-844990.82388000004</v>
          </cell>
          <cell r="AK88">
            <v>0</v>
          </cell>
          <cell r="AL88">
            <v>-844990.82388000004</v>
          </cell>
          <cell r="AM88">
            <v>-873999</v>
          </cell>
          <cell r="AN88">
            <v>0</v>
          </cell>
          <cell r="AO88">
            <v>-873999</v>
          </cell>
          <cell r="AP88">
            <v>-3394.3389999999999</v>
          </cell>
          <cell r="AQ88">
            <v>0</v>
          </cell>
          <cell r="AR88">
            <v>-3394.3389999999999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</row>
        <row r="89">
          <cell r="B89" t="str">
            <v>Sundry operating revenues</v>
          </cell>
          <cell r="D89">
            <v>-1071243.395</v>
          </cell>
          <cell r="E89">
            <v>-1365599.6816900002</v>
          </cell>
          <cell r="F89">
            <v>0</v>
          </cell>
          <cell r="G89">
            <v>-1365599.6816900002</v>
          </cell>
          <cell r="H89">
            <v>-2096218.96242</v>
          </cell>
          <cell r="I89">
            <v>0</v>
          </cell>
          <cell r="J89">
            <v>-2096218.96242</v>
          </cell>
          <cell r="K89">
            <v>-933468.82024000003</v>
          </cell>
          <cell r="L89">
            <v>0</v>
          </cell>
          <cell r="M89">
            <v>-933468.82024000003</v>
          </cell>
          <cell r="N89">
            <v>-744277.076</v>
          </cell>
          <cell r="O89">
            <v>0</v>
          </cell>
          <cell r="P89">
            <v>-744277.076</v>
          </cell>
          <cell r="Q89">
            <v>-720010.071</v>
          </cell>
          <cell r="R89">
            <v>0</v>
          </cell>
          <cell r="S89">
            <v>-720010.071</v>
          </cell>
          <cell r="T89">
            <v>-738003.071</v>
          </cell>
          <cell r="U89">
            <v>0</v>
          </cell>
          <cell r="V89">
            <v>-738003.071</v>
          </cell>
          <cell r="W89">
            <v>-613450.43917000003</v>
          </cell>
          <cell r="X89">
            <v>-706787.64</v>
          </cell>
          <cell r="Y89">
            <v>-685728.64</v>
          </cell>
          <cell r="Z89">
            <v>-703721.64</v>
          </cell>
          <cell r="AA89">
            <v>-289503.03255</v>
          </cell>
          <cell r="AB89">
            <v>0</v>
          </cell>
          <cell r="AC89">
            <v>-289503.03255</v>
          </cell>
          <cell r="AD89">
            <v>-634256.72812999994</v>
          </cell>
          <cell r="AE89">
            <v>0</v>
          </cell>
          <cell r="AF89">
            <v>-634256.72812999994</v>
          </cell>
          <cell r="AG89">
            <v>-691168.22019000002</v>
          </cell>
          <cell r="AH89">
            <v>0</v>
          </cell>
          <cell r="AI89">
            <v>-691168.22019000002</v>
          </cell>
          <cell r="AJ89">
            <v>-968716.78010999993</v>
          </cell>
          <cell r="AK89">
            <v>0</v>
          </cell>
          <cell r="AL89">
            <v>-968716.78010999993</v>
          </cell>
          <cell r="AM89">
            <v>-1003686.95623</v>
          </cell>
          <cell r="AN89">
            <v>0</v>
          </cell>
          <cell r="AO89">
            <v>-1003686.95623</v>
          </cell>
          <cell r="AP89">
            <v>-47206.293999999994</v>
          </cell>
          <cell r="AQ89">
            <v>0</v>
          </cell>
          <cell r="AR89">
            <v>-47206.293999999994</v>
          </cell>
          <cell r="AS89">
            <v>-43846.837999999996</v>
          </cell>
          <cell r="AT89">
            <v>0</v>
          </cell>
          <cell r="AU89">
            <v>-43846.837999999996</v>
          </cell>
          <cell r="AV89">
            <v>-43265.845000000001</v>
          </cell>
          <cell r="AW89">
            <v>0</v>
          </cell>
          <cell r="AX89">
            <v>-43265.845000000001</v>
          </cell>
        </row>
        <row r="90">
          <cell r="B90" t="str">
            <v>TOTAL sundry operating revenues</v>
          </cell>
          <cell r="D90">
            <v>-1071842.3059</v>
          </cell>
          <cell r="E90">
            <v>-1371133.1553800001</v>
          </cell>
          <cell r="F90">
            <v>3454.6546400000002</v>
          </cell>
          <cell r="G90">
            <v>-1367678.5007400003</v>
          </cell>
          <cell r="H90">
            <v>-2107312.74908</v>
          </cell>
          <cell r="I90">
            <v>8204.8745500000005</v>
          </cell>
          <cell r="J90">
            <v>-2099107.8745300001</v>
          </cell>
          <cell r="K90">
            <v>-982837.9381700001</v>
          </cell>
          <cell r="L90">
            <v>35905.89993</v>
          </cell>
          <cell r="M90">
            <v>-946932.03824000002</v>
          </cell>
          <cell r="N90">
            <v>-744277.076</v>
          </cell>
          <cell r="O90">
            <v>0</v>
          </cell>
          <cell r="P90">
            <v>-744277.076</v>
          </cell>
          <cell r="Q90">
            <v>-720010.071</v>
          </cell>
          <cell r="R90">
            <v>0</v>
          </cell>
          <cell r="S90">
            <v>-720010.071</v>
          </cell>
          <cell r="T90">
            <v>-738003.071</v>
          </cell>
          <cell r="U90">
            <v>0</v>
          </cell>
          <cell r="V90">
            <v>-738003.071</v>
          </cell>
          <cell r="W90">
            <v>-613450.43917000003</v>
          </cell>
          <cell r="X90">
            <v>-706787.64</v>
          </cell>
          <cell r="Y90">
            <v>-685728.64</v>
          </cell>
          <cell r="Z90">
            <v>-703721.64</v>
          </cell>
          <cell r="AA90">
            <v>-324917.36455</v>
          </cell>
          <cell r="AB90">
            <v>0</v>
          </cell>
          <cell r="AC90">
            <v>-324917.36455</v>
          </cell>
          <cell r="AD90">
            <v>-682248.08064000006</v>
          </cell>
          <cell r="AE90">
            <v>0</v>
          </cell>
          <cell r="AF90">
            <v>-682248.08064000006</v>
          </cell>
          <cell r="AG90">
            <v>-739159.57270000002</v>
          </cell>
          <cell r="AH90">
            <v>0</v>
          </cell>
          <cell r="AI90">
            <v>-739159.57270000002</v>
          </cell>
          <cell r="AJ90">
            <v>-1016742.3410399999</v>
          </cell>
          <cell r="AK90">
            <v>0</v>
          </cell>
          <cell r="AL90">
            <v>-1016742.3410399999</v>
          </cell>
          <cell r="AM90">
            <v>-1052720.51716</v>
          </cell>
          <cell r="AN90">
            <v>0</v>
          </cell>
          <cell r="AO90">
            <v>-1052720.51716</v>
          </cell>
          <cell r="AP90">
            <v>-47206.293999999994</v>
          </cell>
          <cell r="AQ90">
            <v>0</v>
          </cell>
          <cell r="AR90">
            <v>-47206.293999999994</v>
          </cell>
          <cell r="AS90">
            <v>-43846.837999999996</v>
          </cell>
          <cell r="AT90">
            <v>0</v>
          </cell>
          <cell r="AU90">
            <v>-43846.837999999996</v>
          </cell>
          <cell r="AV90">
            <v>-43265.845000000001</v>
          </cell>
          <cell r="AW90">
            <v>0</v>
          </cell>
          <cell r="AX90">
            <v>-43265.845000000001</v>
          </cell>
        </row>
        <row r="91">
          <cell r="A91">
            <v>541001</v>
          </cell>
          <cell r="B91" t="str">
            <v>ZC prodaného DHM</v>
          </cell>
          <cell r="D91">
            <v>53.155000000000001</v>
          </cell>
          <cell r="E91">
            <v>5732.3152699999991</v>
          </cell>
          <cell r="F91">
            <v>-5724.5381900000002</v>
          </cell>
          <cell r="G91">
            <v>7.7770799999989322</v>
          </cell>
          <cell r="H91">
            <v>17901.916000000001</v>
          </cell>
          <cell r="I91">
            <v>-3046.6282300000021</v>
          </cell>
          <cell r="J91">
            <v>14855.287769999999</v>
          </cell>
          <cell r="K91">
            <v>26911.123739999999</v>
          </cell>
          <cell r="L91">
            <v>-18062.970249999998</v>
          </cell>
          <cell r="M91">
            <v>8848.1534900000006</v>
          </cell>
          <cell r="N91">
            <v>0</v>
          </cell>
          <cell r="P91">
            <v>0</v>
          </cell>
          <cell r="Q91">
            <v>0</v>
          </cell>
          <cell r="S91">
            <v>0</v>
          </cell>
          <cell r="T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14004.718000000001</v>
          </cell>
          <cell r="AC91">
            <v>14004.718000000001</v>
          </cell>
          <cell r="AD91">
            <v>23401.334999999999</v>
          </cell>
          <cell r="AF91">
            <v>23401.334999999999</v>
          </cell>
          <cell r="AG91">
            <v>23401.334999999999</v>
          </cell>
          <cell r="AI91">
            <v>23401.334999999999</v>
          </cell>
          <cell r="AJ91">
            <v>23401.334999999999</v>
          </cell>
          <cell r="AL91">
            <v>23401.334999999999</v>
          </cell>
          <cell r="AM91">
            <v>24389.334999999999</v>
          </cell>
          <cell r="AO91">
            <v>24389.334999999999</v>
          </cell>
          <cell r="AP91">
            <v>0</v>
          </cell>
          <cell r="AR91">
            <v>0</v>
          </cell>
          <cell r="AS91">
            <v>0</v>
          </cell>
          <cell r="AU91">
            <v>0</v>
          </cell>
          <cell r="AV91">
            <v>0</v>
          </cell>
          <cell r="AX91">
            <v>0</v>
          </cell>
        </row>
        <row r="92">
          <cell r="A92">
            <v>541002</v>
          </cell>
          <cell r="B92" t="str">
            <v>ZC prodaného DNM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J92">
            <v>0</v>
          </cell>
          <cell r="K92">
            <v>13029.075999999999</v>
          </cell>
          <cell r="L92">
            <v>-10988.588</v>
          </cell>
          <cell r="M92">
            <v>2040.4879999999994</v>
          </cell>
          <cell r="N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16298.019</v>
          </cell>
          <cell r="AC92">
            <v>16298.019</v>
          </cell>
          <cell r="AD92">
            <v>13029.075999999999</v>
          </cell>
          <cell r="AF92">
            <v>13029.075999999999</v>
          </cell>
          <cell r="AG92">
            <v>13029.075999999999</v>
          </cell>
          <cell r="AI92">
            <v>13029.075999999999</v>
          </cell>
          <cell r="AJ92">
            <v>13029.075999999999</v>
          </cell>
          <cell r="AL92">
            <v>13029.075999999999</v>
          </cell>
          <cell r="AM92">
            <v>13029.075999999999</v>
          </cell>
          <cell r="AO92">
            <v>13029.075999999999</v>
          </cell>
          <cell r="AP92">
            <v>0</v>
          </cell>
          <cell r="AR92">
            <v>0</v>
          </cell>
          <cell r="AS92">
            <v>0</v>
          </cell>
          <cell r="AU92">
            <v>0</v>
          </cell>
          <cell r="AV92">
            <v>0</v>
          </cell>
          <cell r="AX92">
            <v>0</v>
          </cell>
        </row>
        <row r="93">
          <cell r="B93" t="str">
            <v>Intang.and tangib.assets-loss s</v>
          </cell>
          <cell r="C93" t="str">
            <v>Other Operating Expenses</v>
          </cell>
          <cell r="D93">
            <v>53.155000000000001</v>
          </cell>
          <cell r="E93">
            <v>5732.3152699999991</v>
          </cell>
          <cell r="F93">
            <v>-5724.5381900000002</v>
          </cell>
          <cell r="G93">
            <v>7.7770799999989322</v>
          </cell>
          <cell r="H93">
            <v>17901.916000000001</v>
          </cell>
          <cell r="I93">
            <v>-3046.6282300000021</v>
          </cell>
          <cell r="J93">
            <v>14855.287769999999</v>
          </cell>
          <cell r="K93">
            <v>39940.199739999996</v>
          </cell>
          <cell r="L93">
            <v>-29051.558249999998</v>
          </cell>
          <cell r="M93">
            <v>10888.64149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30302.737000000001</v>
          </cell>
          <cell r="AB93">
            <v>0</v>
          </cell>
          <cell r="AC93">
            <v>30302.737000000001</v>
          </cell>
          <cell r="AD93">
            <v>36430.411</v>
          </cell>
          <cell r="AE93">
            <v>0</v>
          </cell>
          <cell r="AF93">
            <v>36430.411</v>
          </cell>
          <cell r="AG93">
            <v>36430.411</v>
          </cell>
          <cell r="AH93">
            <v>0</v>
          </cell>
          <cell r="AI93">
            <v>36430.411</v>
          </cell>
          <cell r="AJ93">
            <v>36430.411</v>
          </cell>
          <cell r="AK93">
            <v>0</v>
          </cell>
          <cell r="AL93">
            <v>36430.411</v>
          </cell>
          <cell r="AM93">
            <v>37418.411</v>
          </cell>
          <cell r="AN93">
            <v>0</v>
          </cell>
          <cell r="AO93">
            <v>37418.411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</row>
        <row r="94">
          <cell r="A94">
            <v>563001</v>
          </cell>
          <cell r="B94" t="str">
            <v>Kurzové ztráty</v>
          </cell>
          <cell r="C94" t="str">
            <v>FX (gain/loss)</v>
          </cell>
          <cell r="D94">
            <v>74099.213180000006</v>
          </cell>
          <cell r="E94">
            <v>93096.331260000006</v>
          </cell>
          <cell r="G94">
            <v>93096.331260000006</v>
          </cell>
          <cell r="H94">
            <v>104025.00377</v>
          </cell>
          <cell r="J94">
            <v>104025.00377</v>
          </cell>
          <cell r="K94">
            <v>100553.26795000001</v>
          </cell>
          <cell r="M94">
            <v>100553.26795000001</v>
          </cell>
          <cell r="N94">
            <v>0</v>
          </cell>
          <cell r="P94">
            <v>0</v>
          </cell>
          <cell r="Q94">
            <v>0</v>
          </cell>
          <cell r="S94">
            <v>0</v>
          </cell>
          <cell r="T94">
            <v>0</v>
          </cell>
          <cell r="V94">
            <v>0</v>
          </cell>
          <cell r="W94">
            <v>207.95212000000001</v>
          </cell>
          <cell r="X94">
            <v>0</v>
          </cell>
          <cell r="Y94">
            <v>0</v>
          </cell>
          <cell r="Z94">
            <v>0</v>
          </cell>
          <cell r="AA94">
            <v>5304.3584500000006</v>
          </cell>
          <cell r="AC94">
            <v>5304.3584500000006</v>
          </cell>
          <cell r="AD94">
            <v>36610.945610000002</v>
          </cell>
          <cell r="AF94">
            <v>36610.945610000002</v>
          </cell>
          <cell r="AG94">
            <v>57495.39705</v>
          </cell>
          <cell r="AI94">
            <v>57495.39705</v>
          </cell>
          <cell r="AJ94">
            <v>88296.52794</v>
          </cell>
          <cell r="AL94">
            <v>88296.52794</v>
          </cell>
          <cell r="AM94">
            <v>88296.52794</v>
          </cell>
          <cell r="AO94">
            <v>88296.52794</v>
          </cell>
          <cell r="AP94">
            <v>0</v>
          </cell>
          <cell r="AR94">
            <v>0</v>
          </cell>
          <cell r="AS94">
            <v>0</v>
          </cell>
          <cell r="AU94">
            <v>0</v>
          </cell>
          <cell r="AV94">
            <v>0</v>
          </cell>
          <cell r="AX94">
            <v>0</v>
          </cell>
        </row>
        <row r="95">
          <cell r="A95">
            <v>563003</v>
          </cell>
          <cell r="B95" t="str">
            <v>Kurz.ztráty-derivPvS</v>
          </cell>
          <cell r="C95" t="str">
            <v>Derivatives (gain/loss)</v>
          </cell>
          <cell r="D95">
            <v>247919.38911000002</v>
          </cell>
          <cell r="E95">
            <v>154383.16699999999</v>
          </cell>
          <cell r="G95">
            <v>154383.16699999999</v>
          </cell>
          <cell r="H95">
            <v>445973.66899999999</v>
          </cell>
          <cell r="J95">
            <v>445973.66899999999</v>
          </cell>
          <cell r="K95">
            <v>322346.02600000001</v>
          </cell>
          <cell r="M95">
            <v>322346.02600000001</v>
          </cell>
          <cell r="N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8968.6647200000007</v>
          </cell>
          <cell r="AC95">
            <v>8968.6647200000007</v>
          </cell>
          <cell r="AD95">
            <v>262003.255</v>
          </cell>
          <cell r="AF95">
            <v>262003.255</v>
          </cell>
          <cell r="AG95">
            <v>279302.62699999998</v>
          </cell>
          <cell r="AI95">
            <v>279302.62699999998</v>
          </cell>
          <cell r="AJ95">
            <v>317455.614</v>
          </cell>
          <cell r="AL95">
            <v>317455.614</v>
          </cell>
          <cell r="AM95">
            <v>323511</v>
          </cell>
          <cell r="AO95">
            <v>323511</v>
          </cell>
          <cell r="AP95">
            <v>523.351</v>
          </cell>
          <cell r="AR95">
            <v>523.351</v>
          </cell>
          <cell r="AS95">
            <v>0</v>
          </cell>
          <cell r="AU95">
            <v>0</v>
          </cell>
          <cell r="AV95">
            <v>0</v>
          </cell>
          <cell r="AX95">
            <v>0</v>
          </cell>
        </row>
        <row r="96">
          <cell r="A96">
            <v>567001</v>
          </cell>
          <cell r="B96" t="str">
            <v>ZměnaFVfin.der.ext.</v>
          </cell>
          <cell r="C96" t="str">
            <v>Derivatives (gain/loss)</v>
          </cell>
          <cell r="D96">
            <v>-86.972250000000003</v>
          </cell>
          <cell r="E96">
            <v>0</v>
          </cell>
          <cell r="G96">
            <v>0</v>
          </cell>
          <cell r="H96">
            <v>0</v>
          </cell>
          <cell r="J96">
            <v>0</v>
          </cell>
          <cell r="K96">
            <v>0</v>
          </cell>
          <cell r="M96">
            <v>0</v>
          </cell>
          <cell r="N96">
            <v>0</v>
          </cell>
          <cell r="P96">
            <v>0</v>
          </cell>
          <cell r="Q96">
            <v>0</v>
          </cell>
          <cell r="S96">
            <v>0</v>
          </cell>
          <cell r="T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C96">
            <v>0</v>
          </cell>
          <cell r="AD96">
            <v>0</v>
          </cell>
          <cell r="AF96">
            <v>0</v>
          </cell>
          <cell r="AG96">
            <v>0</v>
          </cell>
          <cell r="AI96">
            <v>0</v>
          </cell>
          <cell r="AJ96">
            <v>0</v>
          </cell>
          <cell r="AL96">
            <v>0</v>
          </cell>
          <cell r="AM96">
            <v>0</v>
          </cell>
          <cell r="AO96">
            <v>0</v>
          </cell>
          <cell r="AP96">
            <v>0</v>
          </cell>
          <cell r="AR96">
            <v>0</v>
          </cell>
          <cell r="AS96">
            <v>0</v>
          </cell>
          <cell r="AU96">
            <v>0</v>
          </cell>
          <cell r="AV96">
            <v>0</v>
          </cell>
          <cell r="AX96">
            <v>0</v>
          </cell>
        </row>
        <row r="97">
          <cell r="A97">
            <v>567003</v>
          </cell>
          <cell r="B97" t="str">
            <v>Přecen.fin.deriv-PvS</v>
          </cell>
          <cell r="C97" t="str">
            <v>Derivatives (gain/loss)</v>
          </cell>
          <cell r="D97">
            <v>1113.8812499999999</v>
          </cell>
          <cell r="E97">
            <v>506803.663</v>
          </cell>
          <cell r="G97">
            <v>506803.663</v>
          </cell>
          <cell r="H97">
            <v>811483.86899999995</v>
          </cell>
          <cell r="J97">
            <v>811483.86899999995</v>
          </cell>
          <cell r="K97">
            <v>377421.299</v>
          </cell>
          <cell r="M97">
            <v>377421.299</v>
          </cell>
          <cell r="N97">
            <v>0</v>
          </cell>
          <cell r="P97">
            <v>0</v>
          </cell>
          <cell r="Q97">
            <v>0</v>
          </cell>
          <cell r="S97">
            <v>0</v>
          </cell>
          <cell r="T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593892.125</v>
          </cell>
          <cell r="AC97">
            <v>593892.125</v>
          </cell>
          <cell r="AD97">
            <v>383199.59499999997</v>
          </cell>
          <cell r="AF97">
            <v>383199.59499999997</v>
          </cell>
          <cell r="AG97">
            <v>323920.97600000002</v>
          </cell>
          <cell r="AI97">
            <v>323920.97600000002</v>
          </cell>
          <cell r="AJ97">
            <v>333852.82199999999</v>
          </cell>
          <cell r="AL97">
            <v>333852.82199999999</v>
          </cell>
          <cell r="AM97">
            <v>334130</v>
          </cell>
          <cell r="AO97">
            <v>334130</v>
          </cell>
          <cell r="AP97">
            <v>74.537000000000006</v>
          </cell>
          <cell r="AR97">
            <v>74.537000000000006</v>
          </cell>
          <cell r="AS97">
            <v>0</v>
          </cell>
          <cell r="AU97">
            <v>0</v>
          </cell>
          <cell r="AV97">
            <v>0</v>
          </cell>
          <cell r="AX97">
            <v>0</v>
          </cell>
        </row>
        <row r="98">
          <cell r="B98" t="str">
            <v>Derivátové operace celkem</v>
          </cell>
          <cell r="D98">
            <v>323045.51128999999</v>
          </cell>
          <cell r="E98">
            <v>754283.16125999996</v>
          </cell>
          <cell r="F98">
            <v>0</v>
          </cell>
          <cell r="G98">
            <v>754283.16125999996</v>
          </cell>
          <cell r="H98">
            <v>1361482.54177</v>
          </cell>
          <cell r="I98">
            <v>0</v>
          </cell>
          <cell r="J98">
            <v>1361482.54177</v>
          </cell>
          <cell r="K98">
            <v>800320.59294999996</v>
          </cell>
          <cell r="L98">
            <v>0</v>
          </cell>
          <cell r="M98">
            <v>800320.59294999996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207.95212000000001</v>
          </cell>
          <cell r="X98">
            <v>0</v>
          </cell>
          <cell r="Y98">
            <v>0</v>
          </cell>
          <cell r="Z98">
            <v>0</v>
          </cell>
          <cell r="AA98">
            <v>608165.14816999994</v>
          </cell>
          <cell r="AB98">
            <v>0</v>
          </cell>
          <cell r="AC98">
            <v>608165.14816999994</v>
          </cell>
          <cell r="AD98">
            <v>681813.79560999991</v>
          </cell>
          <cell r="AE98">
            <v>0</v>
          </cell>
          <cell r="AF98">
            <v>681813.79560999991</v>
          </cell>
          <cell r="AG98">
            <v>660719.00005000003</v>
          </cell>
          <cell r="AH98">
            <v>0</v>
          </cell>
          <cell r="AI98">
            <v>660719.00005000003</v>
          </cell>
          <cell r="AJ98">
            <v>739604.96393999993</v>
          </cell>
          <cell r="AK98">
            <v>0</v>
          </cell>
          <cell r="AL98">
            <v>739604.96393999993</v>
          </cell>
          <cell r="AM98">
            <v>745937.52793999994</v>
          </cell>
          <cell r="AN98">
            <v>0</v>
          </cell>
          <cell r="AO98">
            <v>745937.52793999994</v>
          </cell>
          <cell r="AP98">
            <v>597.88800000000003</v>
          </cell>
          <cell r="AQ98">
            <v>0</v>
          </cell>
          <cell r="AR98">
            <v>597.88800000000003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</row>
        <row r="99">
          <cell r="A99">
            <v>501002</v>
          </cell>
          <cell r="B99" t="str">
            <v>Spotřeba materiálu - vozový park</v>
          </cell>
          <cell r="D99">
            <v>90.190730000000002</v>
          </cell>
          <cell r="E99">
            <v>57.897169999999996</v>
          </cell>
          <cell r="G99">
            <v>57.897169999999996</v>
          </cell>
          <cell r="H99">
            <v>279.1422</v>
          </cell>
          <cell r="J99">
            <v>279.1422</v>
          </cell>
          <cell r="K99">
            <v>300.02864</v>
          </cell>
          <cell r="M99">
            <v>300.02864</v>
          </cell>
          <cell r="N99">
            <v>481</v>
          </cell>
          <cell r="P99">
            <v>481</v>
          </cell>
          <cell r="Q99">
            <v>437</v>
          </cell>
          <cell r="S99">
            <v>437</v>
          </cell>
          <cell r="T99">
            <v>437</v>
          </cell>
          <cell r="V99">
            <v>437</v>
          </cell>
          <cell r="W99">
            <v>14.5167</v>
          </cell>
          <cell r="X99">
            <v>59</v>
          </cell>
          <cell r="Y99">
            <v>65</v>
          </cell>
          <cell r="Z99">
            <v>65</v>
          </cell>
          <cell r="AA99">
            <v>315.59039000000001</v>
          </cell>
          <cell r="AC99">
            <v>315.59039000000001</v>
          </cell>
          <cell r="AD99">
            <v>412.63528000000002</v>
          </cell>
          <cell r="AF99">
            <v>412.63528000000002</v>
          </cell>
          <cell r="AG99">
            <v>428.48845</v>
          </cell>
          <cell r="AI99">
            <v>428.48845</v>
          </cell>
          <cell r="AJ99">
            <v>340.62018999999998</v>
          </cell>
          <cell r="AL99">
            <v>340.62018999999998</v>
          </cell>
          <cell r="AM99">
            <v>340.62018999999998</v>
          </cell>
          <cell r="AO99">
            <v>340.62018999999998</v>
          </cell>
          <cell r="AP99">
            <v>282</v>
          </cell>
          <cell r="AR99">
            <v>282</v>
          </cell>
          <cell r="AS99">
            <v>282</v>
          </cell>
          <cell r="AU99">
            <v>282</v>
          </cell>
          <cell r="AV99">
            <v>282</v>
          </cell>
          <cell r="AX99">
            <v>282</v>
          </cell>
        </row>
        <row r="100">
          <cell r="A100">
            <v>501003</v>
          </cell>
          <cell r="B100" t="str">
            <v>Spotřeba kancel.potřeb a tiskopisů</v>
          </cell>
          <cell r="D100">
            <v>2378.6042400000001</v>
          </cell>
          <cell r="E100">
            <v>1976.31196</v>
          </cell>
          <cell r="G100">
            <v>1976.31196</v>
          </cell>
          <cell r="H100">
            <v>1743.5282400000001</v>
          </cell>
          <cell r="J100">
            <v>1743.5282400000001</v>
          </cell>
          <cell r="K100">
            <v>1034.2393299999999</v>
          </cell>
          <cell r="M100">
            <v>1034.2393299999999</v>
          </cell>
          <cell r="N100">
            <v>3028.1860000000001</v>
          </cell>
          <cell r="P100">
            <v>3028.1860000000001</v>
          </cell>
          <cell r="Q100">
            <v>3054.76</v>
          </cell>
          <cell r="S100">
            <v>3054.76</v>
          </cell>
          <cell r="T100">
            <v>3233.69</v>
          </cell>
          <cell r="V100">
            <v>3233.69</v>
          </cell>
          <cell r="W100">
            <v>313.03706</v>
          </cell>
          <cell r="X100">
            <v>758.8</v>
          </cell>
          <cell r="Y100">
            <v>763.76599999999996</v>
          </cell>
          <cell r="Z100">
            <v>768.75599999999997</v>
          </cell>
          <cell r="AA100">
            <v>1957.3126200000002</v>
          </cell>
          <cell r="AC100">
            <v>1957.3126200000002</v>
          </cell>
          <cell r="AD100">
            <v>1310.0715299999999</v>
          </cell>
          <cell r="AF100">
            <v>1310.0715299999999</v>
          </cell>
          <cell r="AG100">
            <v>1383.0000500000001</v>
          </cell>
          <cell r="AI100">
            <v>1383.0000500000001</v>
          </cell>
          <cell r="AJ100">
            <v>1129.6111799999999</v>
          </cell>
          <cell r="AL100">
            <v>1129.6111799999999</v>
          </cell>
          <cell r="AM100">
            <v>1129.6111799999999</v>
          </cell>
          <cell r="AO100">
            <v>1129.6111799999999</v>
          </cell>
          <cell r="AP100">
            <v>1199.606</v>
          </cell>
          <cell r="AR100">
            <v>1199.606</v>
          </cell>
          <cell r="AS100">
            <v>1199.606</v>
          </cell>
          <cell r="AU100">
            <v>1199.606</v>
          </cell>
          <cell r="AV100">
            <v>1199.606</v>
          </cell>
          <cell r="AX100">
            <v>1199.606</v>
          </cell>
        </row>
        <row r="101">
          <cell r="A101">
            <v>501004</v>
          </cell>
          <cell r="B101" t="str">
            <v>Spotřeba knih a časopisů</v>
          </cell>
          <cell r="D101">
            <v>1859.4714099999999</v>
          </cell>
          <cell r="E101">
            <v>1809.0881100000001</v>
          </cell>
          <cell r="G101">
            <v>1809.0881100000001</v>
          </cell>
          <cell r="H101">
            <v>1687.3083200000001</v>
          </cell>
          <cell r="J101">
            <v>1687.3083200000001</v>
          </cell>
          <cell r="K101">
            <v>1580.18586</v>
          </cell>
          <cell r="M101">
            <v>1580.18586</v>
          </cell>
          <cell r="N101">
            <v>2858.7979999999998</v>
          </cell>
          <cell r="P101">
            <v>2858.7979999999998</v>
          </cell>
          <cell r="Q101">
            <v>2960.5320000000002</v>
          </cell>
          <cell r="S101">
            <v>2960.5320000000002</v>
          </cell>
          <cell r="T101">
            <v>3012.2919999999999</v>
          </cell>
          <cell r="V101">
            <v>3012.2919999999999</v>
          </cell>
          <cell r="W101">
            <v>37.42944</v>
          </cell>
          <cell r="X101">
            <v>96.5</v>
          </cell>
          <cell r="Y101">
            <v>97.5</v>
          </cell>
          <cell r="Z101">
            <v>98.5</v>
          </cell>
          <cell r="AA101">
            <v>2447.0115099999998</v>
          </cell>
          <cell r="AC101">
            <v>2447.0115099999998</v>
          </cell>
          <cell r="AD101">
            <v>1644.74902</v>
          </cell>
          <cell r="AF101">
            <v>1644.74902</v>
          </cell>
          <cell r="AG101">
            <v>1644.4308000000001</v>
          </cell>
          <cell r="AI101">
            <v>1644.4308000000001</v>
          </cell>
          <cell r="AJ101">
            <v>1524.59376</v>
          </cell>
          <cell r="AL101">
            <v>1524.59376</v>
          </cell>
          <cell r="AM101">
            <v>1524.59376</v>
          </cell>
          <cell r="AO101">
            <v>1524.59376</v>
          </cell>
          <cell r="AP101">
            <v>1811.4749999999999</v>
          </cell>
          <cell r="AR101">
            <v>1811.4749999999999</v>
          </cell>
          <cell r="AS101">
            <v>1838.4749999999999</v>
          </cell>
          <cell r="AU101">
            <v>1838.4749999999999</v>
          </cell>
          <cell r="AV101">
            <v>1838.4749999999999</v>
          </cell>
          <cell r="AX101">
            <v>1838.4749999999999</v>
          </cell>
        </row>
        <row r="102">
          <cell r="A102">
            <v>501005</v>
          </cell>
          <cell r="B102" t="str">
            <v>Spotřeba reklam.a propag.mat</v>
          </cell>
          <cell r="D102">
            <v>1779.3697</v>
          </cell>
          <cell r="E102">
            <v>726.02462000000003</v>
          </cell>
          <cell r="G102">
            <v>726.02462000000003</v>
          </cell>
          <cell r="H102">
            <v>537.87603000000001</v>
          </cell>
          <cell r="J102">
            <v>537.87603000000001</v>
          </cell>
          <cell r="K102">
            <v>425.93867999999998</v>
          </cell>
          <cell r="M102">
            <v>425.93867999999998</v>
          </cell>
          <cell r="N102">
            <v>1000</v>
          </cell>
          <cell r="P102">
            <v>1000</v>
          </cell>
          <cell r="Q102">
            <v>1000</v>
          </cell>
          <cell r="S102">
            <v>1000</v>
          </cell>
          <cell r="T102">
            <v>1100</v>
          </cell>
          <cell r="V102">
            <v>1100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1000</v>
          </cell>
          <cell r="AC102">
            <v>1000</v>
          </cell>
          <cell r="AD102">
            <v>1084.51441</v>
          </cell>
          <cell r="AF102">
            <v>1084.51441</v>
          </cell>
          <cell r="AG102">
            <v>1090.85968</v>
          </cell>
          <cell r="AI102">
            <v>1090.85968</v>
          </cell>
          <cell r="AJ102">
            <v>1090.8600100000001</v>
          </cell>
          <cell r="AL102">
            <v>1090.8600100000001</v>
          </cell>
          <cell r="AM102">
            <v>1090.8600100000001</v>
          </cell>
          <cell r="AO102">
            <v>1090.8600100000001</v>
          </cell>
          <cell r="AP102">
            <v>1000</v>
          </cell>
          <cell r="AR102">
            <v>1000</v>
          </cell>
          <cell r="AS102">
            <v>1000</v>
          </cell>
          <cell r="AU102">
            <v>1000</v>
          </cell>
          <cell r="AV102">
            <v>1000</v>
          </cell>
          <cell r="AX102">
            <v>1000</v>
          </cell>
        </row>
        <row r="103">
          <cell r="A103">
            <v>501007</v>
          </cell>
          <cell r="B103" t="str">
            <v>Spotřeba DM-evid. AM</v>
          </cell>
          <cell r="D103">
            <v>9789.6374700000015</v>
          </cell>
          <cell r="E103">
            <v>3441.4649599999998</v>
          </cell>
          <cell r="G103">
            <v>3441.4649599999998</v>
          </cell>
          <cell r="H103">
            <v>2087.7105500000002</v>
          </cell>
          <cell r="J103">
            <v>2087.7105500000002</v>
          </cell>
          <cell r="K103">
            <v>2281.3584799999999</v>
          </cell>
          <cell r="M103">
            <v>2281.3584799999999</v>
          </cell>
          <cell r="N103">
            <v>4012.2959999999998</v>
          </cell>
          <cell r="P103">
            <v>4012.2959999999998</v>
          </cell>
          <cell r="Q103">
            <v>4089.9659999999999</v>
          </cell>
          <cell r="S103">
            <v>4089.9659999999999</v>
          </cell>
          <cell r="T103">
            <v>4150.4040000000005</v>
          </cell>
          <cell r="V103">
            <v>4150.4040000000005</v>
          </cell>
          <cell r="W103">
            <v>538.30875000000003</v>
          </cell>
          <cell r="X103">
            <v>553.4</v>
          </cell>
          <cell r="Y103">
            <v>557.63</v>
          </cell>
          <cell r="Z103">
            <v>561.86500000000001</v>
          </cell>
          <cell r="AA103">
            <v>3179.0904799999998</v>
          </cell>
          <cell r="AC103">
            <v>3179.0904799999998</v>
          </cell>
          <cell r="AD103">
            <v>2185.47055</v>
          </cell>
          <cell r="AF103">
            <v>2185.47055</v>
          </cell>
          <cell r="AG103">
            <v>2133.0136000000002</v>
          </cell>
          <cell r="AI103">
            <v>2133.0136000000002</v>
          </cell>
          <cell r="AJ103">
            <v>1856.0562399999999</v>
          </cell>
          <cell r="AL103">
            <v>1856.0562399999999</v>
          </cell>
          <cell r="AM103">
            <v>1856.0562399999999</v>
          </cell>
          <cell r="AO103">
            <v>1856.0562399999999</v>
          </cell>
          <cell r="AP103">
            <v>2119.8879999999999</v>
          </cell>
          <cell r="AR103">
            <v>2119.8879999999999</v>
          </cell>
          <cell r="AS103">
            <v>2119.8879999999999</v>
          </cell>
          <cell r="AU103">
            <v>2119.8879999999999</v>
          </cell>
          <cell r="AV103">
            <v>2119.8879999999999</v>
          </cell>
          <cell r="AX103">
            <v>2119.8879999999999</v>
          </cell>
        </row>
        <row r="104">
          <cell r="A104">
            <v>501008</v>
          </cell>
          <cell r="B104" t="str">
            <v>Spotřeba - potraviny</v>
          </cell>
          <cell r="D104">
            <v>155.41804999999999</v>
          </cell>
          <cell r="E104">
            <v>0</v>
          </cell>
          <cell r="G104">
            <v>0</v>
          </cell>
          <cell r="H104">
            <v>0</v>
          </cell>
          <cell r="J104">
            <v>0</v>
          </cell>
          <cell r="K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S104">
            <v>0</v>
          </cell>
          <cell r="T104">
            <v>341.3</v>
          </cell>
          <cell r="V104">
            <v>341.3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C104">
            <v>0</v>
          </cell>
          <cell r="AD104">
            <v>0</v>
          </cell>
          <cell r="AF104">
            <v>0</v>
          </cell>
          <cell r="AG104">
            <v>0</v>
          </cell>
          <cell r="AI104">
            <v>0</v>
          </cell>
          <cell r="AJ104">
            <v>0</v>
          </cell>
          <cell r="AL104">
            <v>0</v>
          </cell>
          <cell r="AM104">
            <v>0</v>
          </cell>
          <cell r="AO104">
            <v>0</v>
          </cell>
          <cell r="AP104">
            <v>0</v>
          </cell>
          <cell r="AR104">
            <v>0</v>
          </cell>
          <cell r="AS104">
            <v>0</v>
          </cell>
          <cell r="AU104">
            <v>0</v>
          </cell>
          <cell r="AV104">
            <v>0</v>
          </cell>
          <cell r="AX104">
            <v>0</v>
          </cell>
        </row>
        <row r="105">
          <cell r="A105">
            <v>501111</v>
          </cell>
          <cell r="B105" t="str">
            <v>Spotřeba benzínu</v>
          </cell>
          <cell r="D105">
            <v>11.21626</v>
          </cell>
          <cell r="E105">
            <v>0.42017000000000004</v>
          </cell>
          <cell r="G105">
            <v>0.42017000000000004</v>
          </cell>
          <cell r="H105">
            <v>9123.4277600000005</v>
          </cell>
          <cell r="J105">
            <v>9123.4277600000005</v>
          </cell>
          <cell r="K105">
            <v>13763.916050000002</v>
          </cell>
          <cell r="M105">
            <v>13763.916050000002</v>
          </cell>
          <cell r="N105">
            <v>15993.9</v>
          </cell>
          <cell r="P105">
            <v>15993.9</v>
          </cell>
          <cell r="Q105">
            <v>15943.9</v>
          </cell>
          <cell r="S105">
            <v>15943.9</v>
          </cell>
          <cell r="T105">
            <v>15943.9</v>
          </cell>
          <cell r="V105">
            <v>15943.9</v>
          </cell>
          <cell r="W105">
            <v>1.1034000000000002</v>
          </cell>
          <cell r="X105">
            <v>12.7</v>
          </cell>
          <cell r="Y105">
            <v>12.7</v>
          </cell>
          <cell r="Z105">
            <v>12.7</v>
          </cell>
          <cell r="AA105">
            <v>16092.401</v>
          </cell>
          <cell r="AC105">
            <v>16092.401</v>
          </cell>
          <cell r="AD105">
            <v>17828.402129999999</v>
          </cell>
          <cell r="AF105">
            <v>17828.402129999999</v>
          </cell>
          <cell r="AG105">
            <v>14326.43108</v>
          </cell>
          <cell r="AI105">
            <v>14326.43108</v>
          </cell>
          <cell r="AJ105">
            <v>13619.099259999999</v>
          </cell>
          <cell r="AL105">
            <v>13619.099259999999</v>
          </cell>
          <cell r="AM105">
            <v>13619.099259999999</v>
          </cell>
          <cell r="AO105">
            <v>13619.099259999999</v>
          </cell>
          <cell r="AP105">
            <v>14810.2</v>
          </cell>
          <cell r="AR105">
            <v>14810.2</v>
          </cell>
          <cell r="AS105">
            <v>14810.2</v>
          </cell>
          <cell r="AU105">
            <v>14810.2</v>
          </cell>
          <cell r="AV105">
            <v>14810.2</v>
          </cell>
          <cell r="AX105">
            <v>14810.2</v>
          </cell>
        </row>
        <row r="106">
          <cell r="A106">
            <v>501112</v>
          </cell>
          <cell r="B106" t="str">
            <v>Spotřeba nafty</v>
          </cell>
          <cell r="D106">
            <v>31.526769999999999</v>
          </cell>
          <cell r="E106">
            <v>89.020630000000011</v>
          </cell>
          <cell r="G106">
            <v>89.020630000000011</v>
          </cell>
          <cell r="H106">
            <v>8975.5850600000012</v>
          </cell>
          <cell r="J106">
            <v>8975.5850600000012</v>
          </cell>
          <cell r="K106">
            <v>4.7251599999999998</v>
          </cell>
          <cell r="M106">
            <v>4.7251599999999998</v>
          </cell>
          <cell r="N106">
            <v>224.7</v>
          </cell>
          <cell r="P106">
            <v>224.7</v>
          </cell>
          <cell r="Q106">
            <v>218.7</v>
          </cell>
          <cell r="S106">
            <v>218.7</v>
          </cell>
          <cell r="T106">
            <v>219.7</v>
          </cell>
          <cell r="V106">
            <v>219.7</v>
          </cell>
          <cell r="W106">
            <v>79.584869999999995</v>
          </cell>
          <cell r="X106">
            <v>169.7</v>
          </cell>
          <cell r="Y106">
            <v>163.69999999999999</v>
          </cell>
          <cell r="Z106">
            <v>163.69999999999999</v>
          </cell>
          <cell r="AA106">
            <v>45</v>
          </cell>
          <cell r="AC106">
            <v>45</v>
          </cell>
          <cell r="AD106">
            <v>0</v>
          </cell>
          <cell r="AF106">
            <v>0</v>
          </cell>
          <cell r="AG106">
            <v>1.19916</v>
          </cell>
          <cell r="AI106">
            <v>1.19916</v>
          </cell>
          <cell r="AJ106">
            <v>4.7251599999999998</v>
          </cell>
          <cell r="AL106">
            <v>4.7251599999999998</v>
          </cell>
          <cell r="AM106">
            <v>4.7251599999999998</v>
          </cell>
          <cell r="AO106">
            <v>4.7251599999999998</v>
          </cell>
          <cell r="AP106">
            <v>0</v>
          </cell>
          <cell r="AR106">
            <v>0</v>
          </cell>
          <cell r="AS106">
            <v>0</v>
          </cell>
          <cell r="AU106">
            <v>0</v>
          </cell>
          <cell r="AV106">
            <v>0</v>
          </cell>
          <cell r="AX106">
            <v>0</v>
          </cell>
        </row>
        <row r="107">
          <cell r="A107">
            <v>501113</v>
          </cell>
          <cell r="B107" t="str">
            <v>Ost.paliva (LPG,ZP)</v>
          </cell>
          <cell r="D107">
            <v>0</v>
          </cell>
          <cell r="E107">
            <v>0</v>
          </cell>
          <cell r="G107">
            <v>0</v>
          </cell>
          <cell r="H107">
            <v>0</v>
          </cell>
          <cell r="J107">
            <v>0</v>
          </cell>
          <cell r="K107">
            <v>0</v>
          </cell>
          <cell r="M107">
            <v>0</v>
          </cell>
          <cell r="N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C107">
            <v>0</v>
          </cell>
          <cell r="AD107">
            <v>0</v>
          </cell>
          <cell r="AF107">
            <v>0</v>
          </cell>
          <cell r="AG107">
            <v>0</v>
          </cell>
          <cell r="AI107">
            <v>0</v>
          </cell>
          <cell r="AJ107">
            <v>0</v>
          </cell>
          <cell r="AL107">
            <v>0</v>
          </cell>
          <cell r="AM107">
            <v>0</v>
          </cell>
          <cell r="AO107">
            <v>0</v>
          </cell>
          <cell r="AP107">
            <v>0</v>
          </cell>
          <cell r="AR107">
            <v>0</v>
          </cell>
          <cell r="AS107">
            <v>0</v>
          </cell>
          <cell r="AU107">
            <v>0</v>
          </cell>
          <cell r="AV107">
            <v>0</v>
          </cell>
          <cell r="AX107">
            <v>0</v>
          </cell>
        </row>
        <row r="108">
          <cell r="A108">
            <v>501991</v>
          </cell>
          <cell r="B108" t="str">
            <v>Prop.před.DN &gt;500</v>
          </cell>
          <cell r="D108">
            <v>209.39911999999998</v>
          </cell>
          <cell r="E108">
            <v>373.29965999999996</v>
          </cell>
          <cell r="G108">
            <v>373.29965999999996</v>
          </cell>
          <cell r="H108">
            <v>437.74808000000002</v>
          </cell>
          <cell r="J108">
            <v>437.74808000000002</v>
          </cell>
          <cell r="K108">
            <v>192.15199999999999</v>
          </cell>
          <cell r="M108">
            <v>192.15199999999999</v>
          </cell>
          <cell r="N108">
            <v>1000</v>
          </cell>
          <cell r="P108">
            <v>1000</v>
          </cell>
          <cell r="Q108">
            <v>1000</v>
          </cell>
          <cell r="S108">
            <v>1000</v>
          </cell>
          <cell r="T108">
            <v>1000</v>
          </cell>
          <cell r="V108">
            <v>1000</v>
          </cell>
          <cell r="W108">
            <v>1.375</v>
          </cell>
          <cell r="X108">
            <v>0</v>
          </cell>
          <cell r="Y108">
            <v>0</v>
          </cell>
          <cell r="Z108">
            <v>0</v>
          </cell>
          <cell r="AA108">
            <v>1000</v>
          </cell>
          <cell r="AC108">
            <v>1000</v>
          </cell>
          <cell r="AD108">
            <v>906.48599999999999</v>
          </cell>
          <cell r="AF108">
            <v>906.48599999999999</v>
          </cell>
          <cell r="AG108">
            <v>915.76248999999996</v>
          </cell>
          <cell r="AI108">
            <v>915.76248999999996</v>
          </cell>
          <cell r="AJ108">
            <v>915.76300000000003</v>
          </cell>
          <cell r="AL108">
            <v>915.76300000000003</v>
          </cell>
          <cell r="AM108">
            <v>915.76300000000003</v>
          </cell>
          <cell r="AO108">
            <v>915.76300000000003</v>
          </cell>
          <cell r="AP108">
            <v>1030</v>
          </cell>
          <cell r="AR108">
            <v>1030</v>
          </cell>
          <cell r="AS108">
            <v>1030</v>
          </cell>
          <cell r="AU108">
            <v>1030</v>
          </cell>
          <cell r="AV108">
            <v>1030</v>
          </cell>
          <cell r="AX108">
            <v>1030</v>
          </cell>
        </row>
        <row r="109">
          <cell r="B109" t="str">
            <v>Spotřeba celkem</v>
          </cell>
          <cell r="C109" t="str">
            <v>Other Operating Expenses</v>
          </cell>
          <cell r="D109">
            <v>16304.833750000002</v>
          </cell>
          <cell r="E109">
            <v>8473.5272800000002</v>
          </cell>
          <cell r="F109">
            <v>0</v>
          </cell>
          <cell r="G109">
            <v>8473.5272800000002</v>
          </cell>
          <cell r="H109">
            <v>24872.326240000006</v>
          </cell>
          <cell r="I109">
            <v>0</v>
          </cell>
          <cell r="J109">
            <v>24872.326240000006</v>
          </cell>
          <cell r="K109">
            <v>19582.5442</v>
          </cell>
          <cell r="L109">
            <v>0</v>
          </cell>
          <cell r="M109">
            <v>19582.5442</v>
          </cell>
          <cell r="N109">
            <v>28598.880000000001</v>
          </cell>
          <cell r="O109">
            <v>0</v>
          </cell>
          <cell r="P109">
            <v>28598.880000000001</v>
          </cell>
          <cell r="Q109">
            <v>28704.858</v>
          </cell>
          <cell r="R109">
            <v>0</v>
          </cell>
          <cell r="S109">
            <v>28704.858</v>
          </cell>
          <cell r="T109">
            <v>29438.286</v>
          </cell>
          <cell r="U109">
            <v>0</v>
          </cell>
          <cell r="V109">
            <v>29438.286</v>
          </cell>
          <cell r="W109">
            <v>985.35522000000003</v>
          </cell>
          <cell r="X109">
            <v>1650.1</v>
          </cell>
          <cell r="Y109">
            <v>1660.296</v>
          </cell>
          <cell r="Z109">
            <v>1670.5210000000002</v>
          </cell>
          <cell r="AA109">
            <v>26036.406000000003</v>
          </cell>
          <cell r="AB109">
            <v>0</v>
          </cell>
          <cell r="AC109">
            <v>26036.406000000003</v>
          </cell>
          <cell r="AD109">
            <v>25372.32892</v>
          </cell>
          <cell r="AE109">
            <v>0</v>
          </cell>
          <cell r="AF109">
            <v>25372.32892</v>
          </cell>
          <cell r="AG109">
            <v>21923.185310000004</v>
          </cell>
          <cell r="AH109">
            <v>0</v>
          </cell>
          <cell r="AI109">
            <v>21923.185310000004</v>
          </cell>
          <cell r="AJ109">
            <v>20481.328799999999</v>
          </cell>
          <cell r="AK109">
            <v>0</v>
          </cell>
          <cell r="AL109">
            <v>20481.328799999999</v>
          </cell>
          <cell r="AM109">
            <v>20481.328799999999</v>
          </cell>
          <cell r="AN109">
            <v>0</v>
          </cell>
          <cell r="AO109">
            <v>20481.328799999999</v>
          </cell>
          <cell r="AP109">
            <v>22253.169000000002</v>
          </cell>
          <cell r="AQ109">
            <v>0</v>
          </cell>
          <cell r="AR109">
            <v>22253.169000000002</v>
          </cell>
          <cell r="AS109">
            <v>22280.169000000002</v>
          </cell>
          <cell r="AT109">
            <v>0</v>
          </cell>
          <cell r="AU109">
            <v>22280.169000000002</v>
          </cell>
          <cell r="AV109">
            <v>22280.169000000002</v>
          </cell>
          <cell r="AW109">
            <v>0</v>
          </cell>
          <cell r="AX109">
            <v>22280.169000000002</v>
          </cell>
        </row>
        <row r="110">
          <cell r="A110">
            <v>511003</v>
          </cell>
          <cell r="B110" t="str">
            <v>Opravy a udržování - vozový park</v>
          </cell>
          <cell r="D110">
            <v>173.89589999999998</v>
          </cell>
          <cell r="E110">
            <v>452.84401000000003</v>
          </cell>
          <cell r="G110">
            <v>452.84401000000003</v>
          </cell>
          <cell r="H110">
            <v>973.85006999999996</v>
          </cell>
          <cell r="J110">
            <v>973.85006999999996</v>
          </cell>
          <cell r="K110">
            <v>520.19677000000001</v>
          </cell>
          <cell r="M110">
            <v>520.19677000000001</v>
          </cell>
          <cell r="N110">
            <v>797.7</v>
          </cell>
          <cell r="P110">
            <v>797.7</v>
          </cell>
          <cell r="Q110">
            <v>752.81502</v>
          </cell>
          <cell r="S110">
            <v>752.81502</v>
          </cell>
          <cell r="T110">
            <v>752.93302000000006</v>
          </cell>
          <cell r="V110">
            <v>752.93302000000006</v>
          </cell>
          <cell r="W110">
            <v>97.61027</v>
          </cell>
          <cell r="X110">
            <v>137.69999999999999</v>
          </cell>
          <cell r="Y110">
            <v>137.69999999999999</v>
          </cell>
          <cell r="Z110">
            <v>137.69999999999999</v>
          </cell>
          <cell r="AA110">
            <v>607.14796000000001</v>
          </cell>
          <cell r="AC110">
            <v>607.14796000000001</v>
          </cell>
          <cell r="AD110">
            <v>620.22663</v>
          </cell>
          <cell r="AF110">
            <v>620.22663</v>
          </cell>
          <cell r="AG110">
            <v>622.94965999999999</v>
          </cell>
          <cell r="AI110">
            <v>622.94965999999999</v>
          </cell>
          <cell r="AJ110">
            <v>430.46802000000002</v>
          </cell>
          <cell r="AL110">
            <v>430.46802000000002</v>
          </cell>
          <cell r="AM110">
            <v>430.46802000000002</v>
          </cell>
          <cell r="AO110">
            <v>430.46802000000002</v>
          </cell>
          <cell r="AP110">
            <v>426.5</v>
          </cell>
          <cell r="AR110">
            <v>426.5</v>
          </cell>
          <cell r="AS110">
            <v>426.5</v>
          </cell>
          <cell r="AU110">
            <v>426.5</v>
          </cell>
          <cell r="AV110">
            <v>426.5</v>
          </cell>
          <cell r="AX110">
            <v>426.5</v>
          </cell>
        </row>
        <row r="111">
          <cell r="A111">
            <v>511002</v>
          </cell>
          <cell r="B111" t="str">
            <v>Opravy a udržování - ostatní</v>
          </cell>
          <cell r="D111">
            <v>16485.51427</v>
          </cell>
          <cell r="E111">
            <v>12751.518039999999</v>
          </cell>
          <cell r="G111">
            <v>12751.518039999999</v>
          </cell>
          <cell r="H111">
            <v>15918.76008</v>
          </cell>
          <cell r="J111">
            <v>15918.76008</v>
          </cell>
          <cell r="K111">
            <v>8412.0407300000006</v>
          </cell>
          <cell r="M111">
            <v>8412.0407300000006</v>
          </cell>
          <cell r="N111">
            <v>19908.862000000001</v>
          </cell>
          <cell r="P111">
            <v>19908.862000000001</v>
          </cell>
          <cell r="Q111">
            <v>16259.117</v>
          </cell>
          <cell r="S111">
            <v>16259.117</v>
          </cell>
          <cell r="T111">
            <v>16431.421999999999</v>
          </cell>
          <cell r="V111">
            <v>16431.421999999999</v>
          </cell>
          <cell r="W111">
            <v>7649.3749600000001</v>
          </cell>
          <cell r="X111">
            <v>9953.0380000000005</v>
          </cell>
          <cell r="Y111">
            <v>5032.4579999999996</v>
          </cell>
          <cell r="Z111">
            <v>5113.6930000000002</v>
          </cell>
          <cell r="AA111">
            <v>10326.74999</v>
          </cell>
          <cell r="AC111">
            <v>10326.74999</v>
          </cell>
          <cell r="AD111">
            <v>10137.093339999999</v>
          </cell>
          <cell r="AF111">
            <v>10137.093339999999</v>
          </cell>
          <cell r="AG111">
            <v>11344.434359999999</v>
          </cell>
          <cell r="AI111">
            <v>11344.434359999999</v>
          </cell>
          <cell r="AJ111">
            <v>9998.0682799999995</v>
          </cell>
          <cell r="AL111">
            <v>9998.0682799999995</v>
          </cell>
          <cell r="AM111">
            <v>9998.0682799999995</v>
          </cell>
          <cell r="AO111">
            <v>9998.0682799999995</v>
          </cell>
          <cell r="AP111">
            <v>9479.8449999999993</v>
          </cell>
          <cell r="AR111">
            <v>9479.8449999999993</v>
          </cell>
          <cell r="AS111">
            <v>9424.8449999999993</v>
          </cell>
          <cell r="AU111">
            <v>9424.8449999999993</v>
          </cell>
          <cell r="AV111">
            <v>9999.8449999999993</v>
          </cell>
          <cell r="AX111">
            <v>9999.8449999999993</v>
          </cell>
        </row>
        <row r="112">
          <cell r="A112">
            <v>511991</v>
          </cell>
          <cell r="B112" t="str">
            <v>Opravy udržování (DN)</v>
          </cell>
          <cell r="D112">
            <v>0</v>
          </cell>
          <cell r="E112">
            <v>0</v>
          </cell>
          <cell r="G112">
            <v>0</v>
          </cell>
          <cell r="H112">
            <v>92.105999999999995</v>
          </cell>
          <cell r="J112">
            <v>92.105999999999995</v>
          </cell>
          <cell r="K112">
            <v>0</v>
          </cell>
          <cell r="M112">
            <v>0</v>
          </cell>
          <cell r="N112">
            <v>0</v>
          </cell>
          <cell r="P112">
            <v>0</v>
          </cell>
          <cell r="Q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92.105999999999995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C112">
            <v>0</v>
          </cell>
          <cell r="AD112">
            <v>0</v>
          </cell>
          <cell r="AF112">
            <v>0</v>
          </cell>
          <cell r="AG112">
            <v>0</v>
          </cell>
          <cell r="AI112">
            <v>0</v>
          </cell>
          <cell r="AJ112">
            <v>0</v>
          </cell>
          <cell r="AL112">
            <v>0</v>
          </cell>
          <cell r="AM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U112">
            <v>0</v>
          </cell>
          <cell r="AV112">
            <v>0</v>
          </cell>
          <cell r="AX112">
            <v>0</v>
          </cell>
        </row>
        <row r="113">
          <cell r="B113" t="str">
            <v>Opravy a udržování</v>
          </cell>
          <cell r="C113" t="str">
            <v>Other Operating Expenses</v>
          </cell>
          <cell r="D113">
            <v>16659.410169999999</v>
          </cell>
          <cell r="E113">
            <v>13204.36205</v>
          </cell>
          <cell r="F113">
            <v>0</v>
          </cell>
          <cell r="G113">
            <v>13204.36205</v>
          </cell>
          <cell r="H113">
            <v>16984.71615</v>
          </cell>
          <cell r="I113">
            <v>0</v>
          </cell>
          <cell r="J113">
            <v>16984.71615</v>
          </cell>
          <cell r="K113">
            <v>8932.2375000000011</v>
          </cell>
          <cell r="L113">
            <v>0</v>
          </cell>
          <cell r="M113">
            <v>8932.2375000000011</v>
          </cell>
          <cell r="N113">
            <v>20706.562000000002</v>
          </cell>
          <cell r="O113">
            <v>0</v>
          </cell>
          <cell r="P113">
            <v>20706.562000000002</v>
          </cell>
          <cell r="Q113">
            <v>17011.93202</v>
          </cell>
          <cell r="R113">
            <v>0</v>
          </cell>
          <cell r="S113">
            <v>17011.93202</v>
          </cell>
          <cell r="T113">
            <v>17184.355019999999</v>
          </cell>
          <cell r="U113">
            <v>0</v>
          </cell>
          <cell r="V113">
            <v>17184.355019999999</v>
          </cell>
          <cell r="W113">
            <v>7839.09123</v>
          </cell>
          <cell r="X113">
            <v>10090.738000000001</v>
          </cell>
          <cell r="Y113">
            <v>5170.1579999999994</v>
          </cell>
          <cell r="Z113">
            <v>5251.393</v>
          </cell>
          <cell r="AA113">
            <v>10933.89795</v>
          </cell>
          <cell r="AB113">
            <v>0</v>
          </cell>
          <cell r="AC113">
            <v>10933.89795</v>
          </cell>
          <cell r="AD113">
            <v>10757.319969999999</v>
          </cell>
          <cell r="AE113">
            <v>0</v>
          </cell>
          <cell r="AF113">
            <v>10757.319969999999</v>
          </cell>
          <cell r="AG113">
            <v>11967.38402</v>
          </cell>
          <cell r="AH113">
            <v>0</v>
          </cell>
          <cell r="AI113">
            <v>11967.38402</v>
          </cell>
          <cell r="AJ113">
            <v>10428.5363</v>
          </cell>
          <cell r="AK113">
            <v>0</v>
          </cell>
          <cell r="AL113">
            <v>10428.5363</v>
          </cell>
          <cell r="AM113">
            <v>10428.5363</v>
          </cell>
          <cell r="AN113">
            <v>0</v>
          </cell>
          <cell r="AO113">
            <v>10428.5363</v>
          </cell>
          <cell r="AP113">
            <v>9906.3449999999993</v>
          </cell>
          <cell r="AQ113">
            <v>0</v>
          </cell>
          <cell r="AR113">
            <v>9906.3449999999993</v>
          </cell>
          <cell r="AS113">
            <v>9851.3449999999993</v>
          </cell>
          <cell r="AT113">
            <v>0</v>
          </cell>
          <cell r="AU113">
            <v>9851.3449999999993</v>
          </cell>
          <cell r="AV113">
            <v>10426.344999999999</v>
          </cell>
          <cell r="AW113">
            <v>0</v>
          </cell>
          <cell r="AX113">
            <v>10426.344999999999</v>
          </cell>
        </row>
        <row r="114">
          <cell r="A114">
            <v>512001</v>
          </cell>
          <cell r="B114" t="str">
            <v>Cestovné</v>
          </cell>
          <cell r="D114">
            <v>14452.77837</v>
          </cell>
          <cell r="E114">
            <v>14227.621499999999</v>
          </cell>
          <cell r="G114">
            <v>14227.621499999999</v>
          </cell>
          <cell r="H114">
            <v>15074.44074</v>
          </cell>
          <cell r="J114">
            <v>15074.44074</v>
          </cell>
          <cell r="K114">
            <v>14526.104220000001</v>
          </cell>
          <cell r="M114">
            <v>14526.104220000001</v>
          </cell>
          <cell r="N114">
            <v>13587.64012</v>
          </cell>
          <cell r="P114">
            <v>13587.64012</v>
          </cell>
          <cell r="Q114">
            <v>13869.775119999998</v>
          </cell>
          <cell r="S114">
            <v>13869.775119999998</v>
          </cell>
          <cell r="T114">
            <v>14331.975119999999</v>
          </cell>
          <cell r="V114">
            <v>14331.975119999999</v>
          </cell>
          <cell r="W114">
            <v>1287.4093300000002</v>
          </cell>
          <cell r="X114">
            <v>1198.6441200000002</v>
          </cell>
          <cell r="Y114">
            <v>1211.24512</v>
          </cell>
          <cell r="Z114">
            <v>1224.0971200000001</v>
          </cell>
          <cell r="AA114">
            <v>13334.502130000001</v>
          </cell>
          <cell r="AC114">
            <v>13334.502130000001</v>
          </cell>
          <cell r="AD114">
            <v>12930.15868</v>
          </cell>
          <cell r="AF114">
            <v>12930.15868</v>
          </cell>
          <cell r="AG114">
            <v>13196.357249999999</v>
          </cell>
          <cell r="AI114">
            <v>13196.357249999999</v>
          </cell>
          <cell r="AJ114">
            <v>12839.26201</v>
          </cell>
          <cell r="AL114">
            <v>12839.26201</v>
          </cell>
          <cell r="AM114">
            <v>12839.26201</v>
          </cell>
          <cell r="AO114">
            <v>12839.26201</v>
          </cell>
          <cell r="AP114">
            <v>13332.588</v>
          </cell>
          <cell r="AR114">
            <v>13332.588</v>
          </cell>
          <cell r="AS114">
            <v>13332.588</v>
          </cell>
          <cell r="AU114">
            <v>13332.588</v>
          </cell>
          <cell r="AV114">
            <v>13333.588</v>
          </cell>
          <cell r="AX114">
            <v>13333.588</v>
          </cell>
        </row>
        <row r="115">
          <cell r="A115">
            <v>512991</v>
          </cell>
          <cell r="B115" t="str">
            <v>Cestovné - DN</v>
          </cell>
          <cell r="D115">
            <v>97.946370000000002</v>
          </cell>
          <cell r="E115">
            <v>311.98871000000003</v>
          </cell>
          <cell r="G115">
            <v>311.98871000000003</v>
          </cell>
          <cell r="H115">
            <v>114.79423</v>
          </cell>
          <cell r="J115">
            <v>114.79423</v>
          </cell>
          <cell r="K115">
            <v>50.270129999999995</v>
          </cell>
          <cell r="M115">
            <v>50.270129999999995</v>
          </cell>
          <cell r="N115">
            <v>8.1999999999999993</v>
          </cell>
          <cell r="P115">
            <v>8.1999999999999993</v>
          </cell>
          <cell r="Q115">
            <v>8.2959999999999994</v>
          </cell>
          <cell r="S115">
            <v>8.2959999999999994</v>
          </cell>
          <cell r="T115">
            <v>8.3919999999999995</v>
          </cell>
          <cell r="V115">
            <v>8.3919999999999995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9.1</v>
          </cell>
          <cell r="AC115">
            <v>9.1</v>
          </cell>
          <cell r="AD115">
            <v>20.60172</v>
          </cell>
          <cell r="AF115">
            <v>20.60172</v>
          </cell>
          <cell r="AG115">
            <v>16.761610000000001</v>
          </cell>
          <cell r="AI115">
            <v>16.761610000000001</v>
          </cell>
          <cell r="AJ115">
            <v>25.577970000000001</v>
          </cell>
          <cell r="AL115">
            <v>25.577970000000001</v>
          </cell>
          <cell r="AM115">
            <v>25.577970000000001</v>
          </cell>
          <cell r="AO115">
            <v>25.577970000000001</v>
          </cell>
          <cell r="AP115">
            <v>45.2</v>
          </cell>
          <cell r="AR115">
            <v>45.2</v>
          </cell>
          <cell r="AS115">
            <v>45.2</v>
          </cell>
          <cell r="AU115">
            <v>45.2</v>
          </cell>
          <cell r="AV115">
            <v>45.2</v>
          </cell>
          <cell r="AX115">
            <v>45.2</v>
          </cell>
        </row>
        <row r="116">
          <cell r="B116" t="str">
            <v>Cestovné</v>
          </cell>
          <cell r="C116" t="str">
            <v>Other Operating Expenses</v>
          </cell>
          <cell r="D116">
            <v>14550.72474</v>
          </cell>
          <cell r="E116">
            <v>14539.610209999999</v>
          </cell>
          <cell r="F116">
            <v>0</v>
          </cell>
          <cell r="G116">
            <v>14539.610209999999</v>
          </cell>
          <cell r="H116">
            <v>15189.23497</v>
          </cell>
          <cell r="I116">
            <v>0</v>
          </cell>
          <cell r="J116">
            <v>15189.23497</v>
          </cell>
          <cell r="K116">
            <v>14576.374350000002</v>
          </cell>
          <cell r="L116">
            <v>0</v>
          </cell>
          <cell r="M116">
            <v>14576.374350000002</v>
          </cell>
          <cell r="N116">
            <v>13595.840120000001</v>
          </cell>
          <cell r="O116">
            <v>0</v>
          </cell>
          <cell r="P116">
            <v>13595.840120000001</v>
          </cell>
          <cell r="Q116">
            <v>13878.071119999999</v>
          </cell>
          <cell r="R116">
            <v>0</v>
          </cell>
          <cell r="S116">
            <v>13878.071119999999</v>
          </cell>
          <cell r="T116">
            <v>14340.367119999999</v>
          </cell>
          <cell r="U116">
            <v>0</v>
          </cell>
          <cell r="V116">
            <v>14340.367119999999</v>
          </cell>
          <cell r="W116">
            <v>1287.4093300000002</v>
          </cell>
          <cell r="X116">
            <v>1198.6441200000002</v>
          </cell>
          <cell r="Y116">
            <v>1211.24512</v>
          </cell>
          <cell r="Z116">
            <v>1224.0971200000001</v>
          </cell>
          <cell r="AA116">
            <v>13343.602130000001</v>
          </cell>
          <cell r="AB116">
            <v>0</v>
          </cell>
          <cell r="AC116">
            <v>13343.602130000001</v>
          </cell>
          <cell r="AD116">
            <v>12950.760400000001</v>
          </cell>
          <cell r="AE116">
            <v>0</v>
          </cell>
          <cell r="AF116">
            <v>12950.760400000001</v>
          </cell>
          <cell r="AG116">
            <v>13213.118859999999</v>
          </cell>
          <cell r="AH116">
            <v>0</v>
          </cell>
          <cell r="AI116">
            <v>13213.118859999999</v>
          </cell>
          <cell r="AJ116">
            <v>12864.839980000001</v>
          </cell>
          <cell r="AK116">
            <v>0</v>
          </cell>
          <cell r="AL116">
            <v>12864.839980000001</v>
          </cell>
          <cell r="AM116">
            <v>12864.839980000001</v>
          </cell>
          <cell r="AN116">
            <v>0</v>
          </cell>
          <cell r="AO116">
            <v>12864.839980000001</v>
          </cell>
          <cell r="AP116">
            <v>13377.788</v>
          </cell>
          <cell r="AQ116">
            <v>0</v>
          </cell>
          <cell r="AR116">
            <v>13377.788</v>
          </cell>
          <cell r="AS116">
            <v>13377.788</v>
          </cell>
          <cell r="AT116">
            <v>0</v>
          </cell>
          <cell r="AU116">
            <v>13377.788</v>
          </cell>
          <cell r="AV116">
            <v>13378.788</v>
          </cell>
          <cell r="AW116">
            <v>0</v>
          </cell>
          <cell r="AX116">
            <v>13378.788</v>
          </cell>
        </row>
        <row r="117">
          <cell r="A117">
            <v>513993</v>
          </cell>
          <cell r="B117" t="str">
            <v>Repre-mimo pohošt.DN</v>
          </cell>
          <cell r="D117">
            <v>28.967020000000002</v>
          </cell>
          <cell r="E117">
            <v>30.03</v>
          </cell>
          <cell r="G117">
            <v>30.03</v>
          </cell>
          <cell r="H117">
            <v>41.850999999999999</v>
          </cell>
          <cell r="J117">
            <v>41.850999999999999</v>
          </cell>
          <cell r="K117">
            <v>41.440300000000001</v>
          </cell>
          <cell r="M117">
            <v>41.440300000000001</v>
          </cell>
          <cell r="N117">
            <v>0</v>
          </cell>
          <cell r="P117">
            <v>0</v>
          </cell>
          <cell r="Q117">
            <v>0</v>
          </cell>
          <cell r="S117">
            <v>0</v>
          </cell>
          <cell r="T117">
            <v>0</v>
          </cell>
          <cell r="V117">
            <v>0</v>
          </cell>
          <cell r="W117">
            <v>3.7519999999999998</v>
          </cell>
          <cell r="X117">
            <v>0</v>
          </cell>
          <cell r="Y117">
            <v>0</v>
          </cell>
          <cell r="Z117">
            <v>0</v>
          </cell>
          <cell r="AA117">
            <v>19.631</v>
          </cell>
          <cell r="AC117">
            <v>19.631</v>
          </cell>
          <cell r="AD117">
            <v>19.896000000000001</v>
          </cell>
          <cell r="AF117">
            <v>19.896000000000001</v>
          </cell>
          <cell r="AG117">
            <v>33.603999999999999</v>
          </cell>
          <cell r="AI117">
            <v>33.603999999999999</v>
          </cell>
          <cell r="AJ117">
            <v>33.603999999999999</v>
          </cell>
          <cell r="AL117">
            <v>33.603999999999999</v>
          </cell>
          <cell r="AM117">
            <v>33.603999999999999</v>
          </cell>
          <cell r="AO117">
            <v>33.603999999999999</v>
          </cell>
          <cell r="AP117">
            <v>0</v>
          </cell>
          <cell r="AR117">
            <v>0</v>
          </cell>
          <cell r="AS117">
            <v>0</v>
          </cell>
          <cell r="AU117">
            <v>0</v>
          </cell>
          <cell r="AV117">
            <v>0</v>
          </cell>
          <cell r="AX117">
            <v>0</v>
          </cell>
        </row>
        <row r="118">
          <cell r="A118">
            <v>513992</v>
          </cell>
          <cell r="B118" t="str">
            <v>Repre-statut.org.DN</v>
          </cell>
          <cell r="D118">
            <v>0</v>
          </cell>
          <cell r="E118">
            <v>4.5039999999999996</v>
          </cell>
          <cell r="G118">
            <v>4.5039999999999996</v>
          </cell>
          <cell r="H118">
            <v>0</v>
          </cell>
          <cell r="J118">
            <v>0</v>
          </cell>
          <cell r="K118">
            <v>0.94828000000000001</v>
          </cell>
          <cell r="M118">
            <v>0.94828000000000001</v>
          </cell>
          <cell r="N118">
            <v>0</v>
          </cell>
          <cell r="P118">
            <v>0</v>
          </cell>
          <cell r="Q118">
            <v>0</v>
          </cell>
          <cell r="S118">
            <v>0</v>
          </cell>
          <cell r="T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0.28599999999999998</v>
          </cell>
          <cell r="AC118">
            <v>0.28599999999999998</v>
          </cell>
          <cell r="AD118">
            <v>0.94828000000000001</v>
          </cell>
          <cell r="AF118">
            <v>0.94828000000000001</v>
          </cell>
          <cell r="AG118">
            <v>0.94828000000000001</v>
          </cell>
          <cell r="AI118">
            <v>0.94828000000000001</v>
          </cell>
          <cell r="AJ118">
            <v>0.94828000000000001</v>
          </cell>
          <cell r="AL118">
            <v>0.94828000000000001</v>
          </cell>
          <cell r="AM118">
            <v>0.94828000000000001</v>
          </cell>
          <cell r="AO118">
            <v>0.94828000000000001</v>
          </cell>
          <cell r="AP118">
            <v>0</v>
          </cell>
          <cell r="AR118">
            <v>0</v>
          </cell>
          <cell r="AS118">
            <v>0</v>
          </cell>
          <cell r="AU118">
            <v>0</v>
          </cell>
          <cell r="AV118">
            <v>0</v>
          </cell>
          <cell r="AX118">
            <v>0</v>
          </cell>
        </row>
        <row r="119">
          <cell r="A119">
            <v>513001</v>
          </cell>
          <cell r="B119" t="str">
            <v>Repre-DN-pohoštění</v>
          </cell>
          <cell r="D119">
            <v>1915.22046</v>
          </cell>
          <cell r="E119">
            <v>2177.4239199999997</v>
          </cell>
          <cell r="G119">
            <v>2177.4239199999997</v>
          </cell>
          <cell r="H119">
            <v>2391.0492999999997</v>
          </cell>
          <cell r="J119">
            <v>2391.0492999999997</v>
          </cell>
          <cell r="K119">
            <v>1854.72047</v>
          </cell>
          <cell r="M119">
            <v>1854.72047</v>
          </cell>
          <cell r="N119">
            <v>3140</v>
          </cell>
          <cell r="P119">
            <v>3140</v>
          </cell>
          <cell r="Q119">
            <v>3140</v>
          </cell>
          <cell r="S119">
            <v>3140</v>
          </cell>
          <cell r="T119">
            <v>3140</v>
          </cell>
          <cell r="V119">
            <v>3140</v>
          </cell>
          <cell r="W119">
            <v>115.88510000000001</v>
          </cell>
          <cell r="X119">
            <v>120</v>
          </cell>
          <cell r="Y119">
            <v>120</v>
          </cell>
          <cell r="Z119">
            <v>120</v>
          </cell>
          <cell r="AA119">
            <v>3048.9153900000001</v>
          </cell>
          <cell r="AC119">
            <v>3048.9153900000001</v>
          </cell>
          <cell r="AD119">
            <v>3049.5182300000001</v>
          </cell>
          <cell r="AF119">
            <v>3049.5182300000001</v>
          </cell>
          <cell r="AG119">
            <v>3035.67056</v>
          </cell>
          <cell r="AI119">
            <v>3035.67056</v>
          </cell>
          <cell r="AJ119">
            <v>3035.6704100000002</v>
          </cell>
          <cell r="AL119">
            <v>3035.6704100000002</v>
          </cell>
          <cell r="AM119">
            <v>3035.6704100000002</v>
          </cell>
          <cell r="AO119">
            <v>3035.6704100000002</v>
          </cell>
          <cell r="AP119">
            <v>3002</v>
          </cell>
          <cell r="AR119">
            <v>3002</v>
          </cell>
          <cell r="AS119">
            <v>3002</v>
          </cell>
          <cell r="AU119">
            <v>3002</v>
          </cell>
          <cell r="AV119">
            <v>3002</v>
          </cell>
          <cell r="AX119">
            <v>3002</v>
          </cell>
        </row>
        <row r="120">
          <cell r="B120" t="str">
            <v>Pohoštění a občerstvení</v>
          </cell>
          <cell r="C120" t="str">
            <v>Other Operating Expenses</v>
          </cell>
          <cell r="D120">
            <v>1944.1874800000001</v>
          </cell>
          <cell r="E120">
            <v>2211.9579199999998</v>
          </cell>
          <cell r="F120">
            <v>0</v>
          </cell>
          <cell r="G120">
            <v>2211.9579199999998</v>
          </cell>
          <cell r="H120">
            <v>2432.9002999999998</v>
          </cell>
          <cell r="I120">
            <v>0</v>
          </cell>
          <cell r="J120">
            <v>2432.9002999999998</v>
          </cell>
          <cell r="K120">
            <v>1897.10905</v>
          </cell>
          <cell r="L120">
            <v>0</v>
          </cell>
          <cell r="M120">
            <v>1897.10905</v>
          </cell>
          <cell r="N120">
            <v>3140</v>
          </cell>
          <cell r="O120">
            <v>0</v>
          </cell>
          <cell r="P120">
            <v>3140</v>
          </cell>
          <cell r="Q120">
            <v>3140</v>
          </cell>
          <cell r="R120">
            <v>0</v>
          </cell>
          <cell r="S120">
            <v>3140</v>
          </cell>
          <cell r="T120">
            <v>3140</v>
          </cell>
          <cell r="U120">
            <v>0</v>
          </cell>
          <cell r="V120">
            <v>3140</v>
          </cell>
          <cell r="W120">
            <v>119.6371</v>
          </cell>
          <cell r="X120">
            <v>120</v>
          </cell>
          <cell r="Y120">
            <v>120</v>
          </cell>
          <cell r="Z120">
            <v>120</v>
          </cell>
          <cell r="AA120">
            <v>3068.83239</v>
          </cell>
          <cell r="AB120">
            <v>0</v>
          </cell>
          <cell r="AC120">
            <v>3068.83239</v>
          </cell>
          <cell r="AD120">
            <v>3070.3625099999999</v>
          </cell>
          <cell r="AE120">
            <v>0</v>
          </cell>
          <cell r="AF120">
            <v>3070.3625099999999</v>
          </cell>
          <cell r="AG120">
            <v>3070.2228399999999</v>
          </cell>
          <cell r="AH120">
            <v>0</v>
          </cell>
          <cell r="AI120">
            <v>3070.2228399999999</v>
          </cell>
          <cell r="AJ120">
            <v>3070.2226900000001</v>
          </cell>
          <cell r="AK120">
            <v>0</v>
          </cell>
          <cell r="AL120">
            <v>3070.2226900000001</v>
          </cell>
          <cell r="AM120">
            <v>3070.2226900000001</v>
          </cell>
          <cell r="AN120">
            <v>0</v>
          </cell>
          <cell r="AO120">
            <v>3070.2226900000001</v>
          </cell>
          <cell r="AP120">
            <v>3002</v>
          </cell>
          <cell r="AQ120">
            <v>0</v>
          </cell>
          <cell r="AR120">
            <v>3002</v>
          </cell>
          <cell r="AS120">
            <v>3002</v>
          </cell>
          <cell r="AT120">
            <v>0</v>
          </cell>
          <cell r="AU120">
            <v>3002</v>
          </cell>
          <cell r="AV120">
            <v>3002</v>
          </cell>
          <cell r="AW120">
            <v>0</v>
          </cell>
          <cell r="AX120">
            <v>3002</v>
          </cell>
        </row>
        <row r="121">
          <cell r="A121">
            <v>518001</v>
          </cell>
          <cell r="B121" t="str">
            <v>Ost.služby - poštovné</v>
          </cell>
          <cell r="D121">
            <v>241.0968</v>
          </cell>
          <cell r="E121">
            <v>330.38380999999998</v>
          </cell>
          <cell r="G121">
            <v>330.38380999999998</v>
          </cell>
          <cell r="H121">
            <v>742.03362000000004</v>
          </cell>
          <cell r="J121">
            <v>742.03362000000004</v>
          </cell>
          <cell r="K121">
            <v>346.86858000000001</v>
          </cell>
          <cell r="M121">
            <v>346.86858000000001</v>
          </cell>
          <cell r="N121">
            <v>646.4</v>
          </cell>
          <cell r="P121">
            <v>646.4</v>
          </cell>
          <cell r="Q121">
            <v>655.84900000000005</v>
          </cell>
          <cell r="S121">
            <v>655.84900000000005</v>
          </cell>
          <cell r="T121">
            <v>665.49099999999999</v>
          </cell>
          <cell r="V121">
            <v>665.49099999999999</v>
          </cell>
          <cell r="W121">
            <v>17.305540000000001</v>
          </cell>
          <cell r="X121">
            <v>135.69999999999999</v>
          </cell>
          <cell r="Y121">
            <v>136.72300000000001</v>
          </cell>
          <cell r="Z121">
            <v>137.74700000000001</v>
          </cell>
          <cell r="AA121">
            <v>805.51932999999997</v>
          </cell>
          <cell r="AC121">
            <v>805.51932999999997</v>
          </cell>
          <cell r="AD121">
            <v>784.59127000000001</v>
          </cell>
          <cell r="AF121">
            <v>784.59127000000001</v>
          </cell>
          <cell r="AG121">
            <v>360.29408000000001</v>
          </cell>
          <cell r="AI121">
            <v>360.29408000000001</v>
          </cell>
          <cell r="AJ121">
            <v>305.63112999999998</v>
          </cell>
          <cell r="AL121">
            <v>305.63112999999998</v>
          </cell>
          <cell r="AM121">
            <v>305.63112999999998</v>
          </cell>
          <cell r="AO121">
            <v>305.63112999999998</v>
          </cell>
          <cell r="AP121">
            <v>364.125</v>
          </cell>
          <cell r="AR121">
            <v>364.125</v>
          </cell>
          <cell r="AS121">
            <v>372.22500000000002</v>
          </cell>
          <cell r="AU121">
            <v>372.22500000000002</v>
          </cell>
          <cell r="AV121">
            <v>380.56799999999998</v>
          </cell>
          <cell r="AX121">
            <v>380.56799999999998</v>
          </cell>
        </row>
        <row r="122">
          <cell r="A122">
            <v>518002</v>
          </cell>
          <cell r="B122" t="str">
            <v>Ost.služby - přepravné</v>
          </cell>
          <cell r="D122">
            <v>243.85873999999998</v>
          </cell>
          <cell r="E122">
            <v>224.75923</v>
          </cell>
          <cell r="G122">
            <v>224.75923</v>
          </cell>
          <cell r="H122">
            <v>147.46579</v>
          </cell>
          <cell r="J122">
            <v>147.46579</v>
          </cell>
          <cell r="K122">
            <v>1181.2022899999999</v>
          </cell>
          <cell r="M122">
            <v>1181.2022899999999</v>
          </cell>
          <cell r="N122">
            <v>2786.3440000000001</v>
          </cell>
          <cell r="P122">
            <v>2786.3440000000001</v>
          </cell>
          <cell r="Q122">
            <v>277.72199999999998</v>
          </cell>
          <cell r="S122">
            <v>277.72199999999998</v>
          </cell>
          <cell r="T122">
            <v>349.12</v>
          </cell>
          <cell r="V122">
            <v>349.12</v>
          </cell>
          <cell r="W122">
            <v>20.06475</v>
          </cell>
          <cell r="X122">
            <v>69.75</v>
          </cell>
          <cell r="Y122">
            <v>69.75</v>
          </cell>
          <cell r="Z122">
            <v>69.75</v>
          </cell>
          <cell r="AA122">
            <v>679.04932999999994</v>
          </cell>
          <cell r="AC122">
            <v>679.04932999999994</v>
          </cell>
          <cell r="AD122">
            <v>649.68935999999997</v>
          </cell>
          <cell r="AF122">
            <v>649.68935999999997</v>
          </cell>
          <cell r="AG122">
            <v>657.45623999999998</v>
          </cell>
          <cell r="AI122">
            <v>657.45623999999998</v>
          </cell>
          <cell r="AJ122">
            <v>111.22864999999999</v>
          </cell>
          <cell r="AL122">
            <v>111.22864999999999</v>
          </cell>
          <cell r="AM122">
            <v>111.22864999999999</v>
          </cell>
          <cell r="AO122">
            <v>111.22864999999999</v>
          </cell>
          <cell r="AP122">
            <v>117.625</v>
          </cell>
          <cell r="AR122">
            <v>117.625</v>
          </cell>
          <cell r="AS122">
            <v>167.625</v>
          </cell>
          <cell r="AU122">
            <v>167.625</v>
          </cell>
          <cell r="AV122">
            <v>117.625</v>
          </cell>
          <cell r="AX122">
            <v>117.625</v>
          </cell>
        </row>
        <row r="123">
          <cell r="A123">
            <v>518003</v>
          </cell>
          <cell r="B123" t="str">
            <v>Nájem-plyn.a ost.zař - Olsiny Rent</v>
          </cell>
          <cell r="D123">
            <v>12908.77054</v>
          </cell>
          <cell r="E123">
            <v>15703.99365</v>
          </cell>
          <cell r="G123">
            <v>15703.99365</v>
          </cell>
          <cell r="H123">
            <v>14347.06501</v>
          </cell>
          <cell r="J123">
            <v>14347.06501</v>
          </cell>
          <cell r="K123">
            <v>15688.753000000001</v>
          </cell>
          <cell r="M123">
            <v>15688.753000000001</v>
          </cell>
          <cell r="N123">
            <v>31257.200000000001</v>
          </cell>
          <cell r="P123">
            <v>31257.200000000001</v>
          </cell>
          <cell r="Q123">
            <v>26840.628000000001</v>
          </cell>
          <cell r="S123">
            <v>26840.628000000001</v>
          </cell>
          <cell r="T123">
            <v>27196.19</v>
          </cell>
          <cell r="V123">
            <v>27196.19</v>
          </cell>
          <cell r="W123">
            <v>67.078530000000001</v>
          </cell>
          <cell r="X123">
            <v>154.80000000000001</v>
          </cell>
          <cell r="Y123">
            <v>155.80000000000001</v>
          </cell>
          <cell r="Z123">
            <v>156.80000000000001</v>
          </cell>
          <cell r="AA123">
            <v>19283.770850000001</v>
          </cell>
          <cell r="AC123">
            <v>19283.770850000001</v>
          </cell>
          <cell r="AD123">
            <v>20067.1525</v>
          </cell>
          <cell r="AF123">
            <v>20067.1525</v>
          </cell>
          <cell r="AG123">
            <v>17760.146710000001</v>
          </cell>
          <cell r="AI123">
            <v>17760.146710000001</v>
          </cell>
          <cell r="AJ123">
            <v>17307.02202</v>
          </cell>
          <cell r="AL123">
            <v>17307.02202</v>
          </cell>
          <cell r="AM123">
            <v>17307.02202</v>
          </cell>
          <cell r="AO123">
            <v>17307.02202</v>
          </cell>
          <cell r="AP123">
            <v>33570.406000000003</v>
          </cell>
          <cell r="AR123">
            <v>33570.406000000003</v>
          </cell>
          <cell r="AS123">
            <v>41317.406000000003</v>
          </cell>
          <cell r="AU123">
            <v>41317.406000000003</v>
          </cell>
          <cell r="AV123">
            <v>34250.406000000003</v>
          </cell>
          <cell r="AX123">
            <v>34250.406000000003</v>
          </cell>
        </row>
        <row r="124">
          <cell r="A124">
            <v>518004</v>
          </cell>
          <cell r="B124" t="str">
            <v>Nájem-fin. leasing</v>
          </cell>
          <cell r="D124">
            <v>7.7050000000000001</v>
          </cell>
          <cell r="E124">
            <v>8.4440000000000001E-2</v>
          </cell>
          <cell r="G124">
            <v>8.4440000000000001E-2</v>
          </cell>
          <cell r="H124">
            <v>0</v>
          </cell>
          <cell r="J124">
            <v>0</v>
          </cell>
          <cell r="K124">
            <v>0</v>
          </cell>
          <cell r="M124">
            <v>0</v>
          </cell>
          <cell r="N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C124">
            <v>0</v>
          </cell>
          <cell r="AD124">
            <v>0</v>
          </cell>
          <cell r="AF124">
            <v>0</v>
          </cell>
          <cell r="AG124">
            <v>0</v>
          </cell>
          <cell r="AI124">
            <v>0</v>
          </cell>
          <cell r="AJ124">
            <v>0</v>
          </cell>
          <cell r="AL124">
            <v>0</v>
          </cell>
          <cell r="AM124">
            <v>0</v>
          </cell>
          <cell r="AO124">
            <v>0</v>
          </cell>
          <cell r="AP124">
            <v>0</v>
          </cell>
          <cell r="AR124">
            <v>0</v>
          </cell>
          <cell r="AS124">
            <v>0</v>
          </cell>
          <cell r="AU124">
            <v>0</v>
          </cell>
          <cell r="AV124">
            <v>0</v>
          </cell>
          <cell r="AX124">
            <v>0</v>
          </cell>
        </row>
        <row r="125">
          <cell r="A125">
            <v>518005</v>
          </cell>
          <cell r="B125" t="str">
            <v>Ost.služby - stočné</v>
          </cell>
          <cell r="D125">
            <v>40.297980000000003</v>
          </cell>
          <cell r="E125">
            <v>21.91497</v>
          </cell>
          <cell r="G125">
            <v>21.91497</v>
          </cell>
          <cell r="H125">
            <v>52.410080000000001</v>
          </cell>
          <cell r="J125">
            <v>52.410080000000001</v>
          </cell>
          <cell r="K125">
            <v>45.48753</v>
          </cell>
          <cell r="M125">
            <v>45.48753</v>
          </cell>
          <cell r="N125">
            <v>31.6</v>
          </cell>
          <cell r="P125">
            <v>31.6</v>
          </cell>
          <cell r="Q125">
            <v>32.091999999999999</v>
          </cell>
          <cell r="S125">
            <v>32.091999999999999</v>
          </cell>
          <cell r="T125">
            <v>32.186</v>
          </cell>
          <cell r="V125">
            <v>32.186</v>
          </cell>
          <cell r="W125">
            <v>0.252</v>
          </cell>
          <cell r="X125">
            <v>0</v>
          </cell>
          <cell r="Y125">
            <v>0</v>
          </cell>
          <cell r="Z125">
            <v>0</v>
          </cell>
          <cell r="AA125">
            <v>31.6</v>
          </cell>
          <cell r="AC125">
            <v>31.6</v>
          </cell>
          <cell r="AD125">
            <v>54.971599999999995</v>
          </cell>
          <cell r="AF125">
            <v>54.971599999999995</v>
          </cell>
          <cell r="AG125">
            <v>52.971599999999995</v>
          </cell>
          <cell r="AI125">
            <v>52.971599999999995</v>
          </cell>
          <cell r="AJ125">
            <v>39.171599999999998</v>
          </cell>
          <cell r="AL125">
            <v>39.171599999999998</v>
          </cell>
          <cell r="AM125">
            <v>39.171599999999998</v>
          </cell>
          <cell r="AO125">
            <v>39.171599999999998</v>
          </cell>
          <cell r="AP125">
            <v>32</v>
          </cell>
          <cell r="AR125">
            <v>32</v>
          </cell>
          <cell r="AS125">
            <v>32</v>
          </cell>
          <cell r="AU125">
            <v>32</v>
          </cell>
          <cell r="AV125">
            <v>32</v>
          </cell>
          <cell r="AX125">
            <v>32</v>
          </cell>
        </row>
        <row r="126">
          <cell r="A126">
            <v>518006</v>
          </cell>
          <cell r="B126" t="str">
            <v>Ost.služby - školení</v>
          </cell>
          <cell r="D126">
            <v>11994.904859999999</v>
          </cell>
          <cell r="E126">
            <v>10398.462449999999</v>
          </cell>
          <cell r="G126">
            <v>10398.462449999999</v>
          </cell>
          <cell r="H126">
            <v>11768.142689999999</v>
          </cell>
          <cell r="J126">
            <v>11768.142689999999</v>
          </cell>
          <cell r="K126">
            <v>9679.8456700000006</v>
          </cell>
          <cell r="M126">
            <v>9679.8456700000006</v>
          </cell>
          <cell r="N126">
            <v>15628.4</v>
          </cell>
          <cell r="P126">
            <v>15628.4</v>
          </cell>
          <cell r="Q126">
            <v>16097.808999999999</v>
          </cell>
          <cell r="S126">
            <v>16097.808999999999</v>
          </cell>
          <cell r="T126">
            <v>16243.579</v>
          </cell>
          <cell r="V126">
            <v>16243.579</v>
          </cell>
          <cell r="W126">
            <v>1198.96506</v>
          </cell>
          <cell r="X126">
            <v>1471.85</v>
          </cell>
          <cell r="Y126">
            <v>1471.806</v>
          </cell>
          <cell r="Z126">
            <v>1471.806</v>
          </cell>
          <cell r="AA126">
            <v>11617.421699999999</v>
          </cell>
          <cell r="AC126">
            <v>11617.421699999999</v>
          </cell>
          <cell r="AD126">
            <v>10570.70325</v>
          </cell>
          <cell r="AF126">
            <v>10570.70325</v>
          </cell>
          <cell r="AG126">
            <v>10525.01251</v>
          </cell>
          <cell r="AI126">
            <v>10525.01251</v>
          </cell>
          <cell r="AJ126">
            <v>10517.204890000001</v>
          </cell>
          <cell r="AL126">
            <v>10517.204890000001</v>
          </cell>
          <cell r="AM126">
            <v>10517.204890000001</v>
          </cell>
          <cell r="AO126">
            <v>10517.204890000001</v>
          </cell>
          <cell r="AP126">
            <v>12500</v>
          </cell>
          <cell r="AR126">
            <v>12500</v>
          </cell>
          <cell r="AS126">
            <v>12500</v>
          </cell>
          <cell r="AU126">
            <v>12500</v>
          </cell>
          <cell r="AV126">
            <v>12500</v>
          </cell>
          <cell r="AX126">
            <v>12500</v>
          </cell>
        </row>
        <row r="127">
          <cell r="A127">
            <v>518007</v>
          </cell>
          <cell r="B127" t="str">
            <v>Úpravy výpoč.syst.</v>
          </cell>
          <cell r="D127">
            <v>4269.2004500000003</v>
          </cell>
          <cell r="E127">
            <v>8479.3270700000012</v>
          </cell>
          <cell r="G127">
            <v>8479.3270700000012</v>
          </cell>
          <cell r="H127">
            <v>10165.85657</v>
          </cell>
          <cell r="J127">
            <v>10165.85657</v>
          </cell>
          <cell r="K127">
            <v>8457.5225500000015</v>
          </cell>
          <cell r="M127">
            <v>8457.5225500000015</v>
          </cell>
          <cell r="N127">
            <v>17095.599999999999</v>
          </cell>
          <cell r="P127">
            <v>17095.599999999999</v>
          </cell>
          <cell r="Q127">
            <v>17264.714</v>
          </cell>
          <cell r="S127">
            <v>17264.714</v>
          </cell>
          <cell r="T127">
            <v>17704.274000000001</v>
          </cell>
          <cell r="V127">
            <v>17704.274000000001</v>
          </cell>
          <cell r="W127">
            <v>3708.3951499999998</v>
          </cell>
          <cell r="X127">
            <v>5451</v>
          </cell>
          <cell r="Y127">
            <v>5563.7520000000004</v>
          </cell>
          <cell r="Z127">
            <v>5679.0810000000001</v>
          </cell>
          <cell r="AA127">
            <v>9075.35</v>
          </cell>
          <cell r="AC127">
            <v>9075.35</v>
          </cell>
          <cell r="AD127">
            <v>9659.3282600000002</v>
          </cell>
          <cell r="AF127">
            <v>9659.3282600000002</v>
          </cell>
          <cell r="AG127">
            <v>9345.23776</v>
          </cell>
          <cell r="AI127">
            <v>9345.23776</v>
          </cell>
          <cell r="AJ127">
            <v>8970.4280600000002</v>
          </cell>
          <cell r="AL127">
            <v>8970.4280600000002</v>
          </cell>
          <cell r="AM127">
            <v>8970.4280600000002</v>
          </cell>
          <cell r="AO127">
            <v>8970.4280600000002</v>
          </cell>
          <cell r="AP127">
            <v>13539.224</v>
          </cell>
          <cell r="AR127">
            <v>13539.224</v>
          </cell>
          <cell r="AS127">
            <v>12866.724</v>
          </cell>
          <cell r="AU127">
            <v>12866.724</v>
          </cell>
          <cell r="AV127">
            <v>12866.724</v>
          </cell>
          <cell r="AX127">
            <v>12866.724</v>
          </cell>
        </row>
        <row r="128">
          <cell r="A128">
            <v>518009</v>
          </cell>
          <cell r="B128" t="str">
            <v>Náklady na audit apod.</v>
          </cell>
          <cell r="D128">
            <v>0</v>
          </cell>
          <cell r="E128">
            <v>6036.0559999999996</v>
          </cell>
          <cell r="G128">
            <v>6036.0559999999996</v>
          </cell>
          <cell r="H128">
            <v>7182.1380199999994</v>
          </cell>
          <cell r="J128">
            <v>7182.1380199999994</v>
          </cell>
          <cell r="K128">
            <v>4955.8519999999999</v>
          </cell>
          <cell r="M128">
            <v>4955.8519999999999</v>
          </cell>
          <cell r="N128">
            <v>6020</v>
          </cell>
          <cell r="P128">
            <v>6020</v>
          </cell>
          <cell r="Q128">
            <v>6020.46</v>
          </cell>
          <cell r="S128">
            <v>6020.46</v>
          </cell>
          <cell r="T128">
            <v>6020.9309999999996</v>
          </cell>
          <cell r="V128">
            <v>6020.9309999999996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6020</v>
          </cell>
          <cell r="AC128">
            <v>6020</v>
          </cell>
          <cell r="AD128">
            <v>6013</v>
          </cell>
          <cell r="AF128">
            <v>6013</v>
          </cell>
          <cell r="AG128">
            <v>6013.0320000000002</v>
          </cell>
          <cell r="AI128">
            <v>6013.0320000000002</v>
          </cell>
          <cell r="AJ128">
            <v>6013.0320000000002</v>
          </cell>
          <cell r="AL128">
            <v>6013.0320000000002</v>
          </cell>
          <cell r="AM128">
            <v>6013.0320000000002</v>
          </cell>
          <cell r="AO128">
            <v>6013.0320000000002</v>
          </cell>
          <cell r="AP128">
            <v>6013</v>
          </cell>
          <cell r="AR128">
            <v>6013</v>
          </cell>
          <cell r="AS128">
            <v>6013</v>
          </cell>
          <cell r="AU128">
            <v>6013</v>
          </cell>
          <cell r="AV128">
            <v>6013</v>
          </cell>
          <cell r="AX128">
            <v>6013</v>
          </cell>
        </row>
        <row r="129">
          <cell r="A129">
            <v>518010</v>
          </cell>
          <cell r="B129" t="str">
            <v>Konzult,porad.služby</v>
          </cell>
          <cell r="D129">
            <v>43112.064700000003</v>
          </cell>
          <cell r="E129">
            <v>36185.237130000001</v>
          </cell>
          <cell r="G129">
            <v>36185.237130000001</v>
          </cell>
          <cell r="H129">
            <v>42001.077659999995</v>
          </cell>
          <cell r="J129">
            <v>42001.077659999995</v>
          </cell>
          <cell r="K129">
            <v>40438.699189999999</v>
          </cell>
          <cell r="M129">
            <v>40438.699189999999</v>
          </cell>
          <cell r="N129">
            <v>59435.997000000003</v>
          </cell>
          <cell r="P129">
            <v>59435.997000000003</v>
          </cell>
          <cell r="Q129">
            <v>53912.45</v>
          </cell>
          <cell r="S129">
            <v>53912.45</v>
          </cell>
          <cell r="T129">
            <v>54690.995000000003</v>
          </cell>
          <cell r="V129">
            <v>54690.995000000003</v>
          </cell>
          <cell r="W129">
            <v>5022.4949999999999</v>
          </cell>
          <cell r="X129">
            <v>3965</v>
          </cell>
          <cell r="Y129">
            <v>4039.8649999999998</v>
          </cell>
          <cell r="Z129">
            <v>4116.4520000000002</v>
          </cell>
          <cell r="AA129">
            <v>47847.271639999999</v>
          </cell>
          <cell r="AC129">
            <v>47847.271639999999</v>
          </cell>
          <cell r="AD129">
            <v>45392.755369999999</v>
          </cell>
          <cell r="AF129">
            <v>45392.755369999999</v>
          </cell>
          <cell r="AG129">
            <v>43262.057460000004</v>
          </cell>
          <cell r="AI129">
            <v>43262.057460000004</v>
          </cell>
          <cell r="AJ129">
            <v>45914.80025</v>
          </cell>
          <cell r="AL129">
            <v>45914.80025</v>
          </cell>
          <cell r="AM129">
            <v>43825</v>
          </cell>
          <cell r="AO129">
            <v>43825</v>
          </cell>
          <cell r="AP129">
            <v>49933.415000000001</v>
          </cell>
          <cell r="AR129">
            <v>49933.415000000001</v>
          </cell>
          <cell r="AS129">
            <v>42912.955000000002</v>
          </cell>
          <cell r="AU129">
            <v>42912.955000000002</v>
          </cell>
          <cell r="AV129">
            <v>42912.955000000002</v>
          </cell>
          <cell r="AX129">
            <v>42912.955000000002</v>
          </cell>
        </row>
        <row r="130">
          <cell r="A130">
            <v>518011</v>
          </cell>
          <cell r="B130" t="str">
            <v>Ost.služby-ostraha, úklid, ostatní</v>
          </cell>
          <cell r="D130">
            <v>53480.786180000003</v>
          </cell>
          <cell r="E130">
            <v>58675.109250000001</v>
          </cell>
          <cell r="G130">
            <v>58675.109250000001</v>
          </cell>
          <cell r="H130">
            <v>52868.476979999999</v>
          </cell>
          <cell r="J130">
            <v>52868.476979999999</v>
          </cell>
          <cell r="K130">
            <v>30906.38897</v>
          </cell>
          <cell r="M130">
            <v>30906.38897</v>
          </cell>
          <cell r="N130">
            <v>52624.099560000002</v>
          </cell>
          <cell r="P130">
            <v>52624.099560000002</v>
          </cell>
          <cell r="Q130">
            <v>52674.379560000001</v>
          </cell>
          <cell r="S130">
            <v>52674.379560000001</v>
          </cell>
          <cell r="T130">
            <v>52892.851560000003</v>
          </cell>
          <cell r="V130">
            <v>52892.851560000003</v>
          </cell>
          <cell r="W130">
            <v>19804.552510000001</v>
          </cell>
          <cell r="X130">
            <v>20401.72956</v>
          </cell>
          <cell r="Y130">
            <v>20625.72956</v>
          </cell>
          <cell r="Z130">
            <v>20853.72956</v>
          </cell>
          <cell r="AA130">
            <v>32287.070319999999</v>
          </cell>
          <cell r="AC130">
            <v>32287.070319999999</v>
          </cell>
          <cell r="AD130">
            <v>31231.589250000001</v>
          </cell>
          <cell r="AF130">
            <v>31231.589250000001</v>
          </cell>
          <cell r="AG130">
            <v>32338.58095</v>
          </cell>
          <cell r="AI130">
            <v>32338.58095</v>
          </cell>
          <cell r="AJ130">
            <v>32382.877789999999</v>
          </cell>
          <cell r="AL130">
            <v>32382.877789999999</v>
          </cell>
          <cell r="AM130">
            <v>32382.877789999999</v>
          </cell>
          <cell r="AO130">
            <v>32382.877789999999</v>
          </cell>
          <cell r="AP130">
            <v>31532</v>
          </cell>
          <cell r="AR130">
            <v>31532</v>
          </cell>
          <cell r="AS130">
            <v>27951.8</v>
          </cell>
          <cell r="AU130">
            <v>27951.8</v>
          </cell>
          <cell r="AV130">
            <v>27972.194</v>
          </cell>
          <cell r="AX130">
            <v>27972.194</v>
          </cell>
        </row>
        <row r="131">
          <cell r="A131">
            <v>518012</v>
          </cell>
          <cell r="B131" t="str">
            <v>Ostatní služby - sponzoring ostatní</v>
          </cell>
          <cell r="D131">
            <v>0</v>
          </cell>
          <cell r="E131">
            <v>0.77100000000000002</v>
          </cell>
          <cell r="G131">
            <v>0.77100000000000002</v>
          </cell>
          <cell r="H131">
            <v>0</v>
          </cell>
          <cell r="J131">
            <v>0</v>
          </cell>
          <cell r="K131">
            <v>0</v>
          </cell>
          <cell r="M131">
            <v>0</v>
          </cell>
          <cell r="N131">
            <v>0</v>
          </cell>
          <cell r="P131">
            <v>0</v>
          </cell>
          <cell r="Q131">
            <v>0</v>
          </cell>
          <cell r="S131">
            <v>0</v>
          </cell>
          <cell r="T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>
            <v>0</v>
          </cell>
          <cell r="AD131">
            <v>0</v>
          </cell>
          <cell r="AF131">
            <v>0</v>
          </cell>
          <cell r="AG131">
            <v>0</v>
          </cell>
          <cell r="AI131">
            <v>0</v>
          </cell>
          <cell r="AJ131">
            <v>0</v>
          </cell>
          <cell r="AL131">
            <v>0</v>
          </cell>
          <cell r="AM131">
            <v>0</v>
          </cell>
          <cell r="AO131">
            <v>0</v>
          </cell>
          <cell r="AP131">
            <v>0</v>
          </cell>
          <cell r="AR131">
            <v>0</v>
          </cell>
          <cell r="AS131">
            <v>0</v>
          </cell>
          <cell r="AU131">
            <v>0</v>
          </cell>
          <cell r="AV131">
            <v>0</v>
          </cell>
          <cell r="AX131">
            <v>0</v>
          </cell>
        </row>
        <row r="132">
          <cell r="A132">
            <v>518013</v>
          </cell>
          <cell r="B132" t="str">
            <v>Ost.služby - marketing</v>
          </cell>
          <cell r="D132">
            <v>1966.5949800000001</v>
          </cell>
          <cell r="E132">
            <v>8052.4805900000001</v>
          </cell>
          <cell r="G132">
            <v>8052.4805900000001</v>
          </cell>
          <cell r="H132">
            <v>7298.92472</v>
          </cell>
          <cell r="J132">
            <v>7298.92472</v>
          </cell>
          <cell r="K132">
            <v>9896.8448499999995</v>
          </cell>
          <cell r="M132">
            <v>9896.8448499999995</v>
          </cell>
          <cell r="N132">
            <v>21705.5</v>
          </cell>
          <cell r="P132">
            <v>21705.5</v>
          </cell>
          <cell r="Q132">
            <v>12320</v>
          </cell>
          <cell r="S132">
            <v>12320</v>
          </cell>
          <cell r="T132">
            <v>12320</v>
          </cell>
          <cell r="V132">
            <v>12320</v>
          </cell>
          <cell r="W132">
            <v>5.7</v>
          </cell>
          <cell r="X132">
            <v>0</v>
          </cell>
          <cell r="Y132">
            <v>0</v>
          </cell>
          <cell r="Z132">
            <v>0</v>
          </cell>
          <cell r="AA132">
            <v>16805.5</v>
          </cell>
          <cell r="AC132">
            <v>16805.5</v>
          </cell>
          <cell r="AD132">
            <v>16070.803699999999</v>
          </cell>
          <cell r="AF132">
            <v>16070.803699999999</v>
          </cell>
          <cell r="AG132">
            <v>15991.173369999999</v>
          </cell>
          <cell r="AI132">
            <v>15991.173369999999</v>
          </cell>
          <cell r="AJ132">
            <v>13431.6734</v>
          </cell>
          <cell r="AL132">
            <v>13431.6734</v>
          </cell>
          <cell r="AM132">
            <v>13431.6734</v>
          </cell>
          <cell r="AO132">
            <v>13431.6734</v>
          </cell>
          <cell r="AP132">
            <v>16420</v>
          </cell>
          <cell r="AR132">
            <v>16420</v>
          </cell>
          <cell r="AS132">
            <v>11920</v>
          </cell>
          <cell r="AU132">
            <v>11920</v>
          </cell>
          <cell r="AV132">
            <v>11920</v>
          </cell>
          <cell r="AX132">
            <v>11920</v>
          </cell>
        </row>
        <row r="133">
          <cell r="A133">
            <v>518014</v>
          </cell>
          <cell r="B133" t="str">
            <v>Ost.služby - vozový park</v>
          </cell>
          <cell r="D133">
            <v>85118.565709999995</v>
          </cell>
          <cell r="E133">
            <v>83421.296719999998</v>
          </cell>
          <cell r="G133">
            <v>83421.296719999998</v>
          </cell>
          <cell r="H133">
            <v>58669.481100000005</v>
          </cell>
          <cell r="J133">
            <v>58669.481100000005</v>
          </cell>
          <cell r="K133">
            <v>48491.122520000004</v>
          </cell>
          <cell r="M133">
            <v>48491.122520000004</v>
          </cell>
          <cell r="N133">
            <v>58839</v>
          </cell>
          <cell r="P133">
            <v>58839</v>
          </cell>
          <cell r="Q133">
            <v>58062</v>
          </cell>
          <cell r="S133">
            <v>58062</v>
          </cell>
          <cell r="T133">
            <v>58824</v>
          </cell>
          <cell r="V133">
            <v>58824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47808</v>
          </cell>
          <cell r="AC133">
            <v>47808</v>
          </cell>
          <cell r="AD133">
            <v>47815.905020000006</v>
          </cell>
          <cell r="AF133">
            <v>47815.905020000006</v>
          </cell>
          <cell r="AG133">
            <v>49812.944520000005</v>
          </cell>
          <cell r="AI133">
            <v>49812.944520000005</v>
          </cell>
          <cell r="AJ133">
            <v>49820.85</v>
          </cell>
          <cell r="AL133">
            <v>49820.85</v>
          </cell>
          <cell r="AM133">
            <v>49820.85</v>
          </cell>
          <cell r="AO133">
            <v>49820.85</v>
          </cell>
          <cell r="AP133">
            <v>46986.159</v>
          </cell>
          <cell r="AR133">
            <v>46986.159</v>
          </cell>
          <cell r="AS133">
            <v>46986.159</v>
          </cell>
          <cell r="AU133">
            <v>46986.159</v>
          </cell>
          <cell r="AV133">
            <v>46986.159</v>
          </cell>
          <cell r="AX133">
            <v>46986.159</v>
          </cell>
        </row>
        <row r="134">
          <cell r="A134">
            <v>518017</v>
          </cell>
          <cell r="B134" t="str">
            <v>Ost.služby - nehm.majetek do 60 TCZK</v>
          </cell>
          <cell r="D134">
            <v>100.28283999999999</v>
          </cell>
          <cell r="E134">
            <v>16.265840000000001</v>
          </cell>
          <cell r="G134">
            <v>16.265840000000001</v>
          </cell>
          <cell r="H134">
            <v>52.058320000000002</v>
          </cell>
          <cell r="J134">
            <v>52.058320000000002</v>
          </cell>
          <cell r="K134">
            <v>0</v>
          </cell>
          <cell r="M134">
            <v>0</v>
          </cell>
          <cell r="N134">
            <v>193</v>
          </cell>
          <cell r="P134">
            <v>193</v>
          </cell>
          <cell r="Q134">
            <v>193</v>
          </cell>
          <cell r="S134">
            <v>193</v>
          </cell>
          <cell r="T134">
            <v>193</v>
          </cell>
          <cell r="V134">
            <v>193</v>
          </cell>
          <cell r="W134">
            <v>0</v>
          </cell>
          <cell r="X134">
            <v>95</v>
          </cell>
          <cell r="Y134">
            <v>95</v>
          </cell>
          <cell r="Z134">
            <v>95</v>
          </cell>
          <cell r="AA134">
            <v>98</v>
          </cell>
          <cell r="AC134">
            <v>98</v>
          </cell>
          <cell r="AD134">
            <v>98</v>
          </cell>
          <cell r="AF134">
            <v>98</v>
          </cell>
          <cell r="AG134">
            <v>95.499990000000011</v>
          </cell>
          <cell r="AI134">
            <v>95.499990000000011</v>
          </cell>
          <cell r="AJ134">
            <v>24</v>
          </cell>
          <cell r="AL134">
            <v>24</v>
          </cell>
          <cell r="AM134">
            <v>24</v>
          </cell>
          <cell r="AO134">
            <v>24</v>
          </cell>
          <cell r="AP134">
            <v>88</v>
          </cell>
          <cell r="AR134">
            <v>88</v>
          </cell>
          <cell r="AS134">
            <v>88</v>
          </cell>
          <cell r="AU134">
            <v>88</v>
          </cell>
          <cell r="AV134">
            <v>88</v>
          </cell>
          <cell r="AX134">
            <v>88</v>
          </cell>
        </row>
        <row r="135">
          <cell r="A135">
            <v>518018</v>
          </cell>
          <cell r="B135" t="str">
            <v>Ostatní služby - man</v>
          </cell>
          <cell r="D135">
            <v>20566.259999999998</v>
          </cell>
          <cell r="E135">
            <v>28010.565999999999</v>
          </cell>
          <cell r="G135">
            <v>28010.565999999999</v>
          </cell>
          <cell r="H135">
            <v>21544</v>
          </cell>
          <cell r="J135">
            <v>21544</v>
          </cell>
          <cell r="K135">
            <v>24272.99</v>
          </cell>
          <cell r="M135">
            <v>24272.99</v>
          </cell>
          <cell r="N135">
            <v>20100</v>
          </cell>
          <cell r="P135">
            <v>20100</v>
          </cell>
          <cell r="Q135">
            <v>20100</v>
          </cell>
          <cell r="S135">
            <v>20100</v>
          </cell>
          <cell r="T135">
            <v>20100</v>
          </cell>
          <cell r="V135">
            <v>20100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23425.583999999999</v>
          </cell>
          <cell r="AC135">
            <v>23425.583999999999</v>
          </cell>
          <cell r="AD135">
            <v>22680</v>
          </cell>
          <cell r="AF135">
            <v>22680</v>
          </cell>
          <cell r="AG135">
            <v>22680</v>
          </cell>
          <cell r="AI135">
            <v>22680</v>
          </cell>
          <cell r="AJ135">
            <v>22680</v>
          </cell>
          <cell r="AL135">
            <v>22680</v>
          </cell>
          <cell r="AM135">
            <v>22680</v>
          </cell>
          <cell r="AO135">
            <v>22680</v>
          </cell>
          <cell r="AP135">
            <v>22680</v>
          </cell>
          <cell r="AR135">
            <v>22680</v>
          </cell>
          <cell r="AS135">
            <v>22680</v>
          </cell>
          <cell r="AU135">
            <v>22680</v>
          </cell>
          <cell r="AV135">
            <v>22680</v>
          </cell>
          <cell r="AX135">
            <v>22680</v>
          </cell>
        </row>
        <row r="136">
          <cell r="A136">
            <v>518020</v>
          </cell>
          <cell r="B136" t="str">
            <v>Ostatní služby</v>
          </cell>
          <cell r="D136">
            <v>35363.825140000001</v>
          </cell>
          <cell r="E136">
            <v>22114.505229999999</v>
          </cell>
          <cell r="G136">
            <v>22114.505229999999</v>
          </cell>
          <cell r="H136">
            <v>21355.482329999999</v>
          </cell>
          <cell r="J136">
            <v>21355.482329999999</v>
          </cell>
          <cell r="K136">
            <v>11292.93167</v>
          </cell>
          <cell r="M136">
            <v>11292.93167</v>
          </cell>
          <cell r="N136">
            <v>22552.821339999999</v>
          </cell>
          <cell r="P136">
            <v>22552.821339999999</v>
          </cell>
          <cell r="Q136">
            <v>21756.982339999999</v>
          </cell>
          <cell r="S136">
            <v>21756.982339999999</v>
          </cell>
          <cell r="T136">
            <v>24998.374480000002</v>
          </cell>
          <cell r="V136">
            <v>24998.374480000002</v>
          </cell>
          <cell r="W136">
            <v>5019.1087800000005</v>
          </cell>
          <cell r="X136">
            <v>7549.0393400000003</v>
          </cell>
          <cell r="Y136">
            <v>7709.2943399999995</v>
          </cell>
          <cell r="Z136">
            <v>7873.1153400000003</v>
          </cell>
          <cell r="AA136">
            <v>12204.64336</v>
          </cell>
          <cell r="AC136">
            <v>12204.64336</v>
          </cell>
          <cell r="AD136">
            <v>10776.32272</v>
          </cell>
          <cell r="AF136">
            <v>10776.32272</v>
          </cell>
          <cell r="AG136">
            <v>10889.767529999999</v>
          </cell>
          <cell r="AI136">
            <v>10889.767529999999</v>
          </cell>
          <cell r="AJ136">
            <v>10127.205880000001</v>
          </cell>
          <cell r="AL136">
            <v>10127.205880000001</v>
          </cell>
          <cell r="AM136">
            <v>10127.205880000001</v>
          </cell>
          <cell r="AO136">
            <v>10127.205880000001</v>
          </cell>
          <cell r="AP136">
            <v>9422.3259999999991</v>
          </cell>
          <cell r="AR136">
            <v>9422.3259999999991</v>
          </cell>
          <cell r="AS136">
            <v>9381.1260000000002</v>
          </cell>
          <cell r="AU136">
            <v>9381.1260000000002</v>
          </cell>
          <cell r="AV136">
            <v>9362.3259999999991</v>
          </cell>
          <cell r="AX136">
            <v>9362.3259999999991</v>
          </cell>
        </row>
        <row r="137">
          <cell r="A137">
            <v>518021</v>
          </cell>
          <cell r="B137" t="str">
            <v>Ost.služby - poplatky za síť.služby</v>
          </cell>
          <cell r="D137">
            <v>89621.1636</v>
          </cell>
          <cell r="E137">
            <v>64614.432399999998</v>
          </cell>
          <cell r="G137">
            <v>64614.432399999998</v>
          </cell>
          <cell r="H137">
            <v>67598.395550000001</v>
          </cell>
          <cell r="J137">
            <v>67598.395550000001</v>
          </cell>
          <cell r="K137">
            <v>49083.877200000003</v>
          </cell>
          <cell r="M137">
            <v>49083.877200000003</v>
          </cell>
          <cell r="N137">
            <v>63532</v>
          </cell>
          <cell r="P137">
            <v>63532</v>
          </cell>
          <cell r="Q137">
            <v>63532</v>
          </cell>
          <cell r="S137">
            <v>63532</v>
          </cell>
          <cell r="T137">
            <v>63532</v>
          </cell>
          <cell r="V137">
            <v>63532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58483.724099999999</v>
          </cell>
          <cell r="AC137">
            <v>58483.724099999999</v>
          </cell>
          <cell r="AD137">
            <v>58483.724399999999</v>
          </cell>
          <cell r="AF137">
            <v>58483.724399999999</v>
          </cell>
          <cell r="AG137">
            <v>58883.876600000003</v>
          </cell>
          <cell r="AI137">
            <v>58883.876600000003</v>
          </cell>
          <cell r="AJ137">
            <v>63980.877</v>
          </cell>
          <cell r="AL137">
            <v>63980.877</v>
          </cell>
          <cell r="AM137">
            <v>63980.877</v>
          </cell>
          <cell r="AO137">
            <v>63980.877</v>
          </cell>
          <cell r="AP137">
            <v>55995.877</v>
          </cell>
          <cell r="AR137">
            <v>55995.877</v>
          </cell>
          <cell r="AS137">
            <v>58683.877</v>
          </cell>
          <cell r="AU137">
            <v>58683.877</v>
          </cell>
          <cell r="AV137">
            <v>51983.877</v>
          </cell>
          <cell r="AX137">
            <v>51983.877</v>
          </cell>
        </row>
        <row r="138">
          <cell r="A138">
            <v>518022</v>
          </cell>
          <cell r="B138" t="str">
            <v>Ost. služby - mobilní telefony, virt. síť</v>
          </cell>
          <cell r="D138">
            <v>3347.6749500000001</v>
          </cell>
          <cell r="E138">
            <v>3053.12165</v>
          </cell>
          <cell r="G138">
            <v>3053.12165</v>
          </cell>
          <cell r="H138">
            <v>2819.2339300000003</v>
          </cell>
          <cell r="J138">
            <v>2819.2339300000003</v>
          </cell>
          <cell r="K138">
            <v>4061.6938700000001</v>
          </cell>
          <cell r="M138">
            <v>4061.6938700000001</v>
          </cell>
          <cell r="N138">
            <v>3190.2073999999998</v>
          </cell>
          <cell r="P138">
            <v>3190.2073999999998</v>
          </cell>
          <cell r="Q138">
            <v>3221.6383999999998</v>
          </cell>
          <cell r="S138">
            <v>3221.6383999999998</v>
          </cell>
          <cell r="T138">
            <v>3353.6023999999998</v>
          </cell>
          <cell r="V138">
            <v>3353.6023999999998</v>
          </cell>
          <cell r="W138">
            <v>271.51727</v>
          </cell>
          <cell r="X138">
            <v>401.47502000000003</v>
          </cell>
          <cell r="Y138">
            <v>403.19402000000002</v>
          </cell>
          <cell r="Z138">
            <v>404.93602000000004</v>
          </cell>
          <cell r="AA138">
            <v>2637.6611600000001</v>
          </cell>
          <cell r="AC138">
            <v>2637.6611600000001</v>
          </cell>
          <cell r="AD138">
            <v>3667.4183700000003</v>
          </cell>
          <cell r="AF138">
            <v>3667.4183700000003</v>
          </cell>
          <cell r="AG138">
            <v>3746.76721</v>
          </cell>
          <cell r="AI138">
            <v>3746.76721</v>
          </cell>
          <cell r="AJ138">
            <v>3627.42985</v>
          </cell>
          <cell r="AL138">
            <v>3627.42985</v>
          </cell>
          <cell r="AM138">
            <v>3627.42985</v>
          </cell>
          <cell r="AO138">
            <v>3627.42985</v>
          </cell>
          <cell r="AP138">
            <v>3994.17857</v>
          </cell>
          <cell r="AR138">
            <v>3994.17857</v>
          </cell>
          <cell r="AS138">
            <v>3959.2179999999998</v>
          </cell>
          <cell r="AU138">
            <v>3959.2179999999998</v>
          </cell>
          <cell r="AV138">
            <v>4014.4090000000001</v>
          </cell>
          <cell r="AX138">
            <v>4014.4090000000001</v>
          </cell>
        </row>
        <row r="139">
          <cell r="A139">
            <v>518023</v>
          </cell>
          <cell r="B139" t="str">
            <v>Ost.služby - pevné telefony</v>
          </cell>
          <cell r="D139">
            <v>1942.1158899999998</v>
          </cell>
          <cell r="E139">
            <v>1702.71425</v>
          </cell>
          <cell r="G139">
            <v>1702.71425</v>
          </cell>
          <cell r="H139">
            <v>1447.1279</v>
          </cell>
          <cell r="J139">
            <v>1447.1279</v>
          </cell>
          <cell r="K139">
            <v>0</v>
          </cell>
          <cell r="M139">
            <v>0</v>
          </cell>
          <cell r="N139">
            <v>2126.60914</v>
          </cell>
          <cell r="P139">
            <v>2126.60914</v>
          </cell>
          <cell r="Q139">
            <v>2147.0861400000003</v>
          </cell>
          <cell r="S139">
            <v>2147.0861400000003</v>
          </cell>
          <cell r="T139">
            <v>2162.7791400000001</v>
          </cell>
          <cell r="V139">
            <v>2162.7791400000001</v>
          </cell>
          <cell r="W139">
            <v>310.80468999999999</v>
          </cell>
          <cell r="X139">
            <v>551.45881000000008</v>
          </cell>
          <cell r="Y139">
            <v>551.78281000000004</v>
          </cell>
          <cell r="Z139">
            <v>552.10981000000004</v>
          </cell>
          <cell r="AA139">
            <v>1055.71073</v>
          </cell>
          <cell r="AC139">
            <v>1055.71073</v>
          </cell>
          <cell r="AD139">
            <v>0</v>
          </cell>
          <cell r="AF139">
            <v>0</v>
          </cell>
          <cell r="AG139">
            <v>0</v>
          </cell>
          <cell r="AI139">
            <v>0</v>
          </cell>
          <cell r="AJ139">
            <v>0</v>
          </cell>
          <cell r="AL139">
            <v>0</v>
          </cell>
          <cell r="AM139">
            <v>0</v>
          </cell>
          <cell r="AO139">
            <v>0</v>
          </cell>
          <cell r="AP139">
            <v>0</v>
          </cell>
          <cell r="AR139">
            <v>0</v>
          </cell>
          <cell r="AS139">
            <v>0</v>
          </cell>
          <cell r="AU139">
            <v>0</v>
          </cell>
          <cell r="AV139">
            <v>0</v>
          </cell>
          <cell r="AX139">
            <v>0</v>
          </cell>
        </row>
        <row r="140">
          <cell r="A140">
            <v>518025</v>
          </cell>
          <cell r="B140" t="str">
            <v>Sponzoring - sport</v>
          </cell>
          <cell r="D140">
            <v>0</v>
          </cell>
          <cell r="E140">
            <v>50</v>
          </cell>
          <cell r="G140">
            <v>50</v>
          </cell>
          <cell r="H140">
            <v>0</v>
          </cell>
          <cell r="J140">
            <v>0</v>
          </cell>
          <cell r="K140">
            <v>0</v>
          </cell>
          <cell r="M140">
            <v>0</v>
          </cell>
          <cell r="N140">
            <v>0</v>
          </cell>
          <cell r="P140">
            <v>0</v>
          </cell>
          <cell r="Q140">
            <v>0</v>
          </cell>
          <cell r="S140">
            <v>0</v>
          </cell>
          <cell r="T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C140">
            <v>0</v>
          </cell>
          <cell r="AD140">
            <v>0</v>
          </cell>
          <cell r="AF140">
            <v>0</v>
          </cell>
          <cell r="AG140">
            <v>0</v>
          </cell>
          <cell r="AI140">
            <v>0</v>
          </cell>
          <cell r="AJ140">
            <v>0</v>
          </cell>
          <cell r="AL140">
            <v>0</v>
          </cell>
          <cell r="AM140">
            <v>0</v>
          </cell>
          <cell r="AO140">
            <v>0</v>
          </cell>
          <cell r="AP140">
            <v>0</v>
          </cell>
          <cell r="AR140">
            <v>0</v>
          </cell>
          <cell r="AS140">
            <v>0</v>
          </cell>
          <cell r="AU140">
            <v>0</v>
          </cell>
          <cell r="AV140">
            <v>0</v>
          </cell>
          <cell r="AX140">
            <v>0</v>
          </cell>
        </row>
        <row r="141">
          <cell r="A141">
            <v>518031</v>
          </cell>
          <cell r="B141" t="str">
            <v>Sítě a VT</v>
          </cell>
          <cell r="D141">
            <v>76980.070000000007</v>
          </cell>
          <cell r="E141">
            <v>90164.547819999992</v>
          </cell>
          <cell r="G141">
            <v>90164.547819999992</v>
          </cell>
          <cell r="H141">
            <v>83749.115000000005</v>
          </cell>
          <cell r="J141">
            <v>83749.115000000005</v>
          </cell>
          <cell r="K141">
            <v>79030.073999999993</v>
          </cell>
          <cell r="M141">
            <v>79030.073999999993</v>
          </cell>
          <cell r="N141">
            <v>94607</v>
          </cell>
          <cell r="P141">
            <v>94607</v>
          </cell>
          <cell r="Q141">
            <v>97193.42</v>
          </cell>
          <cell r="S141">
            <v>97193.42</v>
          </cell>
          <cell r="T141">
            <v>99498.84</v>
          </cell>
          <cell r="V141">
            <v>99498.84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82246.000029999996</v>
          </cell>
          <cell r="AC141">
            <v>82246.000029999996</v>
          </cell>
          <cell r="AD141">
            <v>82246.000480000002</v>
          </cell>
          <cell r="AF141">
            <v>82246.000480000002</v>
          </cell>
          <cell r="AG141">
            <v>78546.999920000002</v>
          </cell>
          <cell r="AI141">
            <v>78546.999920000002</v>
          </cell>
          <cell r="AJ141">
            <v>80904.000109999994</v>
          </cell>
          <cell r="AL141">
            <v>80904.000109999994</v>
          </cell>
          <cell r="AM141">
            <v>80904.000109999994</v>
          </cell>
          <cell r="AO141">
            <v>80904.000109999994</v>
          </cell>
          <cell r="AP141">
            <v>100481.42</v>
          </cell>
          <cell r="AR141">
            <v>100481.42</v>
          </cell>
          <cell r="AS141">
            <v>76944.42</v>
          </cell>
          <cell r="AU141">
            <v>76944.42</v>
          </cell>
          <cell r="AV141">
            <v>72078.42</v>
          </cell>
          <cell r="AX141">
            <v>72078.42</v>
          </cell>
        </row>
        <row r="142">
          <cell r="A142">
            <v>518032</v>
          </cell>
          <cell r="B142" t="str">
            <v>Poplatky za udržování SW</v>
          </cell>
          <cell r="D142">
            <v>0</v>
          </cell>
          <cell r="E142">
            <v>0</v>
          </cell>
          <cell r="G142">
            <v>0</v>
          </cell>
          <cell r="H142">
            <v>720</v>
          </cell>
          <cell r="J142">
            <v>720</v>
          </cell>
          <cell r="K142">
            <v>0</v>
          </cell>
          <cell r="M142">
            <v>0</v>
          </cell>
          <cell r="N142">
            <v>0</v>
          </cell>
          <cell r="P142">
            <v>0</v>
          </cell>
          <cell r="Q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C142">
            <v>0</v>
          </cell>
          <cell r="AD142">
            <v>0</v>
          </cell>
          <cell r="AF142">
            <v>0</v>
          </cell>
          <cell r="AG142">
            <v>0</v>
          </cell>
          <cell r="AI142">
            <v>0</v>
          </cell>
          <cell r="AJ142">
            <v>0</v>
          </cell>
          <cell r="AL142">
            <v>0</v>
          </cell>
          <cell r="AM142">
            <v>0</v>
          </cell>
          <cell r="AO142">
            <v>0</v>
          </cell>
          <cell r="AP142">
            <v>0</v>
          </cell>
          <cell r="AR142">
            <v>0</v>
          </cell>
          <cell r="AS142">
            <v>0</v>
          </cell>
          <cell r="AU142">
            <v>0</v>
          </cell>
          <cell r="AV142">
            <v>0</v>
          </cell>
          <cell r="AX142">
            <v>0</v>
          </cell>
        </row>
        <row r="143">
          <cell r="A143">
            <v>518035</v>
          </cell>
          <cell r="B143" t="str">
            <v>Náklady na SLA ve Skupině</v>
          </cell>
          <cell r="D143">
            <v>73007.985150000008</v>
          </cell>
          <cell r="E143">
            <v>65459.346810000003</v>
          </cell>
          <cell r="G143">
            <v>65459.346810000003</v>
          </cell>
          <cell r="H143">
            <v>78979.201150000008</v>
          </cell>
          <cell r="J143">
            <v>78979.201150000008</v>
          </cell>
          <cell r="K143">
            <v>76254.416079999995</v>
          </cell>
          <cell r="M143">
            <v>76254.416079999995</v>
          </cell>
          <cell r="N143">
            <v>89822.91</v>
          </cell>
          <cell r="P143">
            <v>89822.91</v>
          </cell>
          <cell r="Q143">
            <v>87732.91</v>
          </cell>
          <cell r="S143">
            <v>87732.91</v>
          </cell>
          <cell r="T143">
            <v>88834.91</v>
          </cell>
          <cell r="V143">
            <v>88834.91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77217.357000000004</v>
          </cell>
          <cell r="AC143">
            <v>77217.357000000004</v>
          </cell>
          <cell r="AD143">
            <v>77303.705379999999</v>
          </cell>
          <cell r="AF143">
            <v>77303.705379999999</v>
          </cell>
          <cell r="AG143">
            <v>77299.995760000005</v>
          </cell>
          <cell r="AI143">
            <v>77299.995760000005</v>
          </cell>
          <cell r="AJ143">
            <v>77413.411299999992</v>
          </cell>
          <cell r="AL143">
            <v>77413.411299999992</v>
          </cell>
          <cell r="AM143">
            <v>77413.411299999992</v>
          </cell>
          <cell r="AO143">
            <v>77413.411299999992</v>
          </cell>
          <cell r="AP143">
            <v>33500.455999999998</v>
          </cell>
          <cell r="AR143">
            <v>33500.455999999998</v>
          </cell>
          <cell r="AS143">
            <v>34305.300000000003</v>
          </cell>
          <cell r="AU143">
            <v>34305.300000000003</v>
          </cell>
          <cell r="AV143">
            <v>34278.444000000003</v>
          </cell>
          <cell r="AX143">
            <v>34278.444000000003</v>
          </cell>
        </row>
        <row r="144">
          <cell r="A144">
            <v>518991</v>
          </cell>
          <cell r="B144" t="str">
            <v>Ostatní služby - DN</v>
          </cell>
          <cell r="D144">
            <v>4619.9204900000004</v>
          </cell>
          <cell r="E144">
            <v>11551.446480000001</v>
          </cell>
          <cell r="G144">
            <v>11551.446480000001</v>
          </cell>
          <cell r="H144">
            <v>9557.1161499999998</v>
          </cell>
          <cell r="J144">
            <v>9557.1161499999998</v>
          </cell>
          <cell r="K144">
            <v>8627.0132799999992</v>
          </cell>
          <cell r="M144">
            <v>8627.0132799999992</v>
          </cell>
          <cell r="N144">
            <v>4237.1000000000004</v>
          </cell>
          <cell r="P144">
            <v>4237.1000000000004</v>
          </cell>
          <cell r="Q144">
            <v>4254.7749999999996</v>
          </cell>
          <cell r="S144">
            <v>4254.7749999999996</v>
          </cell>
          <cell r="T144">
            <v>4722.7489999999998</v>
          </cell>
          <cell r="V144">
            <v>4722.7489999999998</v>
          </cell>
          <cell r="W144">
            <v>11.403139999999999</v>
          </cell>
          <cell r="X144">
            <v>0</v>
          </cell>
          <cell r="Y144">
            <v>0</v>
          </cell>
          <cell r="Z144">
            <v>0</v>
          </cell>
          <cell r="AA144">
            <v>4247.2896700000001</v>
          </cell>
          <cell r="AC144">
            <v>4247.2896700000001</v>
          </cell>
          <cell r="AD144">
            <v>5712.6152099999999</v>
          </cell>
          <cell r="AF144">
            <v>5712.6152099999999</v>
          </cell>
          <cell r="AG144">
            <v>9561.7745999999988</v>
          </cell>
          <cell r="AI144">
            <v>9561.7745999999988</v>
          </cell>
          <cell r="AJ144">
            <v>9605.2278000000006</v>
          </cell>
          <cell r="AL144">
            <v>9605.2278000000006</v>
          </cell>
          <cell r="AM144">
            <v>9605.2278000000006</v>
          </cell>
          <cell r="AO144">
            <v>9605.2278000000006</v>
          </cell>
          <cell r="AP144">
            <v>3759.6149999999998</v>
          </cell>
          <cell r="AR144">
            <v>3759.6149999999998</v>
          </cell>
          <cell r="AS144">
            <v>3763.2150000000001</v>
          </cell>
          <cell r="AU144">
            <v>3763.2150000000001</v>
          </cell>
          <cell r="AV144">
            <v>4150.0230000000001</v>
          </cell>
          <cell r="AX144">
            <v>4150.0230000000001</v>
          </cell>
        </row>
        <row r="145">
          <cell r="A145">
            <v>518992</v>
          </cell>
          <cell r="B145" t="str">
            <v>Propagace - ostatní - DN</v>
          </cell>
          <cell r="D145">
            <v>0</v>
          </cell>
          <cell r="E145">
            <v>0</v>
          </cell>
          <cell r="G145">
            <v>0</v>
          </cell>
          <cell r="H145">
            <v>0</v>
          </cell>
          <cell r="J145">
            <v>0</v>
          </cell>
          <cell r="K145">
            <v>59.5</v>
          </cell>
          <cell r="M145">
            <v>59.5</v>
          </cell>
          <cell r="N145">
            <v>0</v>
          </cell>
          <cell r="P145">
            <v>0</v>
          </cell>
          <cell r="Q145">
            <v>0</v>
          </cell>
          <cell r="S145">
            <v>0</v>
          </cell>
          <cell r="T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C145">
            <v>0</v>
          </cell>
          <cell r="AD145">
            <v>0</v>
          </cell>
          <cell r="AF145">
            <v>0</v>
          </cell>
          <cell r="AG145">
            <v>0</v>
          </cell>
          <cell r="AI145">
            <v>0</v>
          </cell>
          <cell r="AJ145">
            <v>59.5</v>
          </cell>
          <cell r="AL145">
            <v>59.5</v>
          </cell>
          <cell r="AM145">
            <v>59.5</v>
          </cell>
          <cell r="AO145">
            <v>59.5</v>
          </cell>
          <cell r="AP145">
            <v>0</v>
          </cell>
          <cell r="AR145">
            <v>0</v>
          </cell>
          <cell r="AS145">
            <v>0</v>
          </cell>
          <cell r="AU145">
            <v>0</v>
          </cell>
          <cell r="AV145">
            <v>0</v>
          </cell>
          <cell r="AX145">
            <v>0</v>
          </cell>
        </row>
        <row r="146">
          <cell r="B146" t="str">
            <v>Služby celkem</v>
          </cell>
          <cell r="C146" t="str">
            <v>Other Operating Expenses</v>
          </cell>
          <cell r="D146">
            <v>518933.14400000003</v>
          </cell>
          <cell r="E146">
            <v>514266.82279000001</v>
          </cell>
          <cell r="F146">
            <v>0</v>
          </cell>
          <cell r="G146">
            <v>514266.82279000001</v>
          </cell>
          <cell r="H146">
            <v>493064.80257000006</v>
          </cell>
          <cell r="I146">
            <v>0</v>
          </cell>
          <cell r="J146">
            <v>493064.80257000006</v>
          </cell>
          <cell r="K146">
            <v>422771.08324999997</v>
          </cell>
          <cell r="L146">
            <v>0</v>
          </cell>
          <cell r="M146">
            <v>422771.08324999997</v>
          </cell>
          <cell r="N146">
            <v>566431.78844000003</v>
          </cell>
          <cell r="O146">
            <v>0</v>
          </cell>
          <cell r="P146">
            <v>566431.78844000003</v>
          </cell>
          <cell r="Q146">
            <v>544289.91544000001</v>
          </cell>
          <cell r="R146">
            <v>0</v>
          </cell>
          <cell r="S146">
            <v>544289.91544000001</v>
          </cell>
          <cell r="T146">
            <v>554335.87257999997</v>
          </cell>
          <cell r="U146">
            <v>0</v>
          </cell>
          <cell r="V146">
            <v>554335.87257999997</v>
          </cell>
          <cell r="W146">
            <v>35457.642419999996</v>
          </cell>
          <cell r="X146">
            <v>40246.802729999996</v>
          </cell>
          <cell r="Y146">
            <v>40822.696729999996</v>
          </cell>
          <cell r="Z146">
            <v>41410.526729999998</v>
          </cell>
          <cell r="AA146">
            <v>453876.52322000003</v>
          </cell>
          <cell r="AB146">
            <v>0</v>
          </cell>
          <cell r="AC146">
            <v>453876.52322000003</v>
          </cell>
          <cell r="AD146">
            <v>449278.27614000003</v>
          </cell>
          <cell r="AE146">
            <v>0</v>
          </cell>
          <cell r="AF146">
            <v>449278.27614000003</v>
          </cell>
          <cell r="AG146">
            <v>447823.58881000004</v>
          </cell>
          <cell r="AH146">
            <v>0</v>
          </cell>
          <cell r="AI146">
            <v>447823.58881000004</v>
          </cell>
          <cell r="AJ146">
            <v>453235.57173000003</v>
          </cell>
          <cell r="AK146">
            <v>0</v>
          </cell>
          <cell r="AL146">
            <v>453235.57173000003</v>
          </cell>
          <cell r="AM146">
            <v>451145.77147999994</v>
          </cell>
          <cell r="AN146">
            <v>0</v>
          </cell>
          <cell r="AO146">
            <v>451145.77147999994</v>
          </cell>
          <cell r="AP146">
            <v>440929.82656999998</v>
          </cell>
          <cell r="AQ146">
            <v>0</v>
          </cell>
          <cell r="AR146">
            <v>440929.82656999998</v>
          </cell>
          <cell r="AS146">
            <v>412845.04999999993</v>
          </cell>
          <cell r="AT146">
            <v>0</v>
          </cell>
          <cell r="AU146">
            <v>412845.04999999993</v>
          </cell>
          <cell r="AV146">
            <v>394587.12999999995</v>
          </cell>
          <cell r="AW146">
            <v>0</v>
          </cell>
          <cell r="AX146">
            <v>394587.12999999995</v>
          </cell>
        </row>
        <row r="147">
          <cell r="A147">
            <v>531001</v>
          </cell>
          <cell r="B147" t="str">
            <v>Daň silniční</v>
          </cell>
          <cell r="D147">
            <v>15.39</v>
          </cell>
          <cell r="E147">
            <v>39.323</v>
          </cell>
          <cell r="G147">
            <v>39.323</v>
          </cell>
          <cell r="H147">
            <v>44.155000000000001</v>
          </cell>
          <cell r="J147">
            <v>44.155000000000001</v>
          </cell>
          <cell r="K147">
            <v>42.235999999999997</v>
          </cell>
          <cell r="M147">
            <v>42.235999999999997</v>
          </cell>
          <cell r="N147">
            <v>0</v>
          </cell>
          <cell r="P147">
            <v>0</v>
          </cell>
          <cell r="Q147">
            <v>0</v>
          </cell>
          <cell r="S147">
            <v>0</v>
          </cell>
          <cell r="T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-0.86399999999999999</v>
          </cell>
          <cell r="AC147">
            <v>-0.86399999999999999</v>
          </cell>
          <cell r="AD147">
            <v>9.7080000000000002</v>
          </cell>
          <cell r="AF147">
            <v>9.7080000000000002</v>
          </cell>
          <cell r="AG147">
            <v>20.416</v>
          </cell>
          <cell r="AI147">
            <v>20.416</v>
          </cell>
          <cell r="AJ147">
            <v>31.042000000000002</v>
          </cell>
          <cell r="AL147">
            <v>31.042000000000002</v>
          </cell>
          <cell r="AM147">
            <v>31.042000000000002</v>
          </cell>
          <cell r="AO147">
            <v>31.042000000000002</v>
          </cell>
          <cell r="AP147">
            <v>0</v>
          </cell>
          <cell r="AR147">
            <v>0</v>
          </cell>
          <cell r="AS147">
            <v>0</v>
          </cell>
          <cell r="AU147">
            <v>0</v>
          </cell>
          <cell r="AV147">
            <v>0</v>
          </cell>
          <cell r="AX147">
            <v>0</v>
          </cell>
        </row>
        <row r="148">
          <cell r="A148">
            <v>532001</v>
          </cell>
          <cell r="B148" t="str">
            <v>Daň z nemovitostí</v>
          </cell>
          <cell r="D148">
            <v>0</v>
          </cell>
          <cell r="E148">
            <v>967.12699999999995</v>
          </cell>
          <cell r="G148">
            <v>967.12699999999995</v>
          </cell>
          <cell r="H148">
            <v>984.40300000000002</v>
          </cell>
          <cell r="J148">
            <v>984.40300000000002</v>
          </cell>
          <cell r="K148">
            <v>1069.6790000000001</v>
          </cell>
          <cell r="M148">
            <v>1069.6790000000001</v>
          </cell>
          <cell r="N148">
            <v>959</v>
          </cell>
          <cell r="P148">
            <v>959</v>
          </cell>
          <cell r="Q148">
            <v>959</v>
          </cell>
          <cell r="S148">
            <v>959</v>
          </cell>
          <cell r="T148">
            <v>959</v>
          </cell>
          <cell r="V148">
            <v>959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955.73900000000003</v>
          </cell>
          <cell r="AC148">
            <v>955.73900000000003</v>
          </cell>
          <cell r="AD148">
            <v>1042.5509999999999</v>
          </cell>
          <cell r="AF148">
            <v>1042.5509999999999</v>
          </cell>
          <cell r="AG148">
            <v>1069.6790000000001</v>
          </cell>
          <cell r="AI148">
            <v>1069.6790000000001</v>
          </cell>
          <cell r="AJ148">
            <v>1069.6790000000001</v>
          </cell>
          <cell r="AL148">
            <v>1069.6790000000001</v>
          </cell>
          <cell r="AM148">
            <v>1069.6790000000001</v>
          </cell>
          <cell r="AO148">
            <v>1069.6790000000001</v>
          </cell>
          <cell r="AP148">
            <v>1040.79</v>
          </cell>
          <cell r="AR148">
            <v>1040.79</v>
          </cell>
          <cell r="AS148">
            <v>976.99</v>
          </cell>
          <cell r="AU148">
            <v>976.99</v>
          </cell>
          <cell r="AV148">
            <v>976.99</v>
          </cell>
          <cell r="AX148">
            <v>976.99</v>
          </cell>
        </row>
        <row r="149">
          <cell r="A149">
            <v>538001</v>
          </cell>
          <cell r="B149" t="str">
            <v>Daň z převodu nemov.</v>
          </cell>
          <cell r="D149">
            <v>0</v>
          </cell>
          <cell r="E149">
            <v>614.89649999999995</v>
          </cell>
          <cell r="G149">
            <v>614.89649999999995</v>
          </cell>
          <cell r="H149">
            <v>339.07499999999999</v>
          </cell>
          <cell r="J149">
            <v>339.07499999999999</v>
          </cell>
          <cell r="K149">
            <v>520.50300000000004</v>
          </cell>
          <cell r="M149">
            <v>520.50300000000004</v>
          </cell>
          <cell r="N149">
            <v>0</v>
          </cell>
          <cell r="P149">
            <v>0</v>
          </cell>
          <cell r="Q149">
            <v>0</v>
          </cell>
          <cell r="S149">
            <v>0</v>
          </cell>
          <cell r="T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C149">
            <v>0</v>
          </cell>
          <cell r="AD149">
            <v>0.3</v>
          </cell>
          <cell r="AF149">
            <v>0.3</v>
          </cell>
          <cell r="AG149">
            <v>520.50300000000004</v>
          </cell>
          <cell r="AI149">
            <v>520.50300000000004</v>
          </cell>
          <cell r="AJ149">
            <v>520.50300000000004</v>
          </cell>
          <cell r="AL149">
            <v>520.50300000000004</v>
          </cell>
          <cell r="AM149">
            <v>520.50300000000004</v>
          </cell>
          <cell r="AO149">
            <v>520.50300000000004</v>
          </cell>
          <cell r="AP149">
            <v>0</v>
          </cell>
          <cell r="AR149">
            <v>0</v>
          </cell>
          <cell r="AS149">
            <v>0</v>
          </cell>
          <cell r="AU149">
            <v>0</v>
          </cell>
          <cell r="AV149">
            <v>0</v>
          </cell>
          <cell r="AX149">
            <v>0</v>
          </cell>
        </row>
        <row r="150">
          <cell r="A150">
            <v>538002</v>
          </cell>
          <cell r="B150" t="str">
            <v>Ost.daně a poplatky - soudní poplatky</v>
          </cell>
          <cell r="D150">
            <v>0</v>
          </cell>
          <cell r="E150">
            <v>0</v>
          </cell>
          <cell r="G150">
            <v>0</v>
          </cell>
          <cell r="H150">
            <v>0</v>
          </cell>
          <cell r="J150">
            <v>0</v>
          </cell>
          <cell r="K150">
            <v>0</v>
          </cell>
          <cell r="M150">
            <v>0</v>
          </cell>
          <cell r="N150">
            <v>0</v>
          </cell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C150">
            <v>0</v>
          </cell>
          <cell r="AD150">
            <v>0</v>
          </cell>
          <cell r="AF150">
            <v>0</v>
          </cell>
          <cell r="AG150">
            <v>0</v>
          </cell>
          <cell r="AI150">
            <v>0</v>
          </cell>
          <cell r="AJ150">
            <v>0</v>
          </cell>
          <cell r="AL150">
            <v>0</v>
          </cell>
          <cell r="AM150">
            <v>0</v>
          </cell>
          <cell r="AO150">
            <v>0</v>
          </cell>
          <cell r="AP150">
            <v>0</v>
          </cell>
          <cell r="AR150">
            <v>0</v>
          </cell>
          <cell r="AS150">
            <v>0</v>
          </cell>
          <cell r="AU150">
            <v>0</v>
          </cell>
          <cell r="AV150">
            <v>0</v>
          </cell>
          <cell r="AX150">
            <v>0</v>
          </cell>
        </row>
        <row r="151">
          <cell r="A151">
            <v>538003</v>
          </cell>
          <cell r="B151" t="str">
            <v>Správní poplatky</v>
          </cell>
          <cell r="D151">
            <v>120.044</v>
          </cell>
          <cell r="E151">
            <v>28.254999999999999</v>
          </cell>
          <cell r="G151">
            <v>28.254999999999999</v>
          </cell>
          <cell r="H151">
            <v>30.085999999999999</v>
          </cell>
          <cell r="J151">
            <v>30.085999999999999</v>
          </cell>
          <cell r="K151">
            <v>9.73</v>
          </cell>
          <cell r="M151">
            <v>9.73</v>
          </cell>
          <cell r="N151">
            <v>72.400000000000006</v>
          </cell>
          <cell r="P151">
            <v>72.400000000000006</v>
          </cell>
          <cell r="Q151">
            <v>72.400000000000006</v>
          </cell>
          <cell r="S151">
            <v>72.400000000000006</v>
          </cell>
          <cell r="T151">
            <v>72.400000000000006</v>
          </cell>
          <cell r="V151">
            <v>72.400000000000006</v>
          </cell>
          <cell r="W151">
            <v>14.106</v>
          </cell>
          <cell r="X151">
            <v>17.399999999999999</v>
          </cell>
          <cell r="Y151">
            <v>17.399999999999999</v>
          </cell>
          <cell r="Z151">
            <v>17.399999999999999</v>
          </cell>
          <cell r="AA151">
            <v>57.31</v>
          </cell>
          <cell r="AC151">
            <v>57.31</v>
          </cell>
          <cell r="AD151">
            <v>54.52</v>
          </cell>
          <cell r="AF151">
            <v>54.52</v>
          </cell>
          <cell r="AG151">
            <v>49.57</v>
          </cell>
          <cell r="AI151">
            <v>49.57</v>
          </cell>
          <cell r="AJ151">
            <v>18.38</v>
          </cell>
          <cell r="AL151">
            <v>18.38</v>
          </cell>
          <cell r="AM151">
            <v>18.38</v>
          </cell>
          <cell r="AO151">
            <v>18.38</v>
          </cell>
          <cell r="AP151">
            <v>55</v>
          </cell>
          <cell r="AR151">
            <v>55</v>
          </cell>
          <cell r="AS151">
            <v>55</v>
          </cell>
          <cell r="AU151">
            <v>55</v>
          </cell>
          <cell r="AV151">
            <v>55</v>
          </cell>
          <cell r="AX151">
            <v>55</v>
          </cell>
        </row>
        <row r="152">
          <cell r="A152">
            <v>538004</v>
          </cell>
          <cell r="B152" t="str">
            <v>Ostatní daně a poplatky - DU</v>
          </cell>
          <cell r="D152">
            <v>23001.66633</v>
          </cell>
          <cell r="E152">
            <v>18059.742019999998</v>
          </cell>
          <cell r="G152">
            <v>18059.742019999998</v>
          </cell>
          <cell r="H152">
            <v>7035.8256600000004</v>
          </cell>
          <cell r="J152">
            <v>7035.8256600000004</v>
          </cell>
          <cell r="K152">
            <v>3778.66336</v>
          </cell>
          <cell r="M152">
            <v>3778.66336</v>
          </cell>
          <cell r="N152">
            <v>3921.0116699999999</v>
          </cell>
          <cell r="P152">
            <v>3921.0116699999999</v>
          </cell>
          <cell r="Q152">
            <v>3926.57267</v>
          </cell>
          <cell r="S152">
            <v>3926.57267</v>
          </cell>
          <cell r="T152">
            <v>5471.2286699999995</v>
          </cell>
          <cell r="V152">
            <v>5471.2286699999995</v>
          </cell>
          <cell r="W152">
            <v>191.67745000000002</v>
          </cell>
          <cell r="X152">
            <v>230.24</v>
          </cell>
          <cell r="Y152">
            <v>231.92699999999999</v>
          </cell>
          <cell r="Z152">
            <v>233.62799999999999</v>
          </cell>
          <cell r="AA152">
            <v>3570.2366099999999</v>
          </cell>
          <cell r="AC152">
            <v>3570.2366099999999</v>
          </cell>
          <cell r="AD152">
            <v>3873.86573</v>
          </cell>
          <cell r="AF152">
            <v>3873.86573</v>
          </cell>
          <cell r="AG152">
            <v>3935.4194700000003</v>
          </cell>
          <cell r="AI152">
            <v>3935.4194700000003</v>
          </cell>
          <cell r="AJ152">
            <v>3855.6752000000001</v>
          </cell>
          <cell r="AL152">
            <v>3855.6752000000001</v>
          </cell>
          <cell r="AM152">
            <v>3855.6752000000001</v>
          </cell>
          <cell r="AO152">
            <v>3855.6752000000001</v>
          </cell>
          <cell r="AP152">
            <v>3349.1166699999999</v>
          </cell>
          <cell r="AR152">
            <v>3349.1166699999999</v>
          </cell>
          <cell r="AS152">
            <v>3352.7166699999998</v>
          </cell>
          <cell r="AU152">
            <v>3352.7166699999998</v>
          </cell>
          <cell r="AV152">
            <v>3356.4246699999999</v>
          </cell>
          <cell r="AX152">
            <v>3356.4246699999999</v>
          </cell>
        </row>
        <row r="153">
          <cell r="A153">
            <v>538991</v>
          </cell>
          <cell r="B153" t="str">
            <v>Ostatní daně a poplatky - DN</v>
          </cell>
          <cell r="D153">
            <v>516.40599999999995</v>
          </cell>
          <cell r="E153">
            <v>0</v>
          </cell>
          <cell r="G153">
            <v>0</v>
          </cell>
          <cell r="H153">
            <v>0.03</v>
          </cell>
          <cell r="J153">
            <v>0.03</v>
          </cell>
          <cell r="K153">
            <v>0.03</v>
          </cell>
          <cell r="M153">
            <v>0.03</v>
          </cell>
          <cell r="N153">
            <v>0</v>
          </cell>
          <cell r="P153">
            <v>0</v>
          </cell>
          <cell r="Q153">
            <v>0</v>
          </cell>
          <cell r="S153">
            <v>0</v>
          </cell>
          <cell r="T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C153">
            <v>0</v>
          </cell>
          <cell r="AD153">
            <v>0</v>
          </cell>
          <cell r="AF153">
            <v>0</v>
          </cell>
          <cell r="AG153">
            <v>0</v>
          </cell>
          <cell r="AI153">
            <v>0</v>
          </cell>
          <cell r="AJ153">
            <v>0</v>
          </cell>
          <cell r="AL153">
            <v>0</v>
          </cell>
          <cell r="AM153">
            <v>0</v>
          </cell>
          <cell r="AO153">
            <v>0</v>
          </cell>
          <cell r="AP153">
            <v>0</v>
          </cell>
          <cell r="AR153">
            <v>0</v>
          </cell>
          <cell r="AS153">
            <v>0</v>
          </cell>
          <cell r="AU153">
            <v>0</v>
          </cell>
          <cell r="AV153">
            <v>0</v>
          </cell>
          <cell r="AX153">
            <v>0</v>
          </cell>
        </row>
        <row r="154">
          <cell r="B154" t="str">
            <v>Daně a poplatky</v>
          </cell>
          <cell r="C154" t="str">
            <v>Other Operating Expenses</v>
          </cell>
          <cell r="D154">
            <v>23653.50633</v>
          </cell>
          <cell r="E154">
            <v>19709.343519999999</v>
          </cell>
          <cell r="F154">
            <v>0</v>
          </cell>
          <cell r="G154">
            <v>19709.343519999999</v>
          </cell>
          <cell r="H154">
            <v>8433.5746600000002</v>
          </cell>
          <cell r="I154">
            <v>0</v>
          </cell>
          <cell r="J154">
            <v>8433.5746600000002</v>
          </cell>
          <cell r="K154">
            <v>5420.8413599999994</v>
          </cell>
          <cell r="L154">
            <v>0</v>
          </cell>
          <cell r="M154">
            <v>5420.8413599999994</v>
          </cell>
          <cell r="N154">
            <v>4952.4116699999995</v>
          </cell>
          <cell r="O154">
            <v>0</v>
          </cell>
          <cell r="P154">
            <v>4952.4116699999995</v>
          </cell>
          <cell r="Q154">
            <v>4957.9726700000001</v>
          </cell>
          <cell r="R154">
            <v>0</v>
          </cell>
          <cell r="S154">
            <v>4957.9726700000001</v>
          </cell>
          <cell r="T154">
            <v>6502.6286700000001</v>
          </cell>
          <cell r="U154">
            <v>0</v>
          </cell>
          <cell r="V154">
            <v>6502.6286700000001</v>
          </cell>
          <cell r="W154">
            <v>205.78345000000002</v>
          </cell>
          <cell r="X154">
            <v>247.64000000000001</v>
          </cell>
          <cell r="Y154">
            <v>249.327</v>
          </cell>
          <cell r="Z154">
            <v>251.02799999999999</v>
          </cell>
          <cell r="AA154">
            <v>4582.4216099999994</v>
          </cell>
          <cell r="AB154">
            <v>0</v>
          </cell>
          <cell r="AC154">
            <v>4582.4216099999994</v>
          </cell>
          <cell r="AD154">
            <v>4980.9447300000002</v>
          </cell>
          <cell r="AE154">
            <v>0</v>
          </cell>
          <cell r="AF154">
            <v>4980.9447300000002</v>
          </cell>
          <cell r="AG154">
            <v>5595.5874700000004</v>
          </cell>
          <cell r="AH154">
            <v>0</v>
          </cell>
          <cell r="AI154">
            <v>5595.5874700000004</v>
          </cell>
          <cell r="AJ154">
            <v>5495.2792000000009</v>
          </cell>
          <cell r="AK154">
            <v>0</v>
          </cell>
          <cell r="AL154">
            <v>5495.2792000000009</v>
          </cell>
          <cell r="AM154">
            <v>5495.2792000000009</v>
          </cell>
          <cell r="AN154">
            <v>0</v>
          </cell>
          <cell r="AO154">
            <v>5495.2792000000009</v>
          </cell>
          <cell r="AP154">
            <v>4444.9066700000003</v>
          </cell>
          <cell r="AQ154">
            <v>0</v>
          </cell>
          <cell r="AR154">
            <v>4444.9066700000003</v>
          </cell>
          <cell r="AS154">
            <v>4384.7066699999996</v>
          </cell>
          <cell r="AT154">
            <v>0</v>
          </cell>
          <cell r="AU154">
            <v>4384.7066699999996</v>
          </cell>
          <cell r="AV154">
            <v>4388.4146700000001</v>
          </cell>
          <cell r="AW154">
            <v>0</v>
          </cell>
          <cell r="AX154">
            <v>4388.4146700000001</v>
          </cell>
        </row>
        <row r="155">
          <cell r="A155">
            <v>543001</v>
          </cell>
          <cell r="B155" t="str">
            <v>Dary - kulturní účely</v>
          </cell>
          <cell r="D155">
            <v>295</v>
          </cell>
          <cell r="E155">
            <v>135</v>
          </cell>
          <cell r="G155">
            <v>135</v>
          </cell>
          <cell r="H155">
            <v>1295</v>
          </cell>
          <cell r="J155">
            <v>1295</v>
          </cell>
          <cell r="K155">
            <v>2246.6999999999998</v>
          </cell>
          <cell r="M155">
            <v>2246.6999999999998</v>
          </cell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50</v>
          </cell>
          <cell r="AC155">
            <v>50</v>
          </cell>
          <cell r="AD155">
            <v>720</v>
          </cell>
          <cell r="AF155">
            <v>720</v>
          </cell>
          <cell r="AG155">
            <v>820</v>
          </cell>
          <cell r="AI155">
            <v>820</v>
          </cell>
          <cell r="AJ155">
            <v>2196.6999999999998</v>
          </cell>
          <cell r="AL155">
            <v>2196.6999999999998</v>
          </cell>
          <cell r="AM155">
            <v>2196.6999999999998</v>
          </cell>
          <cell r="AO155">
            <v>2196.6999999999998</v>
          </cell>
          <cell r="AP155">
            <v>0</v>
          </cell>
          <cell r="AR155">
            <v>0</v>
          </cell>
          <cell r="AS155">
            <v>0</v>
          </cell>
          <cell r="AU155">
            <v>0</v>
          </cell>
          <cell r="AV155">
            <v>0</v>
          </cell>
          <cell r="AX155">
            <v>0</v>
          </cell>
        </row>
        <row r="156">
          <cell r="A156">
            <v>543002</v>
          </cell>
          <cell r="B156" t="str">
            <v>Dary - charita</v>
          </cell>
          <cell r="D156">
            <v>0</v>
          </cell>
          <cell r="E156">
            <v>180</v>
          </cell>
          <cell r="G156">
            <v>180</v>
          </cell>
          <cell r="H156">
            <v>120</v>
          </cell>
          <cell r="J156">
            <v>120</v>
          </cell>
          <cell r="K156">
            <v>0</v>
          </cell>
          <cell r="M156">
            <v>0</v>
          </cell>
          <cell r="N156">
            <v>3000</v>
          </cell>
          <cell r="P156">
            <v>3000</v>
          </cell>
          <cell r="Q156">
            <v>3000</v>
          </cell>
          <cell r="S156">
            <v>3000</v>
          </cell>
          <cell r="T156">
            <v>3000</v>
          </cell>
          <cell r="V156">
            <v>3000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2950</v>
          </cell>
          <cell r="AC156">
            <v>2950</v>
          </cell>
          <cell r="AD156">
            <v>2580</v>
          </cell>
          <cell r="AF156">
            <v>2580</v>
          </cell>
          <cell r="AG156">
            <v>2580</v>
          </cell>
          <cell r="AI156">
            <v>2580</v>
          </cell>
          <cell r="AJ156">
            <v>1290</v>
          </cell>
          <cell r="AL156">
            <v>1290</v>
          </cell>
          <cell r="AM156">
            <v>1290</v>
          </cell>
          <cell r="AO156">
            <v>1290</v>
          </cell>
          <cell r="AP156">
            <v>3000</v>
          </cell>
          <cell r="AR156">
            <v>3000</v>
          </cell>
          <cell r="AS156">
            <v>3000</v>
          </cell>
          <cell r="AU156">
            <v>3000</v>
          </cell>
          <cell r="AV156">
            <v>3000</v>
          </cell>
          <cell r="AX156">
            <v>3000</v>
          </cell>
        </row>
        <row r="157">
          <cell r="A157">
            <v>543003</v>
          </cell>
          <cell r="B157" t="str">
            <v>Dary - ostatní</v>
          </cell>
          <cell r="D157">
            <v>2341.1109999999999</v>
          </cell>
          <cell r="E157">
            <v>1855</v>
          </cell>
          <cell r="G157">
            <v>1855</v>
          </cell>
          <cell r="H157">
            <v>3765</v>
          </cell>
          <cell r="J157">
            <v>3765</v>
          </cell>
          <cell r="K157">
            <v>14016.3</v>
          </cell>
          <cell r="M157">
            <v>14016.3</v>
          </cell>
          <cell r="N157">
            <v>3000</v>
          </cell>
          <cell r="P157">
            <v>3000</v>
          </cell>
          <cell r="Q157">
            <v>3000</v>
          </cell>
          <cell r="S157">
            <v>3000</v>
          </cell>
          <cell r="T157">
            <v>3000</v>
          </cell>
          <cell r="V157">
            <v>3000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33000</v>
          </cell>
          <cell r="AC157">
            <v>33000</v>
          </cell>
          <cell r="AD157">
            <v>27846.178</v>
          </cell>
          <cell r="AF157">
            <v>27846.178</v>
          </cell>
          <cell r="AG157">
            <v>26900.319</v>
          </cell>
          <cell r="AI157">
            <v>26900.319</v>
          </cell>
          <cell r="AJ157">
            <v>23594.959500000001</v>
          </cell>
          <cell r="AL157">
            <v>23594.959500000001</v>
          </cell>
          <cell r="AM157">
            <v>23594.959500000001</v>
          </cell>
          <cell r="AO157">
            <v>23594.959500000001</v>
          </cell>
          <cell r="AP157">
            <v>23000</v>
          </cell>
          <cell r="AR157">
            <v>23000</v>
          </cell>
          <cell r="AS157">
            <v>23000</v>
          </cell>
          <cell r="AU157">
            <v>23000</v>
          </cell>
          <cell r="AV157">
            <v>23000</v>
          </cell>
          <cell r="AX157">
            <v>23000</v>
          </cell>
        </row>
        <row r="158">
          <cell r="A158">
            <v>543004</v>
          </cell>
          <cell r="B158" t="str">
            <v>Fin.dary - veřejně prospěšné</v>
          </cell>
          <cell r="D158">
            <v>180</v>
          </cell>
          <cell r="E158">
            <v>250</v>
          </cell>
          <cell r="G158">
            <v>250</v>
          </cell>
          <cell r="H158">
            <v>0</v>
          </cell>
          <cell r="J158">
            <v>0</v>
          </cell>
          <cell r="K158">
            <v>0</v>
          </cell>
          <cell r="M158">
            <v>0</v>
          </cell>
          <cell r="N158">
            <v>0</v>
          </cell>
          <cell r="P158">
            <v>0</v>
          </cell>
          <cell r="Q158">
            <v>0</v>
          </cell>
          <cell r="S158">
            <v>0</v>
          </cell>
          <cell r="T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C158">
            <v>0</v>
          </cell>
          <cell r="AD158">
            <v>0</v>
          </cell>
          <cell r="AF158">
            <v>0</v>
          </cell>
          <cell r="AG158">
            <v>0</v>
          </cell>
          <cell r="AI158">
            <v>0</v>
          </cell>
          <cell r="AJ158">
            <v>0</v>
          </cell>
          <cell r="AL158">
            <v>0</v>
          </cell>
          <cell r="AM158">
            <v>0</v>
          </cell>
          <cell r="AO158">
            <v>0</v>
          </cell>
          <cell r="AP158">
            <v>0</v>
          </cell>
          <cell r="AR158">
            <v>0</v>
          </cell>
          <cell r="AS158">
            <v>0</v>
          </cell>
          <cell r="AU158">
            <v>0</v>
          </cell>
          <cell r="AV158">
            <v>0</v>
          </cell>
          <cell r="AX158">
            <v>0</v>
          </cell>
        </row>
        <row r="159">
          <cell r="A159">
            <v>543006</v>
          </cell>
          <cell r="B159" t="str">
            <v>Fin.dary - výzkum a vývoj</v>
          </cell>
          <cell r="D159">
            <v>0</v>
          </cell>
          <cell r="E159">
            <v>100</v>
          </cell>
          <cell r="G159">
            <v>100</v>
          </cell>
          <cell r="H159">
            <v>0</v>
          </cell>
          <cell r="J159">
            <v>0</v>
          </cell>
          <cell r="K159">
            <v>0</v>
          </cell>
          <cell r="M159">
            <v>0</v>
          </cell>
          <cell r="N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C159">
            <v>0</v>
          </cell>
          <cell r="AD159">
            <v>0</v>
          </cell>
          <cell r="AF159">
            <v>0</v>
          </cell>
          <cell r="AG159">
            <v>0</v>
          </cell>
          <cell r="AI159">
            <v>0</v>
          </cell>
          <cell r="AJ159">
            <v>0</v>
          </cell>
          <cell r="AL159">
            <v>0</v>
          </cell>
          <cell r="AM159">
            <v>0</v>
          </cell>
          <cell r="AO159">
            <v>0</v>
          </cell>
          <cell r="AP159">
            <v>0</v>
          </cell>
          <cell r="AR159">
            <v>0</v>
          </cell>
          <cell r="AS159">
            <v>0</v>
          </cell>
          <cell r="AU159">
            <v>0</v>
          </cell>
          <cell r="AV159">
            <v>0</v>
          </cell>
          <cell r="AX159">
            <v>0</v>
          </cell>
        </row>
        <row r="160">
          <cell r="A160">
            <v>543991</v>
          </cell>
          <cell r="B160" t="str">
            <v>Dary - kulturní účely DN</v>
          </cell>
          <cell r="D160">
            <v>0</v>
          </cell>
          <cell r="E160">
            <v>25</v>
          </cell>
          <cell r="G160">
            <v>25</v>
          </cell>
          <cell r="H160">
            <v>0</v>
          </cell>
          <cell r="J160">
            <v>0</v>
          </cell>
          <cell r="K160">
            <v>0</v>
          </cell>
          <cell r="M160">
            <v>0</v>
          </cell>
          <cell r="N160">
            <v>0</v>
          </cell>
          <cell r="P160">
            <v>0</v>
          </cell>
          <cell r="Q160">
            <v>0</v>
          </cell>
          <cell r="S160">
            <v>0</v>
          </cell>
          <cell r="T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C160">
            <v>0</v>
          </cell>
          <cell r="AD160">
            <v>0</v>
          </cell>
          <cell r="AF160">
            <v>0</v>
          </cell>
          <cell r="AG160">
            <v>0</v>
          </cell>
          <cell r="AI160">
            <v>0</v>
          </cell>
          <cell r="AJ160">
            <v>0</v>
          </cell>
          <cell r="AL160">
            <v>0</v>
          </cell>
          <cell r="AM160">
            <v>0</v>
          </cell>
          <cell r="AO160">
            <v>0</v>
          </cell>
          <cell r="AP160">
            <v>0</v>
          </cell>
          <cell r="AR160">
            <v>0</v>
          </cell>
          <cell r="AS160">
            <v>0</v>
          </cell>
          <cell r="AU160">
            <v>0</v>
          </cell>
          <cell r="AV160">
            <v>0</v>
          </cell>
          <cell r="AX160">
            <v>0</v>
          </cell>
        </row>
        <row r="161">
          <cell r="A161">
            <v>543992</v>
          </cell>
          <cell r="B161" t="str">
            <v>Dary - ostatní - DN</v>
          </cell>
          <cell r="D161">
            <v>0</v>
          </cell>
          <cell r="E161">
            <v>0</v>
          </cell>
          <cell r="G161">
            <v>0</v>
          </cell>
          <cell r="H161">
            <v>500</v>
          </cell>
          <cell r="J161">
            <v>500</v>
          </cell>
          <cell r="K161">
            <v>6093.8220000000001</v>
          </cell>
          <cell r="M161">
            <v>6093.8220000000001</v>
          </cell>
          <cell r="N161">
            <v>0</v>
          </cell>
          <cell r="P161">
            <v>0</v>
          </cell>
          <cell r="Q161">
            <v>0</v>
          </cell>
          <cell r="S161">
            <v>0</v>
          </cell>
          <cell r="T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C161">
            <v>0</v>
          </cell>
          <cell r="AD161">
            <v>4853.8220000000001</v>
          </cell>
          <cell r="AF161">
            <v>4853.8220000000001</v>
          </cell>
          <cell r="AG161">
            <v>5553.8220000000001</v>
          </cell>
          <cell r="AI161">
            <v>5553.8220000000001</v>
          </cell>
          <cell r="AJ161">
            <v>6093.8220000000001</v>
          </cell>
          <cell r="AL161">
            <v>6093.8220000000001</v>
          </cell>
          <cell r="AM161">
            <v>6093.8220000000001</v>
          </cell>
          <cell r="AO161">
            <v>6093.8220000000001</v>
          </cell>
          <cell r="AP161">
            <v>0</v>
          </cell>
          <cell r="AR161">
            <v>0</v>
          </cell>
          <cell r="AS161">
            <v>0</v>
          </cell>
          <cell r="AU161">
            <v>0</v>
          </cell>
          <cell r="AV161">
            <v>0</v>
          </cell>
          <cell r="AX161">
            <v>0</v>
          </cell>
        </row>
        <row r="162">
          <cell r="B162" t="str">
            <v>Dary celkem</v>
          </cell>
          <cell r="C162" t="str">
            <v>Other Operating Expenses</v>
          </cell>
          <cell r="D162">
            <v>2816.1109999999999</v>
          </cell>
          <cell r="E162">
            <v>2545</v>
          </cell>
          <cell r="F162">
            <v>0</v>
          </cell>
          <cell r="G162">
            <v>2545</v>
          </cell>
          <cell r="H162">
            <v>5680</v>
          </cell>
          <cell r="I162">
            <v>0</v>
          </cell>
          <cell r="J162">
            <v>5680</v>
          </cell>
          <cell r="K162">
            <v>22356.822</v>
          </cell>
          <cell r="L162">
            <v>0</v>
          </cell>
          <cell r="M162">
            <v>22356.822</v>
          </cell>
          <cell r="N162">
            <v>6000</v>
          </cell>
          <cell r="O162">
            <v>0</v>
          </cell>
          <cell r="P162">
            <v>6000</v>
          </cell>
          <cell r="Q162">
            <v>6000</v>
          </cell>
          <cell r="R162">
            <v>0</v>
          </cell>
          <cell r="S162">
            <v>6000</v>
          </cell>
          <cell r="T162">
            <v>6000</v>
          </cell>
          <cell r="U162">
            <v>0</v>
          </cell>
          <cell r="V162">
            <v>6000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36000</v>
          </cell>
          <cell r="AB162">
            <v>0</v>
          </cell>
          <cell r="AC162">
            <v>36000</v>
          </cell>
          <cell r="AD162">
            <v>36000</v>
          </cell>
          <cell r="AE162">
            <v>0</v>
          </cell>
          <cell r="AF162">
            <v>36000</v>
          </cell>
          <cell r="AG162">
            <v>35854.141000000003</v>
          </cell>
          <cell r="AH162">
            <v>0</v>
          </cell>
          <cell r="AI162">
            <v>35854.141000000003</v>
          </cell>
          <cell r="AJ162">
            <v>33175.481500000002</v>
          </cell>
          <cell r="AK162">
            <v>0</v>
          </cell>
          <cell r="AL162">
            <v>33175.481500000002</v>
          </cell>
          <cell r="AM162">
            <v>33175.481500000002</v>
          </cell>
          <cell r="AN162">
            <v>0</v>
          </cell>
          <cell r="AO162">
            <v>33175.481500000002</v>
          </cell>
          <cell r="AP162">
            <v>26000</v>
          </cell>
          <cell r="AQ162">
            <v>0</v>
          </cell>
          <cell r="AR162">
            <v>26000</v>
          </cell>
          <cell r="AS162">
            <v>26000</v>
          </cell>
          <cell r="AT162">
            <v>0</v>
          </cell>
          <cell r="AU162">
            <v>26000</v>
          </cell>
          <cell r="AV162">
            <v>26000</v>
          </cell>
          <cell r="AW162">
            <v>0</v>
          </cell>
          <cell r="AX162">
            <v>26000</v>
          </cell>
        </row>
        <row r="163">
          <cell r="A163">
            <v>544001</v>
          </cell>
          <cell r="B163" t="str">
            <v>Sml. Pokuty a úroky</v>
          </cell>
          <cell r="D163">
            <v>28.43</v>
          </cell>
          <cell r="E163">
            <v>0</v>
          </cell>
          <cell r="G163">
            <v>0</v>
          </cell>
          <cell r="H163">
            <v>0</v>
          </cell>
          <cell r="J163">
            <v>0</v>
          </cell>
          <cell r="K163">
            <v>51.867190000000001</v>
          </cell>
          <cell r="M163">
            <v>51.867190000000001</v>
          </cell>
          <cell r="N163">
            <v>0</v>
          </cell>
          <cell r="P163">
            <v>0</v>
          </cell>
          <cell r="Q163">
            <v>0</v>
          </cell>
          <cell r="S163">
            <v>0</v>
          </cell>
          <cell r="T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C163">
            <v>0</v>
          </cell>
          <cell r="AD163">
            <v>0.11819</v>
          </cell>
          <cell r="AF163">
            <v>0.11819</v>
          </cell>
          <cell r="AG163">
            <v>0.11819</v>
          </cell>
          <cell r="AI163">
            <v>0.11819</v>
          </cell>
          <cell r="AJ163">
            <v>0.11819</v>
          </cell>
          <cell r="AL163">
            <v>0.11819</v>
          </cell>
          <cell r="AM163">
            <v>0.11819</v>
          </cell>
          <cell r="AO163">
            <v>0.11819</v>
          </cell>
          <cell r="AP163">
            <v>0</v>
          </cell>
          <cell r="AR163">
            <v>0</v>
          </cell>
          <cell r="AS163">
            <v>0</v>
          </cell>
          <cell r="AU163">
            <v>0</v>
          </cell>
          <cell r="AV163">
            <v>0</v>
          </cell>
          <cell r="AX163">
            <v>0</v>
          </cell>
        </row>
        <row r="164">
          <cell r="B164" t="str">
            <v>Pokuty</v>
          </cell>
          <cell r="C164" t="str">
            <v>Other Operating Expenses</v>
          </cell>
          <cell r="D164">
            <v>28.43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51.867190000000001</v>
          </cell>
          <cell r="L164">
            <v>0</v>
          </cell>
          <cell r="M164">
            <v>51.867190000000001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0.11819</v>
          </cell>
          <cell r="AE164">
            <v>0</v>
          </cell>
          <cell r="AF164">
            <v>0.11819</v>
          </cell>
          <cell r="AG164">
            <v>0.11819</v>
          </cell>
          <cell r="AH164">
            <v>0</v>
          </cell>
          <cell r="AI164">
            <v>0.11819</v>
          </cell>
          <cell r="AJ164">
            <v>0.11819</v>
          </cell>
          <cell r="AK164">
            <v>0</v>
          </cell>
          <cell r="AL164">
            <v>0.11819</v>
          </cell>
          <cell r="AM164">
            <v>0.11819</v>
          </cell>
          <cell r="AN164">
            <v>0</v>
          </cell>
          <cell r="AO164">
            <v>0.11819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</row>
        <row r="165">
          <cell r="A165">
            <v>545991</v>
          </cell>
          <cell r="B165" t="str">
            <v>Ostatní pokuty a penále - DN</v>
          </cell>
          <cell r="D165">
            <v>0.97499999999999998</v>
          </cell>
          <cell r="E165">
            <v>102</v>
          </cell>
          <cell r="G165">
            <v>102</v>
          </cell>
          <cell r="H165">
            <v>0.61099999999999999</v>
          </cell>
          <cell r="J165">
            <v>0.61099999999999999</v>
          </cell>
          <cell r="K165">
            <v>30</v>
          </cell>
          <cell r="M165">
            <v>30</v>
          </cell>
          <cell r="N165">
            <v>0</v>
          </cell>
          <cell r="P165">
            <v>0</v>
          </cell>
          <cell r="Q165">
            <v>0</v>
          </cell>
          <cell r="S165">
            <v>0</v>
          </cell>
          <cell r="T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C165">
            <v>0</v>
          </cell>
          <cell r="AD165">
            <v>30</v>
          </cell>
          <cell r="AF165">
            <v>30</v>
          </cell>
          <cell r="AG165">
            <v>30</v>
          </cell>
          <cell r="AI165">
            <v>30</v>
          </cell>
          <cell r="AJ165">
            <v>30</v>
          </cell>
          <cell r="AL165">
            <v>30</v>
          </cell>
          <cell r="AM165">
            <v>30</v>
          </cell>
          <cell r="AO165">
            <v>30</v>
          </cell>
          <cell r="AP165">
            <v>0</v>
          </cell>
          <cell r="AR165">
            <v>0</v>
          </cell>
          <cell r="AS165">
            <v>0</v>
          </cell>
          <cell r="AU165">
            <v>0</v>
          </cell>
          <cell r="AV165">
            <v>0</v>
          </cell>
          <cell r="AX165">
            <v>0</v>
          </cell>
        </row>
        <row r="166">
          <cell r="B166" t="str">
            <v>Penále</v>
          </cell>
          <cell r="C166" t="str">
            <v>Other Operating Expenses</v>
          </cell>
          <cell r="D166">
            <v>0.97499999999999998</v>
          </cell>
          <cell r="E166">
            <v>102</v>
          </cell>
          <cell r="F166">
            <v>0</v>
          </cell>
          <cell r="G166">
            <v>102</v>
          </cell>
          <cell r="H166">
            <v>0.61099999999999999</v>
          </cell>
          <cell r="I166">
            <v>0</v>
          </cell>
          <cell r="J166">
            <v>0.61099999999999999</v>
          </cell>
          <cell r="K166">
            <v>30</v>
          </cell>
          <cell r="L166">
            <v>0</v>
          </cell>
          <cell r="M166">
            <v>30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30</v>
          </cell>
          <cell r="AE166">
            <v>0</v>
          </cell>
          <cell r="AF166">
            <v>30</v>
          </cell>
          <cell r="AG166">
            <v>30</v>
          </cell>
          <cell r="AH166">
            <v>0</v>
          </cell>
          <cell r="AI166">
            <v>30</v>
          </cell>
          <cell r="AJ166">
            <v>30</v>
          </cell>
          <cell r="AK166">
            <v>0</v>
          </cell>
          <cell r="AL166">
            <v>30</v>
          </cell>
          <cell r="AM166">
            <v>30</v>
          </cell>
          <cell r="AN166">
            <v>0</v>
          </cell>
          <cell r="AO166">
            <v>30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</row>
        <row r="167">
          <cell r="A167">
            <v>548002</v>
          </cell>
          <cell r="B167" t="str">
            <v>Členské příspěvky-DU</v>
          </cell>
          <cell r="C167" t="str">
            <v>Other Operating Expenses</v>
          </cell>
          <cell r="D167">
            <v>450.37</v>
          </cell>
          <cell r="E167">
            <v>1162.27919</v>
          </cell>
          <cell r="G167">
            <v>1162.27919</v>
          </cell>
          <cell r="H167">
            <v>1937.999</v>
          </cell>
          <cell r="J167">
            <v>1937.999</v>
          </cell>
          <cell r="K167">
            <v>714.3</v>
          </cell>
          <cell r="M167">
            <v>714.3</v>
          </cell>
          <cell r="N167">
            <v>2203</v>
          </cell>
          <cell r="P167">
            <v>2203</v>
          </cell>
          <cell r="Q167">
            <v>2253.5549999999998</v>
          </cell>
          <cell r="S167">
            <v>2253.5549999999998</v>
          </cell>
          <cell r="T167">
            <v>2300.2730000000001</v>
          </cell>
          <cell r="V167">
            <v>2300.2730000000001</v>
          </cell>
          <cell r="W167">
            <v>324.25</v>
          </cell>
          <cell r="X167">
            <v>0</v>
          </cell>
          <cell r="Y167">
            <v>0</v>
          </cell>
          <cell r="Z167">
            <v>0</v>
          </cell>
          <cell r="AA167">
            <v>2283.85</v>
          </cell>
          <cell r="AC167">
            <v>2283.85</v>
          </cell>
          <cell r="AD167">
            <v>3114.3</v>
          </cell>
          <cell r="AF167">
            <v>3114.3</v>
          </cell>
          <cell r="AG167">
            <v>714.3</v>
          </cell>
          <cell r="AI167">
            <v>714.3</v>
          </cell>
          <cell r="AJ167">
            <v>714.3</v>
          </cell>
          <cell r="AL167">
            <v>714.3</v>
          </cell>
          <cell r="AM167">
            <v>714.3</v>
          </cell>
          <cell r="AO167">
            <v>714.3</v>
          </cell>
          <cell r="AP167">
            <v>714.3</v>
          </cell>
          <cell r="AR167">
            <v>714.3</v>
          </cell>
          <cell r="AS167">
            <v>714.3</v>
          </cell>
          <cell r="AU167">
            <v>714.3</v>
          </cell>
          <cell r="AV167">
            <v>714.3</v>
          </cell>
          <cell r="AX167">
            <v>714.3</v>
          </cell>
        </row>
        <row r="168">
          <cell r="A168">
            <v>548003</v>
          </cell>
          <cell r="B168" t="str">
            <v>Tech.zhodn. DHM</v>
          </cell>
          <cell r="C168" t="str">
            <v>Other Operating Expenses</v>
          </cell>
          <cell r="D168">
            <v>1903.027</v>
          </cell>
          <cell r="E168">
            <v>532.31240000000003</v>
          </cell>
          <cell r="G168">
            <v>532.31240000000003</v>
          </cell>
          <cell r="H168">
            <v>914.78800000000001</v>
          </cell>
          <cell r="J168">
            <v>914.78800000000001</v>
          </cell>
          <cell r="K168">
            <v>226.86600000000001</v>
          </cell>
          <cell r="M168">
            <v>226.86600000000001</v>
          </cell>
          <cell r="N168">
            <v>793.99909000000002</v>
          </cell>
          <cell r="P168">
            <v>793.99909000000002</v>
          </cell>
          <cell r="Q168">
            <v>794.91908999999998</v>
          </cell>
          <cell r="S168">
            <v>794.91908999999998</v>
          </cell>
          <cell r="T168">
            <v>795.86009000000001</v>
          </cell>
          <cell r="V168">
            <v>795.86009000000001</v>
          </cell>
          <cell r="W168">
            <v>204.53</v>
          </cell>
          <cell r="X168">
            <v>139.99909</v>
          </cell>
          <cell r="Y168">
            <v>139.99909</v>
          </cell>
          <cell r="Z168">
            <v>139.99909</v>
          </cell>
          <cell r="AA168">
            <v>649</v>
          </cell>
          <cell r="AC168">
            <v>649</v>
          </cell>
          <cell r="AD168">
            <v>609.9</v>
          </cell>
          <cell r="AF168">
            <v>609.9</v>
          </cell>
          <cell r="AG168">
            <v>514.9</v>
          </cell>
          <cell r="AI168">
            <v>514.9</v>
          </cell>
          <cell r="AJ168">
            <v>425.45499999999998</v>
          </cell>
          <cell r="AL168">
            <v>425.45499999999998</v>
          </cell>
          <cell r="AM168">
            <v>425.45499999999998</v>
          </cell>
          <cell r="AO168">
            <v>425.45499999999998</v>
          </cell>
          <cell r="AP168">
            <v>649.91999999999996</v>
          </cell>
          <cell r="AR168">
            <v>649.91999999999996</v>
          </cell>
          <cell r="AS168">
            <v>649.91999999999996</v>
          </cell>
          <cell r="AU168">
            <v>649.91999999999996</v>
          </cell>
          <cell r="AV168">
            <v>649.91999999999996</v>
          </cell>
          <cell r="AX168">
            <v>649.91999999999996</v>
          </cell>
        </row>
        <row r="169">
          <cell r="A169">
            <v>548004</v>
          </cell>
          <cell r="B169" t="str">
            <v>Ost.provozní náklady - pojistné</v>
          </cell>
          <cell r="C169" t="str">
            <v>Other Operating Expenses</v>
          </cell>
          <cell r="D169">
            <v>23835.744999999999</v>
          </cell>
          <cell r="E169">
            <v>13256.142189999999</v>
          </cell>
          <cell r="G169">
            <v>13256.142189999999</v>
          </cell>
          <cell r="H169">
            <v>12522.23566</v>
          </cell>
          <cell r="J169">
            <v>12522.23566</v>
          </cell>
          <cell r="K169">
            <v>11612.398999999999</v>
          </cell>
          <cell r="M169">
            <v>11612.398999999999</v>
          </cell>
          <cell r="N169">
            <v>13548.85</v>
          </cell>
          <cell r="P169">
            <v>13548.85</v>
          </cell>
          <cell r="Q169">
            <v>13548.85</v>
          </cell>
          <cell r="S169">
            <v>13548.85</v>
          </cell>
          <cell r="T169">
            <v>13548.85</v>
          </cell>
          <cell r="V169">
            <v>13548.85</v>
          </cell>
          <cell r="W169">
            <v>372.95</v>
          </cell>
          <cell r="X169">
            <v>110.04900000000001</v>
          </cell>
          <cell r="Y169">
            <v>110.04900000000001</v>
          </cell>
          <cell r="Z169">
            <v>110.04900000000001</v>
          </cell>
          <cell r="AA169">
            <v>12420.276</v>
          </cell>
          <cell r="AC169">
            <v>12420.276</v>
          </cell>
          <cell r="AD169">
            <v>12405.04658</v>
          </cell>
          <cell r="AF169">
            <v>12405.04658</v>
          </cell>
          <cell r="AG169">
            <v>11648.748</v>
          </cell>
          <cell r="AI169">
            <v>11648.748</v>
          </cell>
          <cell r="AJ169">
            <v>11594.746999999999</v>
          </cell>
          <cell r="AL169">
            <v>11594.746999999999</v>
          </cell>
          <cell r="AM169">
            <v>11594.746999999999</v>
          </cell>
          <cell r="AO169">
            <v>11594.746999999999</v>
          </cell>
          <cell r="AP169">
            <v>11800.321</v>
          </cell>
          <cell r="AR169">
            <v>11800.321</v>
          </cell>
          <cell r="AS169">
            <v>11770.293</v>
          </cell>
          <cell r="AU169">
            <v>11770.293</v>
          </cell>
          <cell r="AV169">
            <v>11810.293</v>
          </cell>
          <cell r="AX169">
            <v>11810.293</v>
          </cell>
        </row>
        <row r="170">
          <cell r="A170">
            <v>548005</v>
          </cell>
          <cell r="B170" t="str">
            <v>Ost.prov.náklady - ostatní</v>
          </cell>
          <cell r="C170" t="str">
            <v>Other Operating Expenses</v>
          </cell>
          <cell r="D170">
            <v>2389.7664300000001</v>
          </cell>
          <cell r="E170">
            <v>1874.1296100000002</v>
          </cell>
          <cell r="G170">
            <v>1874.1296100000002</v>
          </cell>
          <cell r="H170">
            <v>2803.9832700000002</v>
          </cell>
          <cell r="J170">
            <v>2803.9832700000002</v>
          </cell>
          <cell r="K170">
            <v>2378.1165000000001</v>
          </cell>
          <cell r="M170">
            <v>2378.1165000000001</v>
          </cell>
          <cell r="N170">
            <v>2639.1577499999999</v>
          </cell>
          <cell r="P170">
            <v>2639.1577499999999</v>
          </cell>
          <cell r="Q170">
            <v>2639.1577499999999</v>
          </cell>
          <cell r="S170">
            <v>2639.1577499999999</v>
          </cell>
          <cell r="T170">
            <v>2638.6577499999999</v>
          </cell>
          <cell r="V170">
            <v>2638.6577499999999</v>
          </cell>
          <cell r="W170">
            <v>2.0236800000000001</v>
          </cell>
          <cell r="X170">
            <v>629.68107999999995</v>
          </cell>
          <cell r="Y170">
            <v>629.68107999999995</v>
          </cell>
          <cell r="Z170">
            <v>629.68107999999995</v>
          </cell>
          <cell r="AA170">
            <v>2104.7266600000003</v>
          </cell>
          <cell r="AC170">
            <v>2104.7266600000003</v>
          </cell>
          <cell r="AD170">
            <v>2453.3829599999999</v>
          </cell>
          <cell r="AF170">
            <v>2453.3829599999999</v>
          </cell>
          <cell r="AG170">
            <v>2353.4522999999999</v>
          </cell>
          <cell r="AI170">
            <v>2353.4522999999999</v>
          </cell>
          <cell r="AJ170">
            <v>2135.2203799999997</v>
          </cell>
          <cell r="AL170">
            <v>2135.2203799999997</v>
          </cell>
          <cell r="AM170">
            <v>2135.2203799999997</v>
          </cell>
          <cell r="AO170">
            <v>2135.2203799999997</v>
          </cell>
          <cell r="AP170">
            <v>1930.47667</v>
          </cell>
          <cell r="AR170">
            <v>1930.47667</v>
          </cell>
          <cell r="AS170">
            <v>1930.47667</v>
          </cell>
          <cell r="AU170">
            <v>1930.47667</v>
          </cell>
          <cell r="AV170">
            <v>1930.47667</v>
          </cell>
          <cell r="AX170">
            <v>1930.47667</v>
          </cell>
        </row>
        <row r="171">
          <cell r="A171">
            <v>548006</v>
          </cell>
          <cell r="B171" t="str">
            <v>Ostatní prov.nák.TZ</v>
          </cell>
          <cell r="C171" t="str">
            <v>Other Operating Expenses</v>
          </cell>
          <cell r="D171">
            <v>0</v>
          </cell>
          <cell r="E171">
            <v>306.51600000000002</v>
          </cell>
          <cell r="G171">
            <v>306.51600000000002</v>
          </cell>
          <cell r="H171">
            <v>0</v>
          </cell>
          <cell r="J171">
            <v>0</v>
          </cell>
          <cell r="K171">
            <v>8</v>
          </cell>
          <cell r="M171">
            <v>8</v>
          </cell>
          <cell r="N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C171">
            <v>0</v>
          </cell>
          <cell r="AD171">
            <v>8</v>
          </cell>
          <cell r="AF171">
            <v>8</v>
          </cell>
          <cell r="AG171">
            <v>8</v>
          </cell>
          <cell r="AI171">
            <v>8</v>
          </cell>
          <cell r="AJ171">
            <v>8</v>
          </cell>
          <cell r="AL171">
            <v>8</v>
          </cell>
          <cell r="AM171">
            <v>8</v>
          </cell>
          <cell r="AO171">
            <v>8</v>
          </cell>
          <cell r="AP171">
            <v>0</v>
          </cell>
          <cell r="AR171">
            <v>0</v>
          </cell>
          <cell r="AS171">
            <v>0</v>
          </cell>
          <cell r="AU171">
            <v>0</v>
          </cell>
          <cell r="AV171">
            <v>0</v>
          </cell>
          <cell r="AX171">
            <v>0</v>
          </cell>
        </row>
        <row r="172">
          <cell r="A172">
            <v>548007</v>
          </cell>
          <cell r="B172" t="str">
            <v>Haléřové vyrovnání</v>
          </cell>
          <cell r="C172" t="str">
            <v>Other Operating Expenses</v>
          </cell>
          <cell r="D172">
            <v>0.57384000000000002</v>
          </cell>
          <cell r="E172">
            <v>0.56304999999999994</v>
          </cell>
          <cell r="G172">
            <v>0.56304999999999994</v>
          </cell>
          <cell r="H172">
            <v>1.0552000000000001</v>
          </cell>
          <cell r="J172">
            <v>1.0552000000000001</v>
          </cell>
          <cell r="K172">
            <v>0.57403999999999999</v>
          </cell>
          <cell r="M172">
            <v>0.57403999999999999</v>
          </cell>
          <cell r="N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V172">
            <v>0</v>
          </cell>
          <cell r="W172">
            <v>0.10911</v>
          </cell>
          <cell r="X172">
            <v>0</v>
          </cell>
          <cell r="Y172">
            <v>0</v>
          </cell>
          <cell r="Z172">
            <v>0</v>
          </cell>
          <cell r="AA172">
            <v>3.2490000000000005E-2</v>
          </cell>
          <cell r="AC172">
            <v>3.2490000000000005E-2</v>
          </cell>
          <cell r="AD172">
            <v>0.16311</v>
          </cell>
          <cell r="AF172">
            <v>0.16311</v>
          </cell>
          <cell r="AG172">
            <v>0.2823</v>
          </cell>
          <cell r="AI172">
            <v>0.2823</v>
          </cell>
          <cell r="AJ172">
            <v>0.39724999999999999</v>
          </cell>
          <cell r="AL172">
            <v>0.39724999999999999</v>
          </cell>
          <cell r="AM172">
            <v>0.39724999999999999</v>
          </cell>
          <cell r="AO172">
            <v>0.39724999999999999</v>
          </cell>
          <cell r="AP172">
            <v>0</v>
          </cell>
          <cell r="AR172">
            <v>0</v>
          </cell>
          <cell r="AS172">
            <v>0</v>
          </cell>
          <cell r="AU172">
            <v>0</v>
          </cell>
          <cell r="AV172">
            <v>0</v>
          </cell>
          <cell r="AX172">
            <v>0</v>
          </cell>
        </row>
        <row r="173">
          <cell r="A173">
            <v>548991</v>
          </cell>
          <cell r="B173" t="str">
            <v>Členské příspěvky-DN</v>
          </cell>
          <cell r="C173" t="str">
            <v>Other Operating Expenses</v>
          </cell>
          <cell r="D173">
            <v>6087.2853299999997</v>
          </cell>
          <cell r="E173">
            <v>5327.0677599999999</v>
          </cell>
          <cell r="G173">
            <v>5327.0677599999999</v>
          </cell>
          <cell r="H173">
            <v>5653.8730599999999</v>
          </cell>
          <cell r="J173">
            <v>5653.8730599999999</v>
          </cell>
          <cell r="K173">
            <v>8692.5409499999987</v>
          </cell>
          <cell r="M173">
            <v>8692.5409499999987</v>
          </cell>
          <cell r="N173">
            <v>4472.5</v>
          </cell>
          <cell r="P173">
            <v>4472.5</v>
          </cell>
          <cell r="Q173">
            <v>4476.1030000000001</v>
          </cell>
          <cell r="S173">
            <v>4476.1030000000001</v>
          </cell>
          <cell r="T173">
            <v>4546.6970000000001</v>
          </cell>
          <cell r="V173">
            <v>4546.6970000000001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4378.3</v>
          </cell>
          <cell r="AC173">
            <v>4378.3</v>
          </cell>
          <cell r="AD173">
            <v>5660.4367899999997</v>
          </cell>
          <cell r="AF173">
            <v>5660.4367899999997</v>
          </cell>
          <cell r="AG173">
            <v>5653.7501900000007</v>
          </cell>
          <cell r="AI173">
            <v>5653.7501900000007</v>
          </cell>
          <cell r="AJ173">
            <v>7740.6761900000001</v>
          </cell>
          <cell r="AL173">
            <v>7740.6761900000001</v>
          </cell>
          <cell r="AM173">
            <v>7740.6761900000001</v>
          </cell>
          <cell r="AO173">
            <v>7740.6761900000001</v>
          </cell>
          <cell r="AP173">
            <v>8972</v>
          </cell>
          <cell r="AR173">
            <v>8972</v>
          </cell>
          <cell r="AS173">
            <v>8972</v>
          </cell>
          <cell r="AU173">
            <v>8972</v>
          </cell>
          <cell r="AV173">
            <v>8972</v>
          </cell>
          <cell r="AX173">
            <v>8972</v>
          </cell>
        </row>
        <row r="174">
          <cell r="A174">
            <v>548992</v>
          </cell>
          <cell r="B174" t="str">
            <v>Ost.prov.náklady - DN</v>
          </cell>
          <cell r="C174" t="str">
            <v>Other Operating Expenses</v>
          </cell>
          <cell r="D174">
            <v>439.57</v>
          </cell>
          <cell r="E174">
            <v>15.548500000000001</v>
          </cell>
          <cell r="G174">
            <v>15.548500000000001</v>
          </cell>
          <cell r="H174">
            <v>1359.8949399999999</v>
          </cell>
          <cell r="J174">
            <v>1359.8949399999999</v>
          </cell>
          <cell r="K174">
            <v>202.46789000000001</v>
          </cell>
          <cell r="M174">
            <v>202.46789000000001</v>
          </cell>
          <cell r="N174">
            <v>25</v>
          </cell>
          <cell r="P174">
            <v>25</v>
          </cell>
          <cell r="Q174">
            <v>20</v>
          </cell>
          <cell r="S174">
            <v>20</v>
          </cell>
          <cell r="T174">
            <v>20</v>
          </cell>
          <cell r="V174">
            <v>20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25</v>
          </cell>
          <cell r="AC174">
            <v>25</v>
          </cell>
          <cell r="AD174">
            <v>217.42250000000001</v>
          </cell>
          <cell r="AF174">
            <v>217.42250000000001</v>
          </cell>
          <cell r="AG174">
            <v>216.49789000000001</v>
          </cell>
          <cell r="AI174">
            <v>216.49789000000001</v>
          </cell>
          <cell r="AJ174">
            <v>212.46789000000001</v>
          </cell>
          <cell r="AL174">
            <v>212.46789000000001</v>
          </cell>
          <cell r="AM174">
            <v>212.46789000000001</v>
          </cell>
          <cell r="AO174">
            <v>212.46789000000001</v>
          </cell>
          <cell r="AP174">
            <v>40</v>
          </cell>
          <cell r="AR174">
            <v>40</v>
          </cell>
          <cell r="AS174">
            <v>40</v>
          </cell>
          <cell r="AU174">
            <v>40</v>
          </cell>
          <cell r="AV174">
            <v>40</v>
          </cell>
          <cell r="AX174">
            <v>40</v>
          </cell>
        </row>
        <row r="175">
          <cell r="A175">
            <v>548993</v>
          </cell>
          <cell r="B175" t="str">
            <v>Pojištění - nedaňový náklad DN</v>
          </cell>
          <cell r="C175" t="str">
            <v>Other Operating Expenses</v>
          </cell>
          <cell r="D175">
            <v>423.41699999999997</v>
          </cell>
          <cell r="E175">
            <v>396.15</v>
          </cell>
          <cell r="G175">
            <v>396.15</v>
          </cell>
          <cell r="H175">
            <v>399.27</v>
          </cell>
          <cell r="J175">
            <v>399.27</v>
          </cell>
          <cell r="K175">
            <v>146.50899999999999</v>
          </cell>
          <cell r="M175">
            <v>146.50899999999999</v>
          </cell>
          <cell r="N175">
            <v>131</v>
          </cell>
          <cell r="P175">
            <v>131</v>
          </cell>
          <cell r="Q175">
            <v>165.012</v>
          </cell>
          <cell r="S175">
            <v>165.012</v>
          </cell>
          <cell r="T175">
            <v>46.048000000000002</v>
          </cell>
          <cell r="V175">
            <v>46.048000000000002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15.545</v>
          </cell>
          <cell r="AC175">
            <v>15.545</v>
          </cell>
          <cell r="AD175">
            <v>7.6970000000000001</v>
          </cell>
          <cell r="AF175">
            <v>7.6970000000000001</v>
          </cell>
          <cell r="AG175">
            <v>146.50899999999999</v>
          </cell>
          <cell r="AI175">
            <v>146.50899999999999</v>
          </cell>
          <cell r="AJ175">
            <v>146.50899999999999</v>
          </cell>
          <cell r="AL175">
            <v>146.50899999999999</v>
          </cell>
          <cell r="AM175">
            <v>146.50899999999999</v>
          </cell>
          <cell r="AO175">
            <v>146.50899999999999</v>
          </cell>
          <cell r="AP175">
            <v>50.012</v>
          </cell>
          <cell r="AR175">
            <v>50.012</v>
          </cell>
          <cell r="AS175">
            <v>50.012</v>
          </cell>
          <cell r="AU175">
            <v>50.012</v>
          </cell>
          <cell r="AV175">
            <v>50.012</v>
          </cell>
          <cell r="AX175">
            <v>50.012</v>
          </cell>
        </row>
        <row r="176">
          <cell r="A176">
            <v>554011</v>
          </cell>
          <cell r="B176" t="str">
            <v>Rez.-zam.požitky</v>
          </cell>
          <cell r="C176" t="str">
            <v>Provisions</v>
          </cell>
          <cell r="D176">
            <v>0</v>
          </cell>
          <cell r="E176">
            <v>27700</v>
          </cell>
          <cell r="F176">
            <v>-151.37746000000001</v>
          </cell>
          <cell r="G176">
            <v>27548.62254</v>
          </cell>
          <cell r="H176">
            <v>-27700</v>
          </cell>
          <cell r="I176">
            <v>0</v>
          </cell>
          <cell r="J176">
            <v>-27700</v>
          </cell>
          <cell r="K176">
            <v>14648</v>
          </cell>
          <cell r="L176">
            <v>0</v>
          </cell>
          <cell r="M176">
            <v>14648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</row>
        <row r="177">
          <cell r="A177">
            <v>568001</v>
          </cell>
          <cell r="B177" t="str">
            <v>Nákl. bank. styku</v>
          </cell>
          <cell r="C177" t="str">
            <v>Other Operating Expenses</v>
          </cell>
          <cell r="D177">
            <v>459.28996999999998</v>
          </cell>
          <cell r="E177">
            <v>345.8338</v>
          </cell>
          <cell r="G177">
            <v>345.8338</v>
          </cell>
          <cell r="H177">
            <v>333.67788000000002</v>
          </cell>
          <cell r="J177">
            <v>333.67788000000002</v>
          </cell>
          <cell r="K177">
            <v>404.65696999999994</v>
          </cell>
          <cell r="M177">
            <v>404.65696999999994</v>
          </cell>
          <cell r="N177">
            <v>396</v>
          </cell>
          <cell r="P177">
            <v>396</v>
          </cell>
          <cell r="Q177">
            <v>396</v>
          </cell>
          <cell r="S177">
            <v>396</v>
          </cell>
          <cell r="T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395.81439</v>
          </cell>
          <cell r="AC177">
            <v>395.81439</v>
          </cell>
          <cell r="AD177">
            <v>364.48253999999997</v>
          </cell>
          <cell r="AF177">
            <v>364.48253999999997</v>
          </cell>
          <cell r="AG177">
            <v>349.73796999999996</v>
          </cell>
          <cell r="AI177">
            <v>349.73796999999996</v>
          </cell>
          <cell r="AJ177">
            <v>336.37763000000001</v>
          </cell>
          <cell r="AL177">
            <v>336.37763000000001</v>
          </cell>
          <cell r="AM177">
            <v>338</v>
          </cell>
          <cell r="AO177">
            <v>338</v>
          </cell>
          <cell r="AP177">
            <v>396</v>
          </cell>
          <cell r="AR177">
            <v>396</v>
          </cell>
          <cell r="AS177">
            <v>0</v>
          </cell>
          <cell r="AU177">
            <v>0</v>
          </cell>
          <cell r="AV177">
            <v>0</v>
          </cell>
          <cell r="AX177">
            <v>0</v>
          </cell>
        </row>
        <row r="178">
          <cell r="B178" t="str">
            <v>Ostatní provozní náklady</v>
          </cell>
          <cell r="D178">
            <v>35989.044569999998</v>
          </cell>
          <cell r="E178">
            <v>50916.542500000003</v>
          </cell>
          <cell r="F178">
            <v>-151.37746000000001</v>
          </cell>
          <cell r="G178">
            <v>50765.16504</v>
          </cell>
          <cell r="H178">
            <v>-1773.2229900000013</v>
          </cell>
          <cell r="I178">
            <v>0</v>
          </cell>
          <cell r="J178">
            <v>-1773.2229900000013</v>
          </cell>
          <cell r="K178">
            <v>39034.430349999995</v>
          </cell>
          <cell r="L178">
            <v>0</v>
          </cell>
          <cell r="M178">
            <v>39034.430349999995</v>
          </cell>
          <cell r="N178">
            <v>24209.506839999998</v>
          </cell>
          <cell r="O178">
            <v>0</v>
          </cell>
          <cell r="P178">
            <v>24209.506839999998</v>
          </cell>
          <cell r="Q178">
            <v>24293.596839999998</v>
          </cell>
          <cell r="R178">
            <v>0</v>
          </cell>
          <cell r="S178">
            <v>24293.596839999998</v>
          </cell>
          <cell r="T178">
            <v>23896.385839999999</v>
          </cell>
          <cell r="U178">
            <v>0</v>
          </cell>
          <cell r="V178">
            <v>23896.385839999999</v>
          </cell>
          <cell r="W178">
            <v>903.86279000000002</v>
          </cell>
          <cell r="X178">
            <v>879.72916999999995</v>
          </cell>
          <cell r="Y178">
            <v>879.72916999999995</v>
          </cell>
          <cell r="Z178">
            <v>879.72916999999995</v>
          </cell>
          <cell r="AA178">
            <v>22272.544539999999</v>
          </cell>
          <cell r="AB178">
            <v>0</v>
          </cell>
          <cell r="AC178">
            <v>22272.544539999999</v>
          </cell>
          <cell r="AD178">
            <v>24840.831480000004</v>
          </cell>
          <cell r="AE178">
            <v>0</v>
          </cell>
          <cell r="AF178">
            <v>24840.831480000004</v>
          </cell>
          <cell r="AG178">
            <v>21606.177649999998</v>
          </cell>
          <cell r="AH178">
            <v>0</v>
          </cell>
          <cell r="AI178">
            <v>21606.177649999998</v>
          </cell>
          <cell r="AJ178">
            <v>23314.150339999997</v>
          </cell>
          <cell r="AK178">
            <v>0</v>
          </cell>
          <cell r="AL178">
            <v>23314.150339999997</v>
          </cell>
          <cell r="AM178">
            <v>23315.772709999997</v>
          </cell>
          <cell r="AN178">
            <v>0</v>
          </cell>
          <cell r="AO178">
            <v>23315.772709999997</v>
          </cell>
          <cell r="AP178">
            <v>24553.02967</v>
          </cell>
          <cell r="AQ178">
            <v>0</v>
          </cell>
          <cell r="AR178">
            <v>24553.02967</v>
          </cell>
          <cell r="AS178">
            <v>24127.001669999998</v>
          </cell>
          <cell r="AT178">
            <v>0</v>
          </cell>
          <cell r="AU178">
            <v>24127.001669999998</v>
          </cell>
          <cell r="AV178">
            <v>24167.001669999998</v>
          </cell>
          <cell r="AW178">
            <v>0</v>
          </cell>
          <cell r="AX178">
            <v>24167.001669999998</v>
          </cell>
        </row>
        <row r="179">
          <cell r="A179">
            <v>549002</v>
          </cell>
          <cell r="B179" t="str">
            <v>Manka a škody ostatní (DU)</v>
          </cell>
          <cell r="D179">
            <v>0</v>
          </cell>
          <cell r="E179">
            <v>0</v>
          </cell>
          <cell r="G179">
            <v>0</v>
          </cell>
          <cell r="H179">
            <v>110.83082</v>
          </cell>
          <cell r="J179">
            <v>110.83082</v>
          </cell>
          <cell r="K179">
            <v>0</v>
          </cell>
          <cell r="M179">
            <v>0</v>
          </cell>
          <cell r="N179">
            <v>0</v>
          </cell>
          <cell r="P179">
            <v>0</v>
          </cell>
          <cell r="Q179">
            <v>0</v>
          </cell>
          <cell r="S179">
            <v>0</v>
          </cell>
          <cell r="T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242.52199999999999</v>
          </cell>
          <cell r="AC179">
            <v>242.52199999999999</v>
          </cell>
          <cell r="AD179">
            <v>0</v>
          </cell>
          <cell r="AF179">
            <v>0</v>
          </cell>
          <cell r="AG179">
            <v>0</v>
          </cell>
          <cell r="AI179">
            <v>0</v>
          </cell>
          <cell r="AJ179">
            <v>0</v>
          </cell>
          <cell r="AL179">
            <v>0</v>
          </cell>
          <cell r="AM179">
            <v>0</v>
          </cell>
          <cell r="AO179">
            <v>0</v>
          </cell>
          <cell r="AP179">
            <v>0</v>
          </cell>
          <cell r="AR179">
            <v>0</v>
          </cell>
          <cell r="AS179">
            <v>0</v>
          </cell>
          <cell r="AU179">
            <v>0</v>
          </cell>
          <cell r="AV179">
            <v>0</v>
          </cell>
          <cell r="AX179">
            <v>0</v>
          </cell>
        </row>
        <row r="180">
          <cell r="A180">
            <v>549992</v>
          </cell>
          <cell r="B180" t="str">
            <v>Manka a škody - DN</v>
          </cell>
          <cell r="D180">
            <v>0</v>
          </cell>
          <cell r="E180">
            <v>0</v>
          </cell>
          <cell r="G180">
            <v>0</v>
          </cell>
          <cell r="H180">
            <v>0</v>
          </cell>
          <cell r="J180">
            <v>0</v>
          </cell>
          <cell r="K180">
            <v>0</v>
          </cell>
          <cell r="M180">
            <v>0</v>
          </cell>
          <cell r="N180">
            <v>22</v>
          </cell>
          <cell r="P180">
            <v>22</v>
          </cell>
          <cell r="Q180">
            <v>0</v>
          </cell>
          <cell r="S180">
            <v>0</v>
          </cell>
          <cell r="T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C180">
            <v>0</v>
          </cell>
          <cell r="AD180">
            <v>0</v>
          </cell>
          <cell r="AF180">
            <v>0</v>
          </cell>
          <cell r="AG180">
            <v>0</v>
          </cell>
          <cell r="AI180">
            <v>0</v>
          </cell>
          <cell r="AJ180">
            <v>0</v>
          </cell>
          <cell r="AL180">
            <v>0</v>
          </cell>
          <cell r="AM180">
            <v>42</v>
          </cell>
          <cell r="AO180">
            <v>42</v>
          </cell>
          <cell r="AP180">
            <v>0</v>
          </cell>
          <cell r="AR180">
            <v>0</v>
          </cell>
          <cell r="AS180">
            <v>0</v>
          </cell>
          <cell r="AU180">
            <v>0</v>
          </cell>
          <cell r="AV180">
            <v>0</v>
          </cell>
          <cell r="AX180">
            <v>0</v>
          </cell>
        </row>
        <row r="181">
          <cell r="A181">
            <v>549991</v>
          </cell>
          <cell r="B181" t="str">
            <v>Manka a škody - ostatní - DN</v>
          </cell>
          <cell r="D181">
            <v>0</v>
          </cell>
          <cell r="E181">
            <v>4.6515200000000005</v>
          </cell>
          <cell r="G181">
            <v>4.6515200000000005</v>
          </cell>
          <cell r="H181">
            <v>0</v>
          </cell>
          <cell r="J181">
            <v>0</v>
          </cell>
          <cell r="K181">
            <v>0</v>
          </cell>
          <cell r="M181">
            <v>0</v>
          </cell>
          <cell r="N181">
            <v>0</v>
          </cell>
          <cell r="P181">
            <v>0</v>
          </cell>
          <cell r="Q181">
            <v>0</v>
          </cell>
          <cell r="S181">
            <v>0</v>
          </cell>
          <cell r="T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C181">
            <v>0</v>
          </cell>
          <cell r="AD181">
            <v>0</v>
          </cell>
          <cell r="AF181">
            <v>0</v>
          </cell>
          <cell r="AG181">
            <v>0</v>
          </cell>
          <cell r="AI181">
            <v>0</v>
          </cell>
          <cell r="AJ181">
            <v>0</v>
          </cell>
          <cell r="AL181">
            <v>0</v>
          </cell>
          <cell r="AM181">
            <v>0</v>
          </cell>
          <cell r="AO181">
            <v>0</v>
          </cell>
          <cell r="AP181">
            <v>0</v>
          </cell>
          <cell r="AR181">
            <v>0</v>
          </cell>
          <cell r="AS181">
            <v>0</v>
          </cell>
          <cell r="AU181">
            <v>0</v>
          </cell>
          <cell r="AV181">
            <v>0</v>
          </cell>
          <cell r="AX181">
            <v>0</v>
          </cell>
        </row>
        <row r="182">
          <cell r="B182" t="str">
            <v>Ostatní provozní náklady,manka a škody</v>
          </cell>
          <cell r="C182" t="str">
            <v>Other Operating Expenses</v>
          </cell>
          <cell r="D182">
            <v>0</v>
          </cell>
          <cell r="E182">
            <v>4.6515200000000005</v>
          </cell>
          <cell r="F182">
            <v>0</v>
          </cell>
          <cell r="G182">
            <v>4.6515200000000005</v>
          </cell>
          <cell r="H182">
            <v>110.83082</v>
          </cell>
          <cell r="I182">
            <v>0</v>
          </cell>
          <cell r="J182">
            <v>110.83082</v>
          </cell>
          <cell r="K182">
            <v>0</v>
          </cell>
          <cell r="L182">
            <v>0</v>
          </cell>
          <cell r="M182">
            <v>0</v>
          </cell>
          <cell r="N182">
            <v>22</v>
          </cell>
          <cell r="O182">
            <v>0</v>
          </cell>
          <cell r="P182">
            <v>22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242.52199999999999</v>
          </cell>
          <cell r="AB182">
            <v>0</v>
          </cell>
          <cell r="AC182">
            <v>242.52199999999999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42</v>
          </cell>
          <cell r="AN182">
            <v>0</v>
          </cell>
          <cell r="AO182">
            <v>42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</row>
        <row r="183">
          <cell r="A183">
            <v>551005</v>
          </cell>
          <cell r="B183" t="str">
            <v>ZC-fyzická likvidace</v>
          </cell>
          <cell r="D183">
            <v>1127.1358</v>
          </cell>
          <cell r="E183">
            <v>2818.25371</v>
          </cell>
          <cell r="F183">
            <v>-2273.3632299999999</v>
          </cell>
          <cell r="G183">
            <v>544.89048000000003</v>
          </cell>
          <cell r="H183">
            <v>1106.7389099999998</v>
          </cell>
          <cell r="I183">
            <v>-460.1583099999998</v>
          </cell>
          <cell r="J183">
            <v>646.5806</v>
          </cell>
          <cell r="K183">
            <v>1443.00828</v>
          </cell>
          <cell r="L183">
            <v>-203.18670999999995</v>
          </cell>
          <cell r="M183">
            <v>1239.8215700000001</v>
          </cell>
          <cell r="N183">
            <v>0</v>
          </cell>
          <cell r="P183">
            <v>0</v>
          </cell>
          <cell r="Q183">
            <v>0</v>
          </cell>
          <cell r="S183">
            <v>0</v>
          </cell>
          <cell r="T183">
            <v>0</v>
          </cell>
          <cell r="V183">
            <v>0</v>
          </cell>
          <cell r="W183">
            <v>556.34500000000003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C183">
            <v>0</v>
          </cell>
          <cell r="AD183">
            <v>193.31299999999999</v>
          </cell>
          <cell r="AF183">
            <v>193.31299999999999</v>
          </cell>
          <cell r="AG183">
            <v>786.37837000000002</v>
          </cell>
          <cell r="AI183">
            <v>786.37837000000002</v>
          </cell>
          <cell r="AJ183">
            <v>870.60636999999997</v>
          </cell>
          <cell r="AL183">
            <v>870.60636999999997</v>
          </cell>
          <cell r="AM183">
            <v>870.60636999999997</v>
          </cell>
          <cell r="AO183">
            <v>870.60636999999997</v>
          </cell>
          <cell r="AP183">
            <v>0</v>
          </cell>
          <cell r="AR183">
            <v>0</v>
          </cell>
          <cell r="AS183">
            <v>0</v>
          </cell>
          <cell r="AU183">
            <v>0</v>
          </cell>
          <cell r="AV183">
            <v>0</v>
          </cell>
          <cell r="AX183">
            <v>0</v>
          </cell>
        </row>
        <row r="184">
          <cell r="B184" t="str">
            <v>Odpisy - zůstatková cena při likvidaci</v>
          </cell>
          <cell r="C184" t="str">
            <v>Other Operating Expenses</v>
          </cell>
          <cell r="D184">
            <v>1127.1358</v>
          </cell>
          <cell r="E184">
            <v>2818.25371</v>
          </cell>
          <cell r="F184">
            <v>-2273.3632299999999</v>
          </cell>
          <cell r="G184">
            <v>544.89048000000003</v>
          </cell>
          <cell r="H184">
            <v>1106.7389099999998</v>
          </cell>
          <cell r="I184">
            <v>-460.1583099999998</v>
          </cell>
          <cell r="J184">
            <v>646.5806</v>
          </cell>
          <cell r="K184">
            <v>1443.00828</v>
          </cell>
          <cell r="L184">
            <v>-203.18670999999995</v>
          </cell>
          <cell r="M184">
            <v>1239.8215700000001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556.34500000000003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193.31299999999999</v>
          </cell>
          <cell r="AE184">
            <v>0</v>
          </cell>
          <cell r="AF184">
            <v>193.31299999999999</v>
          </cell>
          <cell r="AG184">
            <v>786.37837000000002</v>
          </cell>
          <cell r="AH184">
            <v>0</v>
          </cell>
          <cell r="AI184">
            <v>786.37837000000002</v>
          </cell>
          <cell r="AJ184">
            <v>870.60636999999997</v>
          </cell>
          <cell r="AK184">
            <v>0</v>
          </cell>
          <cell r="AL184">
            <v>870.60636999999997</v>
          </cell>
          <cell r="AM184">
            <v>870.60636999999997</v>
          </cell>
          <cell r="AN184">
            <v>0</v>
          </cell>
          <cell r="AO184">
            <v>870.60636999999997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</row>
        <row r="185">
          <cell r="A185">
            <v>552001</v>
          </cell>
          <cell r="B185" t="str">
            <v>Tvorba zákonných rezerv - sanace</v>
          </cell>
          <cell r="D185">
            <v>0</v>
          </cell>
          <cell r="E185">
            <v>0</v>
          </cell>
          <cell r="G185">
            <v>0</v>
          </cell>
          <cell r="H185">
            <v>0</v>
          </cell>
          <cell r="J185">
            <v>0</v>
          </cell>
          <cell r="K185">
            <v>0</v>
          </cell>
          <cell r="M185">
            <v>0</v>
          </cell>
          <cell r="N185">
            <v>0</v>
          </cell>
          <cell r="P185">
            <v>0</v>
          </cell>
          <cell r="Q185">
            <v>0</v>
          </cell>
          <cell r="S185">
            <v>0</v>
          </cell>
          <cell r="T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C185">
            <v>0</v>
          </cell>
          <cell r="AD185">
            <v>0</v>
          </cell>
          <cell r="AF185">
            <v>0</v>
          </cell>
          <cell r="AG185">
            <v>0</v>
          </cell>
          <cell r="AI185">
            <v>0</v>
          </cell>
          <cell r="AJ185">
            <v>0</v>
          </cell>
          <cell r="AL185">
            <v>0</v>
          </cell>
          <cell r="AM185">
            <v>0</v>
          </cell>
          <cell r="AO185">
            <v>0</v>
          </cell>
          <cell r="AP185">
            <v>0</v>
          </cell>
          <cell r="AR185">
            <v>0</v>
          </cell>
          <cell r="AS185">
            <v>0</v>
          </cell>
          <cell r="AU185">
            <v>0</v>
          </cell>
          <cell r="AV185">
            <v>0</v>
          </cell>
          <cell r="AX185">
            <v>0</v>
          </cell>
        </row>
        <row r="186">
          <cell r="A186">
            <v>552002</v>
          </cell>
          <cell r="B186" t="str">
            <v>Tv. a čerp. ZR-DHM</v>
          </cell>
          <cell r="D186">
            <v>0</v>
          </cell>
          <cell r="E186">
            <v>-34227.294999999998</v>
          </cell>
          <cell r="F186">
            <v>34227.294999999998</v>
          </cell>
          <cell r="G186">
            <v>0</v>
          </cell>
          <cell r="H186">
            <v>-11494.33</v>
          </cell>
          <cell r="I186">
            <v>11494.33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</row>
        <row r="187">
          <cell r="B187" t="str">
            <v>Tvorba zákonných rezerv</v>
          </cell>
          <cell r="C187" t="str">
            <v>Provisions</v>
          </cell>
          <cell r="D187">
            <v>0</v>
          </cell>
          <cell r="E187">
            <v>-34227.294999999998</v>
          </cell>
          <cell r="F187">
            <v>34227.294999999998</v>
          </cell>
          <cell r="G187">
            <v>0</v>
          </cell>
          <cell r="H187">
            <v>-11494.33</v>
          </cell>
          <cell r="I187">
            <v>11494.33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</row>
        <row r="188">
          <cell r="A188">
            <v>554003</v>
          </cell>
          <cell r="B188" t="str">
            <v>Rezervy na ostatní náklady</v>
          </cell>
          <cell r="D188">
            <v>0</v>
          </cell>
          <cell r="E188">
            <v>0</v>
          </cell>
          <cell r="G188">
            <v>0</v>
          </cell>
          <cell r="H188">
            <v>45100</v>
          </cell>
          <cell r="J188">
            <v>45100</v>
          </cell>
          <cell r="K188">
            <v>167300</v>
          </cell>
          <cell r="M188">
            <v>167300</v>
          </cell>
          <cell r="N188">
            <v>0</v>
          </cell>
          <cell r="P188">
            <v>0</v>
          </cell>
          <cell r="Q188">
            <v>0</v>
          </cell>
          <cell r="S188">
            <v>0</v>
          </cell>
          <cell r="T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C188">
            <v>0</v>
          </cell>
          <cell r="AD188">
            <v>0</v>
          </cell>
          <cell r="AF188">
            <v>0</v>
          </cell>
          <cell r="AG188">
            <v>91000</v>
          </cell>
          <cell r="AI188">
            <v>91000</v>
          </cell>
          <cell r="AJ188">
            <v>91000</v>
          </cell>
          <cell r="AL188">
            <v>91000</v>
          </cell>
          <cell r="AM188">
            <v>184900</v>
          </cell>
          <cell r="AO188">
            <v>184900</v>
          </cell>
          <cell r="AP188">
            <v>28000</v>
          </cell>
          <cell r="AR188">
            <v>28000</v>
          </cell>
          <cell r="AS188">
            <v>0</v>
          </cell>
          <cell r="AU188">
            <v>0</v>
          </cell>
          <cell r="AV188">
            <v>0</v>
          </cell>
          <cell r="AX188">
            <v>0</v>
          </cell>
        </row>
        <row r="189">
          <cell r="B189" t="str">
            <v>Rezervy na ostatní náklady</v>
          </cell>
          <cell r="C189" t="str">
            <v>Provisions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45100</v>
          </cell>
          <cell r="I189">
            <v>0</v>
          </cell>
          <cell r="J189">
            <v>45100</v>
          </cell>
          <cell r="K189">
            <v>167300</v>
          </cell>
          <cell r="L189">
            <v>0</v>
          </cell>
          <cell r="M189">
            <v>167300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91000</v>
          </cell>
          <cell r="AH189">
            <v>0</v>
          </cell>
          <cell r="AI189">
            <v>91000</v>
          </cell>
          <cell r="AJ189">
            <v>91000</v>
          </cell>
          <cell r="AK189">
            <v>0</v>
          </cell>
          <cell r="AL189">
            <v>91000</v>
          </cell>
          <cell r="AM189">
            <v>184900</v>
          </cell>
          <cell r="AN189">
            <v>0</v>
          </cell>
          <cell r="AO189">
            <v>184900</v>
          </cell>
          <cell r="AP189">
            <v>28000</v>
          </cell>
          <cell r="AQ189">
            <v>0</v>
          </cell>
          <cell r="AR189">
            <v>28000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</row>
        <row r="190">
          <cell r="A190">
            <v>558002</v>
          </cell>
          <cell r="B190" t="str">
            <v>Obecná OP DU</v>
          </cell>
          <cell r="D190">
            <v>0</v>
          </cell>
          <cell r="E190">
            <v>0</v>
          </cell>
          <cell r="G190">
            <v>0</v>
          </cell>
          <cell r="H190">
            <v>0</v>
          </cell>
          <cell r="J190">
            <v>0</v>
          </cell>
          <cell r="K190">
            <v>35.674999999999997</v>
          </cell>
          <cell r="M190">
            <v>35.674999999999997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</row>
        <row r="191">
          <cell r="B191" t="str">
            <v>Obecná OP DU</v>
          </cell>
          <cell r="C191" t="str">
            <v>Other Operating Expenses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35.674999999999997</v>
          </cell>
          <cell r="L191">
            <v>0</v>
          </cell>
          <cell r="M191">
            <v>35.674999999999997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</row>
        <row r="192">
          <cell r="A192">
            <v>554010</v>
          </cell>
          <cell r="B192" t="str">
            <v>Emisní povolenky</v>
          </cell>
          <cell r="D192">
            <v>0</v>
          </cell>
          <cell r="E192">
            <v>-27350</v>
          </cell>
          <cell r="F192">
            <v>27350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</row>
        <row r="193">
          <cell r="B193" t="str">
            <v>Tvorba ostatních rezerv</v>
          </cell>
          <cell r="C193" t="str">
            <v>Provisions</v>
          </cell>
          <cell r="D193">
            <v>0</v>
          </cell>
          <cell r="E193">
            <v>-27350</v>
          </cell>
          <cell r="F193">
            <v>27350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</row>
        <row r="194">
          <cell r="A194">
            <v>542002</v>
          </cell>
          <cell r="B194" t="str">
            <v>Prodaný materiál - ZTRÁTA</v>
          </cell>
          <cell r="D194">
            <v>2308.9611299999997</v>
          </cell>
          <cell r="E194">
            <v>268.20600000000002</v>
          </cell>
          <cell r="G194">
            <v>268.20600000000002</v>
          </cell>
          <cell r="H194">
            <v>0</v>
          </cell>
          <cell r="J194">
            <v>0</v>
          </cell>
          <cell r="K194">
            <v>7940.2059800000006</v>
          </cell>
          <cell r="M194">
            <v>7940.2059800000006</v>
          </cell>
          <cell r="N194">
            <v>0</v>
          </cell>
          <cell r="P194">
            <v>0</v>
          </cell>
          <cell r="Q194">
            <v>0</v>
          </cell>
          <cell r="S194">
            <v>0</v>
          </cell>
          <cell r="T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C194">
            <v>0</v>
          </cell>
          <cell r="AD194">
            <v>0</v>
          </cell>
          <cell r="AF194">
            <v>0</v>
          </cell>
          <cell r="AG194">
            <v>236.18984</v>
          </cell>
          <cell r="AI194">
            <v>236.18984</v>
          </cell>
          <cell r="AJ194">
            <v>236.18984</v>
          </cell>
          <cell r="AL194">
            <v>236.18984</v>
          </cell>
          <cell r="AM194">
            <v>7940.18984</v>
          </cell>
          <cell r="AO194">
            <v>7940.18984</v>
          </cell>
          <cell r="AP194">
            <v>0</v>
          </cell>
          <cell r="AR194">
            <v>0</v>
          </cell>
          <cell r="AS194">
            <v>0</v>
          </cell>
          <cell r="AU194">
            <v>0</v>
          </cell>
          <cell r="AV194">
            <v>0</v>
          </cell>
          <cell r="AX194">
            <v>0</v>
          </cell>
        </row>
        <row r="195">
          <cell r="A195">
            <v>642002</v>
          </cell>
          <cell r="B195" t="str">
            <v>Prodej mater. -ZTRÁTA</v>
          </cell>
          <cell r="D195">
            <v>-5.2885</v>
          </cell>
          <cell r="E195">
            <v>0</v>
          </cell>
          <cell r="G195">
            <v>0</v>
          </cell>
          <cell r="H195">
            <v>0</v>
          </cell>
          <cell r="J195">
            <v>0</v>
          </cell>
          <cell r="K195">
            <v>-35.880000000000003</v>
          </cell>
          <cell r="M195">
            <v>-35.880000000000003</v>
          </cell>
          <cell r="N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C195">
            <v>0</v>
          </cell>
          <cell r="AD195">
            <v>0</v>
          </cell>
          <cell r="AF195">
            <v>0</v>
          </cell>
          <cell r="AG195">
            <v>-35.880000000000003</v>
          </cell>
          <cell r="AI195">
            <v>-35.880000000000003</v>
          </cell>
          <cell r="AJ195">
            <v>-35.880000000000003</v>
          </cell>
          <cell r="AL195">
            <v>-35.880000000000003</v>
          </cell>
          <cell r="AM195">
            <v>-35.880000000000003</v>
          </cell>
          <cell r="AO195">
            <v>-35.880000000000003</v>
          </cell>
          <cell r="AP195">
            <v>0</v>
          </cell>
          <cell r="AR195">
            <v>0</v>
          </cell>
          <cell r="AS195">
            <v>0</v>
          </cell>
          <cell r="AU195">
            <v>0</v>
          </cell>
          <cell r="AV195">
            <v>0</v>
          </cell>
          <cell r="AX195">
            <v>0</v>
          </cell>
        </row>
        <row r="196">
          <cell r="A196">
            <v>523991</v>
          </cell>
          <cell r="B196" t="str">
            <v>Odm.členům DR-DN</v>
          </cell>
          <cell r="D196">
            <v>0</v>
          </cell>
          <cell r="E196">
            <v>180</v>
          </cell>
          <cell r="G196">
            <v>180</v>
          </cell>
          <cell r="H196">
            <v>180</v>
          </cell>
          <cell r="J196">
            <v>180</v>
          </cell>
          <cell r="K196">
            <v>270</v>
          </cell>
          <cell r="M196">
            <v>270</v>
          </cell>
          <cell r="N196">
            <v>300</v>
          </cell>
          <cell r="P196">
            <v>300</v>
          </cell>
          <cell r="Q196">
            <v>300</v>
          </cell>
          <cell r="S196">
            <v>300</v>
          </cell>
          <cell r="T196">
            <v>300</v>
          </cell>
          <cell r="V196">
            <v>300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275</v>
          </cell>
          <cell r="AC196">
            <v>275</v>
          </cell>
          <cell r="AD196">
            <v>260</v>
          </cell>
          <cell r="AF196">
            <v>260</v>
          </cell>
          <cell r="AG196">
            <v>300</v>
          </cell>
          <cell r="AI196">
            <v>300</v>
          </cell>
          <cell r="AJ196">
            <v>285</v>
          </cell>
          <cell r="AL196">
            <v>285</v>
          </cell>
          <cell r="AM196">
            <v>285</v>
          </cell>
          <cell r="AO196">
            <v>285</v>
          </cell>
          <cell r="AP196">
            <v>300</v>
          </cell>
          <cell r="AR196">
            <v>300</v>
          </cell>
          <cell r="AS196">
            <v>300</v>
          </cell>
          <cell r="AU196">
            <v>300</v>
          </cell>
          <cell r="AV196">
            <v>300</v>
          </cell>
          <cell r="AX196">
            <v>300</v>
          </cell>
        </row>
        <row r="197">
          <cell r="A197">
            <v>528991</v>
          </cell>
          <cell r="B197" t="str">
            <v>Ost.sociální náklady - DN</v>
          </cell>
          <cell r="D197">
            <v>422.81664000000001</v>
          </cell>
          <cell r="E197">
            <v>407.60151999999999</v>
          </cell>
          <cell r="G197">
            <v>407.60151999999999</v>
          </cell>
          <cell r="H197">
            <v>430.37815000000001</v>
          </cell>
          <cell r="J197">
            <v>430.37815000000001</v>
          </cell>
          <cell r="K197">
            <v>34.188669999999995</v>
          </cell>
          <cell r="M197">
            <v>34.188669999999995</v>
          </cell>
          <cell r="N197">
            <v>201.7944</v>
          </cell>
          <cell r="P197">
            <v>201.7944</v>
          </cell>
          <cell r="Q197">
            <v>201.7944</v>
          </cell>
          <cell r="S197">
            <v>201.7944</v>
          </cell>
          <cell r="T197">
            <v>201.7944</v>
          </cell>
          <cell r="V197">
            <v>201.7944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188.05985999999999</v>
          </cell>
          <cell r="AC197">
            <v>188.05985999999999</v>
          </cell>
          <cell r="AD197">
            <v>145.22253000000001</v>
          </cell>
          <cell r="AF197">
            <v>145.22253000000001</v>
          </cell>
          <cell r="AG197">
            <v>120.05552</v>
          </cell>
          <cell r="AI197">
            <v>120.05552</v>
          </cell>
          <cell r="AJ197">
            <v>71.788479999999993</v>
          </cell>
          <cell r="AL197">
            <v>71.788479999999993</v>
          </cell>
          <cell r="AM197">
            <v>71.788479999999993</v>
          </cell>
          <cell r="AO197">
            <v>71.788479999999993</v>
          </cell>
          <cell r="AP197">
            <v>21.794400000000003</v>
          </cell>
          <cell r="AR197">
            <v>21.794400000000003</v>
          </cell>
          <cell r="AS197">
            <v>21.794400000000003</v>
          </cell>
          <cell r="AU197">
            <v>21.794400000000003</v>
          </cell>
          <cell r="AV197">
            <v>21.794400000000003</v>
          </cell>
          <cell r="AX197">
            <v>21.794400000000003</v>
          </cell>
        </row>
        <row r="198">
          <cell r="A198">
            <v>528992</v>
          </cell>
          <cell r="B198" t="str">
            <v>Ost.soc.nákl.-centr.</v>
          </cell>
          <cell r="D198">
            <v>0</v>
          </cell>
          <cell r="E198">
            <v>0</v>
          </cell>
          <cell r="G198">
            <v>0</v>
          </cell>
          <cell r="H198">
            <v>2773.4782999999998</v>
          </cell>
          <cell r="J198">
            <v>2773.4782999999998</v>
          </cell>
          <cell r="K198">
            <v>3179.1885600000001</v>
          </cell>
          <cell r="M198">
            <v>3179.1885600000001</v>
          </cell>
          <cell r="N198">
            <v>5300</v>
          </cell>
          <cell r="P198">
            <v>5300</v>
          </cell>
          <cell r="Q198">
            <v>5300</v>
          </cell>
          <cell r="S198">
            <v>5300</v>
          </cell>
          <cell r="T198">
            <v>5300</v>
          </cell>
          <cell r="V198">
            <v>5300</v>
          </cell>
          <cell r="W198">
            <v>426</v>
          </cell>
          <cell r="X198">
            <v>0</v>
          </cell>
          <cell r="Y198">
            <v>0</v>
          </cell>
          <cell r="Z198">
            <v>0</v>
          </cell>
          <cell r="AA198">
            <v>5195.9639999999999</v>
          </cell>
          <cell r="AC198">
            <v>5195.9639999999999</v>
          </cell>
          <cell r="AD198">
            <v>4451.2780599999996</v>
          </cell>
          <cell r="AF198">
            <v>4451.2780599999996</v>
          </cell>
          <cell r="AG198">
            <v>4443.44506</v>
          </cell>
          <cell r="AI198">
            <v>4443.44506</v>
          </cell>
          <cell r="AJ198">
            <v>4434.7125599999999</v>
          </cell>
          <cell r="AL198">
            <v>4434.7125599999999</v>
          </cell>
          <cell r="AM198">
            <v>4434.7125599999999</v>
          </cell>
          <cell r="AO198">
            <v>4434.7125599999999</v>
          </cell>
          <cell r="AP198">
            <v>4550</v>
          </cell>
          <cell r="AR198">
            <v>4550</v>
          </cell>
          <cell r="AS198">
            <v>4550</v>
          </cell>
          <cell r="AU198">
            <v>4550</v>
          </cell>
          <cell r="AV198">
            <v>4550</v>
          </cell>
          <cell r="AX198">
            <v>4550</v>
          </cell>
        </row>
        <row r="199">
          <cell r="A199">
            <v>528993</v>
          </cell>
          <cell r="B199" t="str">
            <v>Soc.nákl.-os.konta</v>
          </cell>
          <cell r="D199">
            <v>0</v>
          </cell>
          <cell r="E199">
            <v>0</v>
          </cell>
          <cell r="G199">
            <v>0</v>
          </cell>
          <cell r="H199">
            <v>11319.50424</v>
          </cell>
          <cell r="J199">
            <v>11319.50424</v>
          </cell>
          <cell r="K199">
            <v>7638.4816300000002</v>
          </cell>
          <cell r="M199">
            <v>7638.4816300000002</v>
          </cell>
          <cell r="N199">
            <v>10220</v>
          </cell>
          <cell r="P199">
            <v>10220</v>
          </cell>
          <cell r="Q199">
            <v>10220</v>
          </cell>
          <cell r="S199">
            <v>10220</v>
          </cell>
          <cell r="T199">
            <v>10220</v>
          </cell>
          <cell r="V199">
            <v>10220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11361.603999999999</v>
          </cell>
          <cell r="AC199">
            <v>11361.603999999999</v>
          </cell>
          <cell r="AD199">
            <v>11848.16533</v>
          </cell>
          <cell r="AF199">
            <v>11848.16533</v>
          </cell>
          <cell r="AG199">
            <v>11831.51686</v>
          </cell>
          <cell r="AI199">
            <v>11831.51686</v>
          </cell>
          <cell r="AJ199">
            <v>11862.335880000001</v>
          </cell>
          <cell r="AL199">
            <v>11862.335880000001</v>
          </cell>
          <cell r="AM199">
            <v>11862.335880000001</v>
          </cell>
          <cell r="AO199">
            <v>11862.335880000001</v>
          </cell>
          <cell r="AP199">
            <v>7650.4</v>
          </cell>
          <cell r="AR199">
            <v>7650.4</v>
          </cell>
          <cell r="AS199">
            <v>7650.4</v>
          </cell>
          <cell r="AU199">
            <v>7650.4</v>
          </cell>
          <cell r="AV199">
            <v>7650.4</v>
          </cell>
          <cell r="AX199">
            <v>7650.4</v>
          </cell>
        </row>
        <row r="200">
          <cell r="B200" t="str">
            <v>Other operating expenses</v>
          </cell>
          <cell r="C200" t="str">
            <v>Other Operating Expenses</v>
          </cell>
          <cell r="D200">
            <v>2726.4892699999996</v>
          </cell>
          <cell r="E200">
            <v>855.80752000000007</v>
          </cell>
          <cell r="F200">
            <v>0</v>
          </cell>
          <cell r="G200">
            <v>855.80752000000007</v>
          </cell>
          <cell r="H200">
            <v>14703.36069</v>
          </cell>
          <cell r="I200">
            <v>0</v>
          </cell>
          <cell r="J200">
            <v>14703.36069</v>
          </cell>
          <cell r="K200">
            <v>19026.184840000002</v>
          </cell>
          <cell r="L200">
            <v>0</v>
          </cell>
          <cell r="M200">
            <v>19026.184840000002</v>
          </cell>
          <cell r="N200">
            <v>16021.794399999999</v>
          </cell>
          <cell r="O200">
            <v>0</v>
          </cell>
          <cell r="P200">
            <v>16021.794399999999</v>
          </cell>
          <cell r="Q200">
            <v>16021.794399999999</v>
          </cell>
          <cell r="R200">
            <v>0</v>
          </cell>
          <cell r="S200">
            <v>16021.794399999999</v>
          </cell>
          <cell r="T200">
            <v>16021.794399999999</v>
          </cell>
          <cell r="U200">
            <v>0</v>
          </cell>
          <cell r="V200">
            <v>16021.794399999999</v>
          </cell>
          <cell r="W200">
            <v>426</v>
          </cell>
          <cell r="X200">
            <v>0</v>
          </cell>
          <cell r="Y200">
            <v>0</v>
          </cell>
          <cell r="Z200">
            <v>0</v>
          </cell>
          <cell r="AA200">
            <v>17020.627860000001</v>
          </cell>
          <cell r="AB200">
            <v>0</v>
          </cell>
          <cell r="AC200">
            <v>17020.627860000001</v>
          </cell>
          <cell r="AD200">
            <v>16704.665919999999</v>
          </cell>
          <cell r="AE200">
            <v>0</v>
          </cell>
          <cell r="AF200">
            <v>16704.665919999999</v>
          </cell>
          <cell r="AG200">
            <v>16895.327279999998</v>
          </cell>
          <cell r="AH200">
            <v>0</v>
          </cell>
          <cell r="AI200">
            <v>16895.327279999998</v>
          </cell>
          <cell r="AJ200">
            <v>16854.14676</v>
          </cell>
          <cell r="AK200">
            <v>0</v>
          </cell>
          <cell r="AL200">
            <v>16854.14676</v>
          </cell>
          <cell r="AM200">
            <v>24558.14676</v>
          </cell>
          <cell r="AN200">
            <v>0</v>
          </cell>
          <cell r="AO200">
            <v>24558.14676</v>
          </cell>
          <cell r="AP200">
            <v>12522.1944</v>
          </cell>
          <cell r="AQ200">
            <v>0</v>
          </cell>
          <cell r="AR200">
            <v>12522.1944</v>
          </cell>
          <cell r="AS200">
            <v>12522.1944</v>
          </cell>
          <cell r="AT200">
            <v>0</v>
          </cell>
          <cell r="AU200">
            <v>12522.1944</v>
          </cell>
          <cell r="AV200">
            <v>12522.1944</v>
          </cell>
          <cell r="AW200">
            <v>0</v>
          </cell>
          <cell r="AX200">
            <v>12522.1944</v>
          </cell>
        </row>
        <row r="201">
          <cell r="B201" t="str">
            <v>Sundry operating expenses</v>
          </cell>
          <cell r="D201">
            <v>957779.50339999993</v>
          </cell>
          <cell r="E201">
            <v>1322353.7452800001</v>
          </cell>
          <cell r="F201">
            <v>59152.55431</v>
          </cell>
          <cell r="G201">
            <v>1381506.29959</v>
          </cell>
          <cell r="H201">
            <v>1975894.0850899999</v>
          </cell>
          <cell r="I201">
            <v>11034.171689999999</v>
          </cell>
          <cell r="J201">
            <v>1986928.2567799999</v>
          </cell>
          <cell r="K201">
            <v>1522778.7703200001</v>
          </cell>
          <cell r="L201">
            <v>-203.18670999999995</v>
          </cell>
          <cell r="M201">
            <v>1522575.5836100001</v>
          </cell>
          <cell r="N201">
            <v>683678.78347000014</v>
          </cell>
          <cell r="O201">
            <v>0</v>
          </cell>
          <cell r="P201">
            <v>683678.78347000014</v>
          </cell>
          <cell r="Q201">
            <v>658298.14049000014</v>
          </cell>
          <cell r="R201">
            <v>0</v>
          </cell>
          <cell r="S201">
            <v>658298.14049000014</v>
          </cell>
          <cell r="T201">
            <v>670859.68962999992</v>
          </cell>
          <cell r="U201">
            <v>0</v>
          </cell>
          <cell r="V201">
            <v>670859.68962999992</v>
          </cell>
          <cell r="W201">
            <v>47989.078659999992</v>
          </cell>
          <cell r="X201">
            <v>54433.654019999994</v>
          </cell>
          <cell r="Y201">
            <v>50113.452020000004</v>
          </cell>
          <cell r="Z201">
            <v>50807.295020000005</v>
          </cell>
          <cell r="AA201">
            <v>1195542.52587</v>
          </cell>
          <cell r="AB201">
            <v>0</v>
          </cell>
          <cell r="AC201">
            <v>1195542.52587</v>
          </cell>
          <cell r="AD201">
            <v>1265992.7168700001</v>
          </cell>
          <cell r="AE201">
            <v>0</v>
          </cell>
          <cell r="AF201">
            <v>1265992.7168700001</v>
          </cell>
          <cell r="AG201">
            <v>1330484.2298500002</v>
          </cell>
          <cell r="AH201">
            <v>0</v>
          </cell>
          <cell r="AI201">
            <v>1330484.2298500002</v>
          </cell>
          <cell r="AJ201">
            <v>1410425.2457999997</v>
          </cell>
          <cell r="AK201">
            <v>0</v>
          </cell>
          <cell r="AL201">
            <v>1410425.2457999997</v>
          </cell>
          <cell r="AM201">
            <v>1516315.6319199996</v>
          </cell>
          <cell r="AN201">
            <v>0</v>
          </cell>
          <cell r="AO201">
            <v>1516315.6319199996</v>
          </cell>
          <cell r="AP201">
            <v>585587.14731000003</v>
          </cell>
          <cell r="AQ201">
            <v>0</v>
          </cell>
          <cell r="AR201">
            <v>585587.14731000003</v>
          </cell>
          <cell r="AS201">
            <v>528390.25473999989</v>
          </cell>
          <cell r="AT201">
            <v>0</v>
          </cell>
          <cell r="AU201">
            <v>528390.25473999989</v>
          </cell>
          <cell r="AV201">
            <v>510752.04273999995</v>
          </cell>
          <cell r="AW201">
            <v>0</v>
          </cell>
          <cell r="AX201">
            <v>510752.04273999995</v>
          </cell>
        </row>
        <row r="202">
          <cell r="B202" t="str">
            <v>TOTAL sundry operating expenses</v>
          </cell>
          <cell r="D202">
            <v>957832.65839999996</v>
          </cell>
          <cell r="E202">
            <v>1328086.0605500003</v>
          </cell>
          <cell r="F202">
            <v>53428.01612</v>
          </cell>
          <cell r="G202">
            <v>1381514.0766699999</v>
          </cell>
          <cell r="H202">
            <v>1993796.0010899999</v>
          </cell>
          <cell r="I202">
            <v>7987.543459999998</v>
          </cell>
          <cell r="J202">
            <v>2001783.5445499998</v>
          </cell>
          <cell r="K202">
            <v>1562718.9700600002</v>
          </cell>
          <cell r="L202">
            <v>-29254.744959999996</v>
          </cell>
          <cell r="M202">
            <v>1533464.2251000004</v>
          </cell>
          <cell r="N202">
            <v>683678.78347000014</v>
          </cell>
          <cell r="O202">
            <v>0</v>
          </cell>
          <cell r="P202">
            <v>683678.78347000014</v>
          </cell>
          <cell r="Q202">
            <v>658298.14049000014</v>
          </cell>
          <cell r="R202">
            <v>0</v>
          </cell>
          <cell r="S202">
            <v>658298.14049000014</v>
          </cell>
          <cell r="T202">
            <v>670859.68962999992</v>
          </cell>
          <cell r="U202">
            <v>0</v>
          </cell>
          <cell r="V202">
            <v>670859.68962999992</v>
          </cell>
          <cell r="W202">
            <v>47989.078659999992</v>
          </cell>
          <cell r="X202">
            <v>54433.654019999994</v>
          </cell>
          <cell r="Y202">
            <v>50113.452020000004</v>
          </cell>
          <cell r="Z202">
            <v>50807.295020000005</v>
          </cell>
          <cell r="AA202">
            <v>1225845.2628700002</v>
          </cell>
          <cell r="AB202">
            <v>0</v>
          </cell>
          <cell r="AC202">
            <v>1225845.2628700002</v>
          </cell>
          <cell r="AD202">
            <v>1302423.1278700002</v>
          </cell>
          <cell r="AE202">
            <v>0</v>
          </cell>
          <cell r="AF202">
            <v>1302423.1278700002</v>
          </cell>
          <cell r="AG202">
            <v>1366914.6408500001</v>
          </cell>
          <cell r="AH202">
            <v>0</v>
          </cell>
          <cell r="AI202">
            <v>1366914.6408500001</v>
          </cell>
          <cell r="AJ202">
            <v>1446855.6567999998</v>
          </cell>
          <cell r="AK202">
            <v>0</v>
          </cell>
          <cell r="AL202">
            <v>1446855.6567999998</v>
          </cell>
          <cell r="AM202">
            <v>1553734.0429199997</v>
          </cell>
          <cell r="AN202">
            <v>0</v>
          </cell>
          <cell r="AO202">
            <v>1553734.0429199997</v>
          </cell>
          <cell r="AP202">
            <v>585587.14731000003</v>
          </cell>
          <cell r="AQ202">
            <v>0</v>
          </cell>
          <cell r="AR202">
            <v>585587.14731000003</v>
          </cell>
          <cell r="AS202">
            <v>528390.25473999989</v>
          </cell>
          <cell r="AT202">
            <v>0</v>
          </cell>
          <cell r="AU202">
            <v>528390.25473999989</v>
          </cell>
          <cell r="AV202">
            <v>510752.04273999995</v>
          </cell>
          <cell r="AW202">
            <v>0</v>
          </cell>
          <cell r="AX202">
            <v>510752.04273999995</v>
          </cell>
        </row>
        <row r="203">
          <cell r="A203">
            <v>551001</v>
          </cell>
          <cell r="B203" t="str">
            <v>Odpisy ostatních staveb</v>
          </cell>
          <cell r="D203">
            <v>27214.366999999998</v>
          </cell>
          <cell r="E203">
            <v>36314.031000000003</v>
          </cell>
          <cell r="F203">
            <v>-1451556.0990000002</v>
          </cell>
          <cell r="G203">
            <v>-1415242.0680000002</v>
          </cell>
          <cell r="H203">
            <v>56412.917999999998</v>
          </cell>
          <cell r="I203">
            <v>-1574773.8601800003</v>
          </cell>
          <cell r="J203">
            <v>-1518360.9421800002</v>
          </cell>
          <cell r="K203">
            <v>47986.110999999997</v>
          </cell>
          <cell r="L203">
            <v>-1537096.1092300005</v>
          </cell>
          <cell r="M203">
            <v>-1489109.9982300005</v>
          </cell>
          <cell r="N203">
            <v>32948.65</v>
          </cell>
          <cell r="O203">
            <v>-1632851.6680000001</v>
          </cell>
          <cell r="P203">
            <v>-1599903.0180000002</v>
          </cell>
          <cell r="Q203">
            <v>34028.923999999999</v>
          </cell>
          <cell r="R203">
            <v>-1449895.0761599997</v>
          </cell>
          <cell r="S203">
            <v>-1415866.1521599996</v>
          </cell>
          <cell r="T203">
            <v>34028.925000000003</v>
          </cell>
          <cell r="U203">
            <v>-1454188.3849999993</v>
          </cell>
          <cell r="V203">
            <v>-1420159.4599999993</v>
          </cell>
          <cell r="W203">
            <v>22388.583999999999</v>
          </cell>
          <cell r="X203">
            <v>8476.4</v>
          </cell>
          <cell r="Y203">
            <v>7393</v>
          </cell>
          <cell r="Z203">
            <v>5794</v>
          </cell>
          <cell r="AA203">
            <v>35434.968999999997</v>
          </cell>
          <cell r="AB203">
            <v>-1544249.8073650002</v>
          </cell>
          <cell r="AC203">
            <v>-1508814.8383650002</v>
          </cell>
          <cell r="AD203">
            <v>34094.97</v>
          </cell>
          <cell r="AE203">
            <v>-1581255.0899350001</v>
          </cell>
          <cell r="AF203">
            <v>-1547160.1199350001</v>
          </cell>
          <cell r="AG203">
            <v>34960.792249999999</v>
          </cell>
          <cell r="AH203">
            <v>-1584674.2938033314</v>
          </cell>
          <cell r="AI203">
            <v>-1549713.5015533315</v>
          </cell>
          <cell r="AJ203">
            <v>44867.406999999999</v>
          </cell>
          <cell r="AK203">
            <v>-1566484.5215216666</v>
          </cell>
          <cell r="AL203">
            <v>-1521617.1145216667</v>
          </cell>
          <cell r="AM203">
            <v>44867.406999999999</v>
          </cell>
          <cell r="AN203">
            <v>-1566484.5215216666</v>
          </cell>
          <cell r="AO203">
            <v>-1521617.1145216667</v>
          </cell>
          <cell r="AP203">
            <v>32965.107000000004</v>
          </cell>
          <cell r="AQ203">
            <v>-1445923.6914383322</v>
          </cell>
          <cell r="AR203">
            <v>-1412958.5844383321</v>
          </cell>
          <cell r="AS203">
            <v>33204.699999999997</v>
          </cell>
          <cell r="AT203">
            <v>-1444279.5608333321</v>
          </cell>
          <cell r="AU203">
            <v>-1411074.8608333322</v>
          </cell>
          <cell r="AV203">
            <v>31132.785</v>
          </cell>
          <cell r="AW203">
            <v>-1214808.2349966667</v>
          </cell>
          <cell r="AX203">
            <v>-1183675.4499966667</v>
          </cell>
        </row>
        <row r="204">
          <cell r="A204">
            <v>551002</v>
          </cell>
          <cell r="B204" t="str">
            <v>Odpisy-plynovody</v>
          </cell>
          <cell r="D204">
            <v>510868.05200000003</v>
          </cell>
          <cell r="E204">
            <v>1691991.96</v>
          </cell>
          <cell r="G204">
            <v>1691991.96</v>
          </cell>
          <cell r="H204">
            <v>1751036.6810000001</v>
          </cell>
          <cell r="J204">
            <v>1751036.6810000001</v>
          </cell>
          <cell r="K204">
            <v>1748564.1401199999</v>
          </cell>
          <cell r="M204">
            <v>1748564.1401199999</v>
          </cell>
          <cell r="N204">
            <v>1703473.17</v>
          </cell>
          <cell r="P204">
            <v>1703473.17</v>
          </cell>
          <cell r="Q204">
            <v>1746555.75174</v>
          </cell>
          <cell r="S204">
            <v>1746555.75174</v>
          </cell>
          <cell r="T204">
            <v>1785754.7960000001</v>
          </cell>
          <cell r="V204">
            <v>1785754.7960000001</v>
          </cell>
          <cell r="AA204">
            <v>1682592.5861199999</v>
          </cell>
          <cell r="AC204">
            <v>1682592.5861199999</v>
          </cell>
          <cell r="AD204">
            <v>1675221.74712</v>
          </cell>
          <cell r="AF204">
            <v>1675221.74712</v>
          </cell>
          <cell r="AG204">
            <v>1675792.63695</v>
          </cell>
          <cell r="AI204">
            <v>1675792.63695</v>
          </cell>
          <cell r="AJ204">
            <v>1879264.1821199998</v>
          </cell>
          <cell r="AL204">
            <v>1879264.1821199998</v>
          </cell>
          <cell r="AM204">
            <v>1879264.1821199998</v>
          </cell>
          <cell r="AO204">
            <v>1879264.1821199998</v>
          </cell>
          <cell r="AP204">
            <v>1688381.9306900001</v>
          </cell>
          <cell r="AR204">
            <v>1688381.9306900001</v>
          </cell>
          <cell r="AS204">
            <v>1726133.56</v>
          </cell>
          <cell r="AU204">
            <v>1726133.56</v>
          </cell>
          <cell r="AV204">
            <v>1864617.3548299999</v>
          </cell>
          <cell r="AX204">
            <v>1864617.3548299999</v>
          </cell>
        </row>
        <row r="205">
          <cell r="A205">
            <v>551003</v>
          </cell>
          <cell r="B205" t="str">
            <v>Odpisy strojů a zařízení nad 40 TCZK</v>
          </cell>
          <cell r="D205">
            <v>219827.73391000001</v>
          </cell>
          <cell r="E205">
            <v>439892.598</v>
          </cell>
          <cell r="G205">
            <v>439892.598</v>
          </cell>
          <cell r="H205">
            <v>557022.63199999998</v>
          </cell>
          <cell r="J205">
            <v>557022.63199999998</v>
          </cell>
          <cell r="K205">
            <v>573594.91944000009</v>
          </cell>
          <cell r="M205">
            <v>573594.91944000009</v>
          </cell>
          <cell r="N205">
            <v>772511.66799999995</v>
          </cell>
          <cell r="P205">
            <v>772511.66799999995</v>
          </cell>
          <cell r="Q205">
            <v>522386.32049999997</v>
          </cell>
          <cell r="S205">
            <v>522386.32049999997</v>
          </cell>
          <cell r="T205">
            <v>514412.80099999998</v>
          </cell>
          <cell r="V205">
            <v>514412.80099999998</v>
          </cell>
          <cell r="AA205">
            <v>663600.10499999998</v>
          </cell>
          <cell r="AC205">
            <v>663600.10499999998</v>
          </cell>
          <cell r="AD205">
            <v>707145.38657000009</v>
          </cell>
          <cell r="AF205">
            <v>707145.38657000009</v>
          </cell>
          <cell r="AG205">
            <v>704340.80546000006</v>
          </cell>
          <cell r="AI205">
            <v>704340.80546000006</v>
          </cell>
          <cell r="AJ205">
            <v>483377.86343999999</v>
          </cell>
          <cell r="AL205">
            <v>483377.86343999999</v>
          </cell>
          <cell r="AM205">
            <v>483377.86343999999</v>
          </cell>
          <cell r="AO205">
            <v>483377.86343999999</v>
          </cell>
          <cell r="AP205">
            <v>558612.6311</v>
          </cell>
          <cell r="AR205">
            <v>558612.6311</v>
          </cell>
          <cell r="AS205">
            <v>544664.22</v>
          </cell>
          <cell r="AU205">
            <v>544664.22</v>
          </cell>
          <cell r="AV205">
            <v>142459.85800000001</v>
          </cell>
          <cell r="AX205">
            <v>142459.85800000001</v>
          </cell>
        </row>
        <row r="206">
          <cell r="A206">
            <v>551004</v>
          </cell>
          <cell r="B206" t="str">
            <v>Odpisy hmotného majetku 10 - 40 TCZK</v>
          </cell>
          <cell r="D206">
            <v>64.593000000000004</v>
          </cell>
          <cell r="E206">
            <v>12473.663</v>
          </cell>
          <cell r="G206">
            <v>12473.663</v>
          </cell>
          <cell r="H206">
            <v>2637.2170000000001</v>
          </cell>
          <cell r="J206">
            <v>2637.2170000000001</v>
          </cell>
          <cell r="K206">
            <v>2667.748</v>
          </cell>
          <cell r="M206">
            <v>2667.748</v>
          </cell>
          <cell r="N206">
            <v>1463.1</v>
          </cell>
          <cell r="P206">
            <v>1463.1</v>
          </cell>
          <cell r="Q206">
            <v>2415.25</v>
          </cell>
          <cell r="S206">
            <v>2415.25</v>
          </cell>
          <cell r="T206">
            <v>3076.53</v>
          </cell>
          <cell r="V206">
            <v>3076.53</v>
          </cell>
          <cell r="AA206">
            <v>2897.4989999999998</v>
          </cell>
          <cell r="AC206">
            <v>2897.4989999999998</v>
          </cell>
          <cell r="AD206">
            <v>2774.6509999999998</v>
          </cell>
          <cell r="AF206">
            <v>2774.6509999999998</v>
          </cell>
          <cell r="AG206">
            <v>2756.4005000000002</v>
          </cell>
          <cell r="AI206">
            <v>2756.4005000000002</v>
          </cell>
          <cell r="AJ206">
            <v>2785.7860000000001</v>
          </cell>
          <cell r="AL206">
            <v>2785.7860000000001</v>
          </cell>
          <cell r="AM206">
            <v>2785.7860000000001</v>
          </cell>
          <cell r="AO206">
            <v>2785.7860000000001</v>
          </cell>
          <cell r="AP206">
            <v>3912.7252799999997</v>
          </cell>
          <cell r="AR206">
            <v>3912.7252799999997</v>
          </cell>
          <cell r="AS206">
            <v>3937.37</v>
          </cell>
          <cell r="AU206">
            <v>3937.37</v>
          </cell>
          <cell r="AV206">
            <v>3649.2530000000002</v>
          </cell>
          <cell r="AX206">
            <v>3649.2530000000002</v>
          </cell>
        </row>
        <row r="207">
          <cell r="A207">
            <v>551006</v>
          </cell>
          <cell r="B207" t="str">
            <v>Odpisy-kanc.vybavení</v>
          </cell>
          <cell r="D207">
            <v>58636.634920000004</v>
          </cell>
          <cell r="E207">
            <v>58061.540999999997</v>
          </cell>
          <cell r="G207">
            <v>58061.540999999997</v>
          </cell>
          <cell r="H207">
            <v>70131.826260000002</v>
          </cell>
          <cell r="J207">
            <v>70131.826260000002</v>
          </cell>
          <cell r="K207">
            <v>49740.974999999999</v>
          </cell>
          <cell r="M207">
            <v>49740.974999999999</v>
          </cell>
          <cell r="N207">
            <v>53704.25</v>
          </cell>
          <cell r="P207">
            <v>53704.25</v>
          </cell>
          <cell r="Q207">
            <v>33021.28875</v>
          </cell>
          <cell r="S207">
            <v>33021.28875</v>
          </cell>
          <cell r="T207">
            <v>24150.758000000002</v>
          </cell>
          <cell r="V207">
            <v>24150.758000000002</v>
          </cell>
          <cell r="AA207">
            <v>50509.571000000004</v>
          </cell>
          <cell r="AC207">
            <v>50509.571000000004</v>
          </cell>
          <cell r="AD207">
            <v>50131.603999999999</v>
          </cell>
          <cell r="AF207">
            <v>50131.603999999999</v>
          </cell>
          <cell r="AG207">
            <v>49917.491719999998</v>
          </cell>
          <cell r="AI207">
            <v>49917.491719999998</v>
          </cell>
          <cell r="AJ207">
            <v>50214.942000000003</v>
          </cell>
          <cell r="AL207">
            <v>50214.942000000003</v>
          </cell>
          <cell r="AM207">
            <v>50214.942000000003</v>
          </cell>
          <cell r="AO207">
            <v>50214.942000000003</v>
          </cell>
          <cell r="AP207">
            <v>31078.526260000002</v>
          </cell>
          <cell r="AR207">
            <v>31078.526260000002</v>
          </cell>
          <cell r="AS207">
            <v>23239.439999999999</v>
          </cell>
          <cell r="AU207">
            <v>23239.439999999999</v>
          </cell>
          <cell r="AV207">
            <v>20249.230500000001</v>
          </cell>
          <cell r="AX207">
            <v>20249.230500000001</v>
          </cell>
        </row>
        <row r="208">
          <cell r="A208">
            <v>551007</v>
          </cell>
          <cell r="B208" t="str">
            <v>Odpisy DNM</v>
          </cell>
          <cell r="D208">
            <v>58439.650999999998</v>
          </cell>
          <cell r="E208">
            <v>49738.694000000003</v>
          </cell>
          <cell r="G208">
            <v>49738.694000000003</v>
          </cell>
          <cell r="H208">
            <v>63637.777999999998</v>
          </cell>
          <cell r="J208">
            <v>63637.777999999998</v>
          </cell>
          <cell r="K208">
            <v>33971.023999999998</v>
          </cell>
          <cell r="M208">
            <v>33971.023999999998</v>
          </cell>
          <cell r="N208">
            <v>38258.58</v>
          </cell>
          <cell r="P208">
            <v>38258.58</v>
          </cell>
          <cell r="Q208">
            <v>32922.64617</v>
          </cell>
          <cell r="S208">
            <v>32922.64617</v>
          </cell>
          <cell r="T208">
            <v>40067.803</v>
          </cell>
          <cell r="V208">
            <v>40067.803</v>
          </cell>
          <cell r="AA208">
            <v>33961.535000000003</v>
          </cell>
          <cell r="AC208">
            <v>33961.535000000003</v>
          </cell>
          <cell r="AD208">
            <v>36633.188999999998</v>
          </cell>
          <cell r="AF208">
            <v>36633.188999999998</v>
          </cell>
          <cell r="AG208">
            <v>36224.197469999999</v>
          </cell>
          <cell r="AI208">
            <v>36224.197469999999</v>
          </cell>
          <cell r="AJ208">
            <v>35529.629999999997</v>
          </cell>
          <cell r="AL208">
            <v>35529.629999999997</v>
          </cell>
          <cell r="AM208">
            <v>35529.629999999997</v>
          </cell>
          <cell r="AO208">
            <v>35529.629999999997</v>
          </cell>
          <cell r="AP208">
            <v>32407.388649999997</v>
          </cell>
          <cell r="AR208">
            <v>32407.388649999997</v>
          </cell>
          <cell r="AS208">
            <v>29439.08</v>
          </cell>
          <cell r="AU208">
            <v>29439.08</v>
          </cell>
          <cell r="AV208">
            <v>33342.576000000001</v>
          </cell>
          <cell r="AX208">
            <v>33342.576000000001</v>
          </cell>
        </row>
        <row r="209">
          <cell r="A209">
            <v>559001</v>
          </cell>
          <cell r="B209" t="str">
            <v>Zúčt.OP k DNM - prodej se ziskem</v>
          </cell>
          <cell r="D209">
            <v>11100</v>
          </cell>
          <cell r="E209">
            <v>0</v>
          </cell>
          <cell r="G209">
            <v>0</v>
          </cell>
          <cell r="H209">
            <v>0</v>
          </cell>
          <cell r="J209">
            <v>0</v>
          </cell>
          <cell r="K209">
            <v>0</v>
          </cell>
          <cell r="M209">
            <v>0</v>
          </cell>
          <cell r="N209">
            <v>0</v>
          </cell>
          <cell r="P209">
            <v>0</v>
          </cell>
          <cell r="Q209">
            <v>0</v>
          </cell>
          <cell r="S209">
            <v>0</v>
          </cell>
          <cell r="T209">
            <v>0</v>
          </cell>
          <cell r="V209">
            <v>0</v>
          </cell>
          <cell r="AA209">
            <v>0</v>
          </cell>
          <cell r="AC209">
            <v>0</v>
          </cell>
          <cell r="AD209">
            <v>0</v>
          </cell>
          <cell r="AF209">
            <v>0</v>
          </cell>
          <cell r="AG209">
            <v>0</v>
          </cell>
          <cell r="AI209">
            <v>0</v>
          </cell>
          <cell r="AJ209">
            <v>0</v>
          </cell>
          <cell r="AL209">
            <v>0</v>
          </cell>
          <cell r="AM209">
            <v>0</v>
          </cell>
          <cell r="AO209">
            <v>0</v>
          </cell>
          <cell r="AP209">
            <v>0</v>
          </cell>
          <cell r="AR209">
            <v>0</v>
          </cell>
          <cell r="AS209">
            <v>0</v>
          </cell>
          <cell r="AU209">
            <v>0</v>
          </cell>
          <cell r="AV209">
            <v>0</v>
          </cell>
          <cell r="AX209">
            <v>0</v>
          </cell>
        </row>
        <row r="210">
          <cell r="A210">
            <v>559993</v>
          </cell>
          <cell r="B210" t="str">
            <v>Rozp OP dl.maj-odp.</v>
          </cell>
          <cell r="D210">
            <v>18900</v>
          </cell>
          <cell r="E210">
            <v>1100</v>
          </cell>
          <cell r="G210">
            <v>1100</v>
          </cell>
          <cell r="H210">
            <v>-5500</v>
          </cell>
          <cell r="J210">
            <v>-5500</v>
          </cell>
          <cell r="K210">
            <v>-1150</v>
          </cell>
          <cell r="M210">
            <v>-1150</v>
          </cell>
          <cell r="N210">
            <v>0</v>
          </cell>
          <cell r="P210">
            <v>0</v>
          </cell>
          <cell r="Q210">
            <v>0</v>
          </cell>
          <cell r="S210">
            <v>0</v>
          </cell>
          <cell r="T210">
            <v>0</v>
          </cell>
          <cell r="V210">
            <v>0</v>
          </cell>
          <cell r="AA210">
            <v>0</v>
          </cell>
          <cell r="AC210">
            <v>0</v>
          </cell>
          <cell r="AD210">
            <v>0</v>
          </cell>
          <cell r="AF210">
            <v>0</v>
          </cell>
          <cell r="AG210">
            <v>0</v>
          </cell>
          <cell r="AI210">
            <v>0</v>
          </cell>
          <cell r="AJ210">
            <v>-1150</v>
          </cell>
          <cell r="AL210">
            <v>-1150</v>
          </cell>
          <cell r="AM210">
            <v>-1150</v>
          </cell>
          <cell r="AO210">
            <v>-1150</v>
          </cell>
          <cell r="AP210">
            <v>50000</v>
          </cell>
          <cell r="AR210">
            <v>50000</v>
          </cell>
          <cell r="AS210">
            <v>0</v>
          </cell>
          <cell r="AU210">
            <v>0</v>
          </cell>
          <cell r="AV210">
            <v>0</v>
          </cell>
          <cell r="AX210">
            <v>0</v>
          </cell>
        </row>
        <row r="211">
          <cell r="B211" t="str">
            <v>Depreciation</v>
          </cell>
          <cell r="C211" t="str">
            <v>Depreciation</v>
          </cell>
          <cell r="D211">
            <v>905051.03182999988</v>
          </cell>
          <cell r="E211">
            <v>2289572.4870000002</v>
          </cell>
          <cell r="F211">
            <v>-1451556.0990000002</v>
          </cell>
          <cell r="G211">
            <v>838016.38799999969</v>
          </cell>
          <cell r="H211">
            <v>2495379.0522600003</v>
          </cell>
          <cell r="I211">
            <v>-1574773.8601800003</v>
          </cell>
          <cell r="J211">
            <v>920605.19207999983</v>
          </cell>
          <cell r="K211">
            <v>2455374.9175600004</v>
          </cell>
          <cell r="L211">
            <v>-1537096.1092300005</v>
          </cell>
          <cell r="M211">
            <v>918278.80832999945</v>
          </cell>
          <cell r="N211">
            <v>2602359.4180000001</v>
          </cell>
          <cell r="O211">
            <v>-1632851.6680000001</v>
          </cell>
          <cell r="P211">
            <v>969507.74999999965</v>
          </cell>
          <cell r="Q211">
            <v>2371330.1811599997</v>
          </cell>
          <cell r="R211">
            <v>-1449895.0761599997</v>
          </cell>
          <cell r="S211">
            <v>921435.10500000021</v>
          </cell>
          <cell r="T211">
            <v>2401491.6129999994</v>
          </cell>
          <cell r="U211">
            <v>-1454188.3849999993</v>
          </cell>
          <cell r="V211">
            <v>947303.22800000082</v>
          </cell>
          <cell r="W211">
            <v>22388.583999999999</v>
          </cell>
          <cell r="X211">
            <v>8476.4</v>
          </cell>
          <cell r="Y211">
            <v>7393</v>
          </cell>
          <cell r="Z211">
            <v>5794</v>
          </cell>
          <cell r="AA211">
            <v>2468996.2651200001</v>
          </cell>
          <cell r="AB211">
            <v>-1544249.8073650002</v>
          </cell>
          <cell r="AC211">
            <v>924746.45775499963</v>
          </cell>
          <cell r="AD211">
            <v>2506001.5476899999</v>
          </cell>
          <cell r="AE211">
            <v>-1581255.0899350001</v>
          </cell>
          <cell r="AF211">
            <v>924746.45775499998</v>
          </cell>
          <cell r="AG211">
            <v>2503992.3243499999</v>
          </cell>
          <cell r="AH211">
            <v>-1584674.2938033314</v>
          </cell>
          <cell r="AI211">
            <v>919318.03054666857</v>
          </cell>
          <cell r="AJ211">
            <v>2494889.8105599992</v>
          </cell>
          <cell r="AK211">
            <v>-1566484.5215216666</v>
          </cell>
          <cell r="AL211">
            <v>928405.28903833311</v>
          </cell>
          <cell r="AM211">
            <v>2494889.8105599992</v>
          </cell>
          <cell r="AN211">
            <v>-1566484.5215216666</v>
          </cell>
          <cell r="AO211">
            <v>928405.28903833311</v>
          </cell>
          <cell r="AP211">
            <v>2397358.3089800002</v>
          </cell>
          <cell r="AQ211">
            <v>-1445923.6914383322</v>
          </cell>
          <cell r="AR211">
            <v>951434.61754166789</v>
          </cell>
          <cell r="AS211">
            <v>2360618.37</v>
          </cell>
          <cell r="AT211">
            <v>-1444279.5608333321</v>
          </cell>
          <cell r="AU211">
            <v>916338.80916666775</v>
          </cell>
          <cell r="AV211">
            <v>2095451.0573299997</v>
          </cell>
          <cell r="AW211">
            <v>-1214808.2349966667</v>
          </cell>
          <cell r="AX211">
            <v>880642.82233333308</v>
          </cell>
        </row>
        <row r="212">
          <cell r="B212" t="str">
            <v>OPERATING RESULT</v>
          </cell>
          <cell r="D212">
            <v>-7049423.9565500049</v>
          </cell>
          <cell r="E212">
            <v>-6538166.7419600021</v>
          </cell>
          <cell r="F212">
            <v>-1394686.5012400001</v>
          </cell>
          <cell r="G212">
            <v>-7932853.2431999994</v>
          </cell>
          <cell r="H212">
            <v>-5396885.0685000019</v>
          </cell>
          <cell r="I212">
            <v>-1558581.4421700004</v>
          </cell>
          <cell r="J212">
            <v>-6955466.5106700035</v>
          </cell>
          <cell r="K212">
            <v>-5519216.4153699931</v>
          </cell>
          <cell r="L212">
            <v>-1530444.9542600005</v>
          </cell>
          <cell r="M212">
            <v>-7049661.3696299968</v>
          </cell>
          <cell r="N212">
            <v>-5863394.2824600041</v>
          </cell>
          <cell r="O212">
            <v>-1632851.6680000001</v>
          </cell>
          <cell r="P212">
            <v>-7496245.9504600056</v>
          </cell>
          <cell r="Q212">
            <v>-5985948.8972800029</v>
          </cell>
          <cell r="R212">
            <v>-1449895.0761599997</v>
          </cell>
          <cell r="S212">
            <v>-7435843.9734400027</v>
          </cell>
          <cell r="T212">
            <v>-6633139.6892999988</v>
          </cell>
          <cell r="U212">
            <v>-1454188.3849999993</v>
          </cell>
          <cell r="V212">
            <v>-8087328.0742999986</v>
          </cell>
          <cell r="W212">
            <v>-226524.04867999995</v>
          </cell>
          <cell r="X212">
            <v>-245555.15990999999</v>
          </cell>
          <cell r="Y212">
            <v>-243905.54591000007</v>
          </cell>
          <cell r="Z212">
            <v>-253861.35791000014</v>
          </cell>
          <cell r="AA212">
            <v>-5596085.9379900005</v>
          </cell>
          <cell r="AB212">
            <v>-1544249.8073650002</v>
          </cell>
          <cell r="AC212">
            <v>-7140335.7453549989</v>
          </cell>
          <cell r="AD212">
            <v>-5389899.6755599966</v>
          </cell>
          <cell r="AE212">
            <v>-1581255.0899350001</v>
          </cell>
          <cell r="AF212">
            <v>-6971154.7654949958</v>
          </cell>
          <cell r="AG212">
            <v>-5386201.2895699935</v>
          </cell>
          <cell r="AH212">
            <v>-1584674.2938033314</v>
          </cell>
          <cell r="AI212">
            <v>-6970875.5833733249</v>
          </cell>
          <cell r="AJ212">
            <v>-5582963.4707099972</v>
          </cell>
          <cell r="AK212">
            <v>-1566484.5215216666</v>
          </cell>
          <cell r="AL212">
            <v>-7149447.9922316624</v>
          </cell>
          <cell r="AM212">
            <v>-5512420.4757999973</v>
          </cell>
          <cell r="AN212">
            <v>-1566484.5215216666</v>
          </cell>
          <cell r="AO212">
            <v>-7078904.9973216644</v>
          </cell>
          <cell r="AP212">
            <v>-5946203.9285000069</v>
          </cell>
          <cell r="AQ212">
            <v>-1445923.6914383322</v>
          </cell>
          <cell r="AR212">
            <v>-7392127.6199383391</v>
          </cell>
          <cell r="AS212">
            <v>-5996072.1366299996</v>
          </cell>
          <cell r="AT212">
            <v>-1444279.5608333321</v>
          </cell>
          <cell r="AU212">
            <v>-7440351.6974633308</v>
          </cell>
          <cell r="AV212">
            <v>-4721311.1534099989</v>
          </cell>
          <cell r="AW212">
            <v>-1214808.2349966667</v>
          </cell>
          <cell r="AX212">
            <v>-5936119.388406666</v>
          </cell>
        </row>
        <row r="213">
          <cell r="A213">
            <v>662001</v>
          </cell>
          <cell r="B213" t="str">
            <v>Úroky-zdaněné SrD</v>
          </cell>
          <cell r="D213">
            <v>-20.316929999999999</v>
          </cell>
          <cell r="E213">
            <v>-7.5639999999999999E-2</v>
          </cell>
          <cell r="G213">
            <v>-7.5639999999999999E-2</v>
          </cell>
          <cell r="H213">
            <v>0</v>
          </cell>
          <cell r="J213">
            <v>0</v>
          </cell>
          <cell r="K213">
            <v>-4.8697400000000002</v>
          </cell>
          <cell r="M213">
            <v>-4.8697400000000002</v>
          </cell>
          <cell r="N213">
            <v>-0.15</v>
          </cell>
          <cell r="P213">
            <v>-0.15</v>
          </cell>
          <cell r="Q213">
            <v>-0.15</v>
          </cell>
          <cell r="S213">
            <v>-0.15</v>
          </cell>
          <cell r="T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-1.1425799999999999</v>
          </cell>
          <cell r="AC213">
            <v>-1.1425799999999999</v>
          </cell>
          <cell r="AD213">
            <v>-1.1050799999999998</v>
          </cell>
          <cell r="AF213">
            <v>-1.1050799999999998</v>
          </cell>
          <cell r="AG213">
            <v>-3.4541500000000003</v>
          </cell>
          <cell r="AI213">
            <v>-3.4541500000000003</v>
          </cell>
          <cell r="AJ213">
            <v>-4.7797799999999997</v>
          </cell>
          <cell r="AL213">
            <v>-4.7797799999999997</v>
          </cell>
          <cell r="AM213">
            <v>-4.7797799999999997</v>
          </cell>
          <cell r="AO213">
            <v>-4.7797799999999997</v>
          </cell>
          <cell r="AP213">
            <v>-0.15</v>
          </cell>
          <cell r="AR213">
            <v>-0.15</v>
          </cell>
          <cell r="AS213">
            <v>0</v>
          </cell>
          <cell r="AU213">
            <v>0</v>
          </cell>
          <cell r="AV213">
            <v>0</v>
          </cell>
          <cell r="AX213">
            <v>0</v>
          </cell>
        </row>
        <row r="214">
          <cell r="A214">
            <v>662002</v>
          </cell>
          <cell r="B214" t="str">
            <v>Úroky-nezdaněné SrD</v>
          </cell>
          <cell r="D214">
            <v>-0.61241999999999996</v>
          </cell>
          <cell r="E214">
            <v>-0.33097000000000004</v>
          </cell>
          <cell r="G214">
            <v>-0.33097000000000004</v>
          </cell>
          <cell r="H214">
            <v>-21.924959999999999</v>
          </cell>
          <cell r="J214">
            <v>-21.924959999999999</v>
          </cell>
          <cell r="K214">
            <v>-21.120200000000001</v>
          </cell>
          <cell r="M214">
            <v>-21.120200000000001</v>
          </cell>
          <cell r="N214">
            <v>0</v>
          </cell>
          <cell r="P214">
            <v>0</v>
          </cell>
          <cell r="Q214">
            <v>0</v>
          </cell>
          <cell r="S214">
            <v>0</v>
          </cell>
          <cell r="T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C214">
            <v>0</v>
          </cell>
          <cell r="AD214">
            <v>-1.4373699999999998</v>
          </cell>
          <cell r="AF214">
            <v>-1.4373699999999998</v>
          </cell>
          <cell r="AG214">
            <v>-1.4373699999999998</v>
          </cell>
          <cell r="AI214">
            <v>-1.4373699999999998</v>
          </cell>
          <cell r="AJ214">
            <v>-1.4373699999999998</v>
          </cell>
          <cell r="AL214">
            <v>-1.4373699999999998</v>
          </cell>
          <cell r="AM214">
            <v>-1.4373699999999998</v>
          </cell>
          <cell r="AO214">
            <v>-1.4373699999999998</v>
          </cell>
          <cell r="AP214">
            <v>0</v>
          </cell>
          <cell r="AR214">
            <v>0</v>
          </cell>
          <cell r="AS214">
            <v>0</v>
          </cell>
          <cell r="AU214">
            <v>0</v>
          </cell>
          <cell r="AV214">
            <v>0</v>
          </cell>
          <cell r="AX214">
            <v>0</v>
          </cell>
        </row>
        <row r="215">
          <cell r="A215">
            <v>662003</v>
          </cell>
          <cell r="B215" t="str">
            <v>Úroky-ve skup. kons.</v>
          </cell>
          <cell r="D215">
            <v>-80884.257290000009</v>
          </cell>
          <cell r="E215">
            <v>-216858.62484</v>
          </cell>
          <cell r="G215">
            <v>-216858.62484</v>
          </cell>
          <cell r="H215">
            <v>-323783.84613999998</v>
          </cell>
          <cell r="J215">
            <v>-323783.84613999998</v>
          </cell>
          <cell r="K215">
            <v>-305416.55877</v>
          </cell>
          <cell r="M215">
            <v>-305416.55877</v>
          </cell>
          <cell r="N215">
            <v>-367131</v>
          </cell>
          <cell r="P215">
            <v>-367131</v>
          </cell>
          <cell r="Q215">
            <v>-201915</v>
          </cell>
          <cell r="S215">
            <v>-201915</v>
          </cell>
          <cell r="T215">
            <v>-226325</v>
          </cell>
          <cell r="V215">
            <v>-226325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-311032.02361000003</v>
          </cell>
          <cell r="AC215">
            <v>-311032.02361000003</v>
          </cell>
          <cell r="AD215">
            <v>-306797.234</v>
          </cell>
          <cell r="AF215">
            <v>-306797.234</v>
          </cell>
          <cell r="AG215">
            <v>-305101</v>
          </cell>
          <cell r="AI215">
            <v>-305101</v>
          </cell>
          <cell r="AJ215">
            <v>-305741.109</v>
          </cell>
          <cell r="AL215">
            <v>-305741.109</v>
          </cell>
          <cell r="AM215">
            <v>-305741.109</v>
          </cell>
          <cell r="AO215">
            <v>-305741.109</v>
          </cell>
          <cell r="AP215">
            <v>-246903</v>
          </cell>
          <cell r="AR215">
            <v>-246903</v>
          </cell>
          <cell r="AS215">
            <v>-225063</v>
          </cell>
          <cell r="AU215">
            <v>-225063</v>
          </cell>
          <cell r="AV215">
            <v>-204795</v>
          </cell>
          <cell r="AX215">
            <v>-204795</v>
          </cell>
        </row>
        <row r="216">
          <cell r="B216" t="str">
            <v>Interest and similar income</v>
          </cell>
          <cell r="D216">
            <v>-80905.186640000014</v>
          </cell>
          <cell r="E216">
            <v>-216859.03145000001</v>
          </cell>
          <cell r="F216">
            <v>0</v>
          </cell>
          <cell r="G216">
            <v>-216859.03145000001</v>
          </cell>
          <cell r="H216">
            <v>-323805.77109999995</v>
          </cell>
          <cell r="I216">
            <v>0</v>
          </cell>
          <cell r="J216">
            <v>-323805.77109999995</v>
          </cell>
          <cell r="K216">
            <v>-305442.54871</v>
          </cell>
          <cell r="L216">
            <v>0</v>
          </cell>
          <cell r="M216">
            <v>-305442.54871</v>
          </cell>
          <cell r="N216">
            <v>-367131.15</v>
          </cell>
          <cell r="O216">
            <v>0</v>
          </cell>
          <cell r="P216">
            <v>-367131.15</v>
          </cell>
          <cell r="Q216">
            <v>-201915.15</v>
          </cell>
          <cell r="R216">
            <v>0</v>
          </cell>
          <cell r="S216">
            <v>-201915.15</v>
          </cell>
          <cell r="T216">
            <v>-226325</v>
          </cell>
          <cell r="U216">
            <v>0</v>
          </cell>
          <cell r="V216">
            <v>-226325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-311033.16619000002</v>
          </cell>
          <cell r="AB216">
            <v>0</v>
          </cell>
          <cell r="AC216">
            <v>-311033.16619000002</v>
          </cell>
          <cell r="AD216">
            <v>-306799.77645</v>
          </cell>
          <cell r="AE216">
            <v>0</v>
          </cell>
          <cell r="AF216">
            <v>-306799.77645</v>
          </cell>
          <cell r="AG216">
            <v>-305105.89152</v>
          </cell>
          <cell r="AH216">
            <v>0</v>
          </cell>
          <cell r="AI216">
            <v>-305105.89152</v>
          </cell>
          <cell r="AJ216">
            <v>-305747.32614999998</v>
          </cell>
          <cell r="AK216">
            <v>0</v>
          </cell>
          <cell r="AL216">
            <v>-305747.32614999998</v>
          </cell>
          <cell r="AM216">
            <v>-305747.32614999998</v>
          </cell>
          <cell r="AN216">
            <v>0</v>
          </cell>
          <cell r="AO216">
            <v>-305747.32614999998</v>
          </cell>
          <cell r="AP216">
            <v>-246903.15</v>
          </cell>
          <cell r="AQ216">
            <v>0</v>
          </cell>
          <cell r="AR216">
            <v>-246903.15</v>
          </cell>
          <cell r="AS216">
            <v>-225063</v>
          </cell>
          <cell r="AT216">
            <v>0</v>
          </cell>
          <cell r="AU216">
            <v>-225063</v>
          </cell>
          <cell r="AV216">
            <v>-204795</v>
          </cell>
          <cell r="AW216">
            <v>0</v>
          </cell>
          <cell r="AX216">
            <v>-204795</v>
          </cell>
        </row>
        <row r="217">
          <cell r="B217" t="str">
            <v>TOTAL interest and similar income</v>
          </cell>
          <cell r="D217">
            <v>-80905.186640000014</v>
          </cell>
          <cell r="E217">
            <v>-216859.03145000001</v>
          </cell>
          <cell r="F217">
            <v>0</v>
          </cell>
          <cell r="G217">
            <v>-216859.03145000001</v>
          </cell>
          <cell r="H217">
            <v>-323805.77109999995</v>
          </cell>
          <cell r="I217">
            <v>0</v>
          </cell>
          <cell r="J217">
            <v>-323805.77109999995</v>
          </cell>
          <cell r="K217">
            <v>-305442.54871</v>
          </cell>
          <cell r="L217">
            <v>0</v>
          </cell>
          <cell r="M217">
            <v>-305442.54871</v>
          </cell>
          <cell r="N217">
            <v>-367131.15</v>
          </cell>
          <cell r="O217">
            <v>0</v>
          </cell>
          <cell r="P217">
            <v>-367131.15</v>
          </cell>
          <cell r="Q217">
            <v>-201915.15</v>
          </cell>
          <cell r="R217">
            <v>0</v>
          </cell>
          <cell r="S217">
            <v>-201915.15</v>
          </cell>
          <cell r="T217">
            <v>-226325</v>
          </cell>
          <cell r="U217">
            <v>0</v>
          </cell>
          <cell r="V217">
            <v>-226325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-311033.16619000002</v>
          </cell>
          <cell r="AB217">
            <v>0</v>
          </cell>
          <cell r="AC217">
            <v>-311033.16619000002</v>
          </cell>
          <cell r="AD217">
            <v>-306799.77645</v>
          </cell>
          <cell r="AE217">
            <v>0</v>
          </cell>
          <cell r="AF217">
            <v>-306799.77645</v>
          </cell>
          <cell r="AG217">
            <v>-305105.89152</v>
          </cell>
          <cell r="AH217">
            <v>0</v>
          </cell>
          <cell r="AI217">
            <v>-305105.89152</v>
          </cell>
          <cell r="AJ217">
            <v>-305747.32614999998</v>
          </cell>
          <cell r="AK217">
            <v>0</v>
          </cell>
          <cell r="AL217">
            <v>-305747.32614999998</v>
          </cell>
          <cell r="AM217">
            <v>-305747.32614999998</v>
          </cell>
          <cell r="AN217">
            <v>0</v>
          </cell>
          <cell r="AO217">
            <v>-305747.32614999998</v>
          </cell>
          <cell r="AP217">
            <v>-246903.15</v>
          </cell>
          <cell r="AQ217">
            <v>0</v>
          </cell>
          <cell r="AR217">
            <v>-246903.15</v>
          </cell>
          <cell r="AS217">
            <v>-225063</v>
          </cell>
          <cell r="AT217">
            <v>0</v>
          </cell>
          <cell r="AU217">
            <v>-225063</v>
          </cell>
          <cell r="AV217">
            <v>-204795</v>
          </cell>
          <cell r="AW217">
            <v>0</v>
          </cell>
          <cell r="AX217">
            <v>-204795</v>
          </cell>
        </row>
        <row r="218">
          <cell r="A218">
            <v>562002</v>
          </cell>
          <cell r="B218" t="str">
            <v>Úroky-ostatní</v>
          </cell>
          <cell r="D218">
            <v>0</v>
          </cell>
          <cell r="E218">
            <v>0</v>
          </cell>
          <cell r="G218">
            <v>0</v>
          </cell>
          <cell r="H218">
            <v>182.31414000000001</v>
          </cell>
          <cell r="J218">
            <v>182.31414000000001</v>
          </cell>
          <cell r="K218">
            <v>73.686220000000006</v>
          </cell>
          <cell r="M218">
            <v>73.686220000000006</v>
          </cell>
          <cell r="N218">
            <v>0</v>
          </cell>
          <cell r="P218">
            <v>0</v>
          </cell>
          <cell r="Q218">
            <v>0</v>
          </cell>
          <cell r="S218">
            <v>0</v>
          </cell>
          <cell r="T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5.3514999999999997</v>
          </cell>
          <cell r="AC218">
            <v>5.3514999999999997</v>
          </cell>
          <cell r="AD218">
            <v>11.858360000000001</v>
          </cell>
          <cell r="AF218">
            <v>11.858360000000001</v>
          </cell>
          <cell r="AG218">
            <v>30.159110000000002</v>
          </cell>
          <cell r="AI218">
            <v>30.159110000000002</v>
          </cell>
          <cell r="AJ218">
            <v>30.159110000000002</v>
          </cell>
          <cell r="AL218">
            <v>30.159110000000002</v>
          </cell>
          <cell r="AM218">
            <v>30.159110000000002</v>
          </cell>
          <cell r="AO218">
            <v>30.159110000000002</v>
          </cell>
          <cell r="AP218">
            <v>0</v>
          </cell>
          <cell r="AR218">
            <v>0</v>
          </cell>
          <cell r="AS218">
            <v>0</v>
          </cell>
          <cell r="AU218">
            <v>0</v>
          </cell>
          <cell r="AV218">
            <v>0</v>
          </cell>
          <cell r="AX218">
            <v>0</v>
          </cell>
        </row>
        <row r="219">
          <cell r="B219" t="str">
            <v>Interest and similar expenses other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182.31414000000001</v>
          </cell>
          <cell r="I219">
            <v>0</v>
          </cell>
          <cell r="J219">
            <v>182.31414000000001</v>
          </cell>
          <cell r="K219">
            <v>73.686220000000006</v>
          </cell>
          <cell r="L219">
            <v>0</v>
          </cell>
          <cell r="M219">
            <v>73.686220000000006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5.3514999999999997</v>
          </cell>
          <cell r="AB219">
            <v>0</v>
          </cell>
          <cell r="AC219">
            <v>5.3514999999999997</v>
          </cell>
          <cell r="AD219">
            <v>11.858360000000001</v>
          </cell>
          <cell r="AE219">
            <v>0</v>
          </cell>
          <cell r="AF219">
            <v>11.858360000000001</v>
          </cell>
          <cell r="AG219">
            <v>30.159110000000002</v>
          </cell>
          <cell r="AH219">
            <v>0</v>
          </cell>
          <cell r="AI219">
            <v>30.159110000000002</v>
          </cell>
          <cell r="AJ219">
            <v>30.159110000000002</v>
          </cell>
          <cell r="AK219">
            <v>0</v>
          </cell>
          <cell r="AL219">
            <v>30.159110000000002</v>
          </cell>
          <cell r="AM219">
            <v>30.159110000000002</v>
          </cell>
          <cell r="AN219">
            <v>0</v>
          </cell>
          <cell r="AO219">
            <v>30.159110000000002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</row>
        <row r="220">
          <cell r="B220" t="str">
            <v>TOTAL interest and similar expenses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182.31414000000001</v>
          </cell>
          <cell r="I220">
            <v>0</v>
          </cell>
          <cell r="J220">
            <v>182.31414000000001</v>
          </cell>
          <cell r="K220">
            <v>73.686220000000006</v>
          </cell>
          <cell r="L220">
            <v>0</v>
          </cell>
          <cell r="M220">
            <v>73.686220000000006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5.3514999999999997</v>
          </cell>
          <cell r="AB220">
            <v>0</v>
          </cell>
          <cell r="AC220">
            <v>5.3514999999999997</v>
          </cell>
          <cell r="AD220">
            <v>11.858360000000001</v>
          </cell>
          <cell r="AE220">
            <v>0</v>
          </cell>
          <cell r="AF220">
            <v>11.858360000000001</v>
          </cell>
          <cell r="AG220">
            <v>30.159110000000002</v>
          </cell>
          <cell r="AH220">
            <v>0</v>
          </cell>
          <cell r="AI220">
            <v>30.159110000000002</v>
          </cell>
          <cell r="AJ220">
            <v>30.159110000000002</v>
          </cell>
          <cell r="AK220">
            <v>0</v>
          </cell>
          <cell r="AL220">
            <v>30.159110000000002</v>
          </cell>
          <cell r="AM220">
            <v>30.159110000000002</v>
          </cell>
          <cell r="AN220">
            <v>0</v>
          </cell>
          <cell r="AO220">
            <v>30.159110000000002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</row>
        <row r="221">
          <cell r="A221">
            <v>568002</v>
          </cell>
          <cell r="B221" t="str">
            <v>Ostatní finanční náklady</v>
          </cell>
          <cell r="D221">
            <v>3.2780000000000004E-2</v>
          </cell>
          <cell r="E221">
            <v>0.1353</v>
          </cell>
          <cell r="G221">
            <v>0.1353</v>
          </cell>
          <cell r="H221">
            <v>0.12454000000000001</v>
          </cell>
          <cell r="J221">
            <v>0.12454000000000001</v>
          </cell>
          <cell r="K221">
            <v>0</v>
          </cell>
          <cell r="M221">
            <v>0</v>
          </cell>
          <cell r="N221">
            <v>0</v>
          </cell>
          <cell r="P221">
            <v>0</v>
          </cell>
          <cell r="Q221">
            <v>0</v>
          </cell>
          <cell r="S221">
            <v>0</v>
          </cell>
          <cell r="T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C221">
            <v>0</v>
          </cell>
          <cell r="AD221">
            <v>0</v>
          </cell>
          <cell r="AF221">
            <v>0</v>
          </cell>
          <cell r="AG221">
            <v>0</v>
          </cell>
          <cell r="AI221">
            <v>0</v>
          </cell>
          <cell r="AJ221">
            <v>0</v>
          </cell>
          <cell r="AL221">
            <v>0</v>
          </cell>
          <cell r="AM221">
            <v>0</v>
          </cell>
          <cell r="AO221">
            <v>0</v>
          </cell>
          <cell r="AP221">
            <v>0</v>
          </cell>
          <cell r="AR221">
            <v>0</v>
          </cell>
          <cell r="AS221">
            <v>0</v>
          </cell>
          <cell r="AU221">
            <v>0</v>
          </cell>
          <cell r="AV221">
            <v>0</v>
          </cell>
          <cell r="AX221">
            <v>0</v>
          </cell>
        </row>
        <row r="222">
          <cell r="A222">
            <v>668001</v>
          </cell>
          <cell r="B222" t="str">
            <v>Ostatní finanční výnosy</v>
          </cell>
          <cell r="D222">
            <v>-0.29263</v>
          </cell>
          <cell r="E222">
            <v>-1.9E-2</v>
          </cell>
          <cell r="G222">
            <v>-1.9E-2</v>
          </cell>
          <cell r="H222">
            <v>-5.91E-2</v>
          </cell>
          <cell r="J222">
            <v>-5.91E-2</v>
          </cell>
          <cell r="K222">
            <v>-0.32658999999999999</v>
          </cell>
          <cell r="M222">
            <v>-0.32658999999999999</v>
          </cell>
          <cell r="N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C222">
            <v>0</v>
          </cell>
          <cell r="AD222">
            <v>-0.12140000000000001</v>
          </cell>
          <cell r="AF222">
            <v>-0.12140000000000001</v>
          </cell>
          <cell r="AG222">
            <v>-0.17283999999999999</v>
          </cell>
          <cell r="AI222">
            <v>-0.17283999999999999</v>
          </cell>
          <cell r="AJ222">
            <v>-0.22324000000000002</v>
          </cell>
          <cell r="AL222">
            <v>-0.22324000000000002</v>
          </cell>
          <cell r="AM222">
            <v>-0.22324000000000002</v>
          </cell>
          <cell r="AO222">
            <v>-0.22324000000000002</v>
          </cell>
          <cell r="AP222">
            <v>0</v>
          </cell>
          <cell r="AR222">
            <v>0</v>
          </cell>
          <cell r="AS222">
            <v>0</v>
          </cell>
          <cell r="AU222">
            <v>0</v>
          </cell>
          <cell r="AV222">
            <v>0</v>
          </cell>
          <cell r="AX222">
            <v>0</v>
          </cell>
        </row>
        <row r="223">
          <cell r="B223" t="str">
            <v>Other financial result to third part</v>
          </cell>
          <cell r="D223">
            <v>-0.25985000000000003</v>
          </cell>
          <cell r="E223">
            <v>0.1163</v>
          </cell>
          <cell r="F223">
            <v>0</v>
          </cell>
          <cell r="G223">
            <v>0.1163</v>
          </cell>
          <cell r="H223">
            <v>6.5440000000000012E-2</v>
          </cell>
          <cell r="I223">
            <v>0</v>
          </cell>
          <cell r="J223">
            <v>6.5440000000000012E-2</v>
          </cell>
          <cell r="K223">
            <v>-0.32658999999999999</v>
          </cell>
          <cell r="L223">
            <v>0</v>
          </cell>
          <cell r="M223">
            <v>-0.32658999999999999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-0.12140000000000001</v>
          </cell>
          <cell r="AE223">
            <v>0</v>
          </cell>
          <cell r="AF223">
            <v>-0.12140000000000001</v>
          </cell>
          <cell r="AG223">
            <v>-0.17283999999999999</v>
          </cell>
          <cell r="AH223">
            <v>0</v>
          </cell>
          <cell r="AI223">
            <v>-0.17283999999999999</v>
          </cell>
          <cell r="AJ223">
            <v>-0.22324000000000002</v>
          </cell>
          <cell r="AK223">
            <v>0</v>
          </cell>
          <cell r="AL223">
            <v>-0.22324000000000002</v>
          </cell>
          <cell r="AM223">
            <v>-0.22324000000000002</v>
          </cell>
          <cell r="AN223">
            <v>0</v>
          </cell>
          <cell r="AO223">
            <v>-0.22324000000000002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</row>
        <row r="224">
          <cell r="B224" t="str">
            <v>FINANCIAL RESULT</v>
          </cell>
          <cell r="C224" t="str">
            <v>Financial Result</v>
          </cell>
          <cell r="D224">
            <v>-80905.446490000017</v>
          </cell>
          <cell r="E224">
            <v>-216858.91515000002</v>
          </cell>
          <cell r="F224">
            <v>0</v>
          </cell>
          <cell r="G224">
            <v>-216858.91515000002</v>
          </cell>
          <cell r="H224">
            <v>-323623.39152</v>
          </cell>
          <cell r="I224">
            <v>0</v>
          </cell>
          <cell r="J224">
            <v>-323623.39152</v>
          </cell>
          <cell r="K224">
            <v>-305369.18908000004</v>
          </cell>
          <cell r="L224">
            <v>0</v>
          </cell>
          <cell r="M224">
            <v>-305369.18908000004</v>
          </cell>
          <cell r="N224">
            <v>-367131.15</v>
          </cell>
          <cell r="O224">
            <v>0</v>
          </cell>
          <cell r="P224">
            <v>-367131.15</v>
          </cell>
          <cell r="Q224">
            <v>-201915.15</v>
          </cell>
          <cell r="R224">
            <v>0</v>
          </cell>
          <cell r="S224">
            <v>-201915.15</v>
          </cell>
          <cell r="T224">
            <v>-226325</v>
          </cell>
          <cell r="U224">
            <v>0</v>
          </cell>
          <cell r="V224">
            <v>-226325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-311027.81469000003</v>
          </cell>
          <cell r="AB224">
            <v>0</v>
          </cell>
          <cell r="AC224">
            <v>-311027.81469000003</v>
          </cell>
          <cell r="AD224">
            <v>-306788.03949</v>
          </cell>
          <cell r="AE224">
            <v>0</v>
          </cell>
          <cell r="AF224">
            <v>-306788.03949</v>
          </cell>
          <cell r="AG224">
            <v>-305075.90525000001</v>
          </cell>
          <cell r="AH224">
            <v>0</v>
          </cell>
          <cell r="AI224">
            <v>-305075.90525000001</v>
          </cell>
          <cell r="AJ224">
            <v>-305717.39027999999</v>
          </cell>
          <cell r="AK224">
            <v>0</v>
          </cell>
          <cell r="AL224">
            <v>-305717.39027999999</v>
          </cell>
          <cell r="AM224">
            <v>-305717.39027999999</v>
          </cell>
          <cell r="AN224">
            <v>0</v>
          </cell>
          <cell r="AO224">
            <v>-305717.39027999999</v>
          </cell>
          <cell r="AP224">
            <v>-246903.15</v>
          </cell>
          <cell r="AQ224">
            <v>0</v>
          </cell>
          <cell r="AR224">
            <v>-246903.15</v>
          </cell>
          <cell r="AS224">
            <v>-225063</v>
          </cell>
          <cell r="AT224">
            <v>0</v>
          </cell>
          <cell r="AU224">
            <v>-225063</v>
          </cell>
          <cell r="AV224">
            <v>-204795</v>
          </cell>
          <cell r="AW224">
            <v>0</v>
          </cell>
          <cell r="AX224">
            <v>-204795</v>
          </cell>
        </row>
        <row r="225">
          <cell r="A225">
            <v>591991</v>
          </cell>
          <cell r="B225" t="str">
            <v>DPPOz b.č.-splatná</v>
          </cell>
          <cell r="D225">
            <v>1619856.96</v>
          </cell>
          <cell r="E225">
            <v>1817482.8</v>
          </cell>
          <cell r="G225">
            <v>1817482.8</v>
          </cell>
          <cell r="H225">
            <v>1489045.65</v>
          </cell>
          <cell r="J225">
            <v>1489045.65</v>
          </cell>
          <cell r="K225">
            <v>1510960.4</v>
          </cell>
          <cell r="M225">
            <v>1510960.4</v>
          </cell>
          <cell r="N225">
            <v>1533185.659772</v>
          </cell>
          <cell r="P225">
            <v>1533185.659772</v>
          </cell>
          <cell r="Q225">
            <v>1426483.8064896001</v>
          </cell>
          <cell r="S225">
            <v>1426483.8064896001</v>
          </cell>
          <cell r="T225">
            <v>1475467.827113</v>
          </cell>
          <cell r="V225">
            <v>1475467.827113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1485570.2312503301</v>
          </cell>
          <cell r="AC225">
            <v>1485570.2312503301</v>
          </cell>
          <cell r="AD225">
            <v>1453766.0606923299</v>
          </cell>
          <cell r="AF225">
            <v>1453766.0606923299</v>
          </cell>
          <cell r="AG225">
            <v>1481850.4499555328</v>
          </cell>
          <cell r="AI225">
            <v>1481850.4499555328</v>
          </cell>
          <cell r="AJ225">
            <v>1520396.7514160001</v>
          </cell>
          <cell r="AL225">
            <v>1520396.7514160001</v>
          </cell>
          <cell r="AM225">
            <v>1521316.285434</v>
          </cell>
          <cell r="AO225">
            <v>1521316.285434</v>
          </cell>
          <cell r="AP225">
            <v>1480794.588164899</v>
          </cell>
          <cell r="AR225">
            <v>1480794.588164899</v>
          </cell>
          <cell r="AS225">
            <v>1467315.274340386</v>
          </cell>
          <cell r="AU225">
            <v>1467315.274340386</v>
          </cell>
          <cell r="AV225">
            <v>1167875.0362803089</v>
          </cell>
          <cell r="AX225">
            <v>1167875.0362803089</v>
          </cell>
        </row>
        <row r="226">
          <cell r="A226">
            <v>591992</v>
          </cell>
          <cell r="B226" t="str">
            <v>DPPOz b.č.-rozp.rez.</v>
          </cell>
          <cell r="D226">
            <v>0</v>
          </cell>
          <cell r="E226">
            <v>8639.52</v>
          </cell>
          <cell r="G226">
            <v>8639.52</v>
          </cell>
          <cell r="H226">
            <v>1042.5</v>
          </cell>
          <cell r="J226">
            <v>1042.5</v>
          </cell>
          <cell r="K226">
            <v>366.22800000000001</v>
          </cell>
          <cell r="M226">
            <v>366.22800000000001</v>
          </cell>
          <cell r="N226">
            <v>0</v>
          </cell>
          <cell r="P226">
            <v>0</v>
          </cell>
          <cell r="Q226">
            <v>0</v>
          </cell>
          <cell r="S226">
            <v>0</v>
          </cell>
          <cell r="T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C226">
            <v>0</v>
          </cell>
          <cell r="AD226">
            <v>0</v>
          </cell>
          <cell r="AF226">
            <v>0</v>
          </cell>
          <cell r="AG226">
            <v>0</v>
          </cell>
          <cell r="AI226">
            <v>0</v>
          </cell>
          <cell r="AJ226">
            <v>0</v>
          </cell>
          <cell r="AL226">
            <v>0</v>
          </cell>
          <cell r="AM226">
            <v>0</v>
          </cell>
          <cell r="AO226">
            <v>0</v>
          </cell>
          <cell r="AP226">
            <v>0</v>
          </cell>
          <cell r="AR226">
            <v>0</v>
          </cell>
          <cell r="AS226">
            <v>0</v>
          </cell>
          <cell r="AU226">
            <v>0</v>
          </cell>
          <cell r="AV226">
            <v>0</v>
          </cell>
          <cell r="AX226">
            <v>0</v>
          </cell>
        </row>
        <row r="227">
          <cell r="B227" t="str">
            <v>591*</v>
          </cell>
          <cell r="D227">
            <v>1619856.96</v>
          </cell>
          <cell r="E227">
            <v>1826122.32</v>
          </cell>
          <cell r="F227">
            <v>0</v>
          </cell>
          <cell r="G227">
            <v>1826122.32</v>
          </cell>
          <cell r="H227">
            <v>1490088.15</v>
          </cell>
          <cell r="I227">
            <v>0</v>
          </cell>
          <cell r="J227">
            <v>1490088.15</v>
          </cell>
          <cell r="K227">
            <v>1511326.6279999998</v>
          </cell>
          <cell r="L227">
            <v>0</v>
          </cell>
          <cell r="M227">
            <v>1511326.6279999998</v>
          </cell>
          <cell r="N227">
            <v>1533185.659772</v>
          </cell>
          <cell r="O227">
            <v>0</v>
          </cell>
          <cell r="P227">
            <v>1533185.659772</v>
          </cell>
          <cell r="Q227">
            <v>1426483.8064896001</v>
          </cell>
          <cell r="R227">
            <v>0</v>
          </cell>
          <cell r="S227">
            <v>1426483.8064896001</v>
          </cell>
          <cell r="T227">
            <v>1475467.827113</v>
          </cell>
          <cell r="U227">
            <v>0</v>
          </cell>
          <cell r="V227">
            <v>1475467.827113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1485570.2312503301</v>
          </cell>
          <cell r="AB227">
            <v>0</v>
          </cell>
          <cell r="AC227">
            <v>1485570.2312503301</v>
          </cell>
          <cell r="AD227">
            <v>1453766.0606923299</v>
          </cell>
          <cell r="AE227">
            <v>0</v>
          </cell>
          <cell r="AF227">
            <v>1453766.0606923299</v>
          </cell>
          <cell r="AG227">
            <v>1481850.4499555328</v>
          </cell>
          <cell r="AH227">
            <v>0</v>
          </cell>
          <cell r="AI227">
            <v>1481850.4499555328</v>
          </cell>
          <cell r="AJ227">
            <v>1520396.7514160001</v>
          </cell>
          <cell r="AK227">
            <v>0</v>
          </cell>
          <cell r="AL227">
            <v>1520396.7514160001</v>
          </cell>
          <cell r="AM227">
            <v>1521316.285434</v>
          </cell>
          <cell r="AN227">
            <v>0</v>
          </cell>
          <cell r="AO227">
            <v>1521316.285434</v>
          </cell>
          <cell r="AP227">
            <v>1480794.588164899</v>
          </cell>
          <cell r="AQ227">
            <v>0</v>
          </cell>
          <cell r="AR227">
            <v>1480794.588164899</v>
          </cell>
          <cell r="AS227">
            <v>1467315.274340386</v>
          </cell>
          <cell r="AT227">
            <v>0</v>
          </cell>
          <cell r="AU227">
            <v>1467315.274340386</v>
          </cell>
          <cell r="AV227">
            <v>1167875.0362803089</v>
          </cell>
          <cell r="AW227">
            <v>0</v>
          </cell>
          <cell r="AX227">
            <v>1167875.0362803089</v>
          </cell>
        </row>
        <row r="228">
          <cell r="B228" t="str">
            <v xml:space="preserve"> Original tax expenses</v>
          </cell>
          <cell r="C228" t="str">
            <v>Current Income Tax</v>
          </cell>
          <cell r="D228">
            <v>1619856.96</v>
          </cell>
          <cell r="E228">
            <v>1826122.32</v>
          </cell>
          <cell r="F228">
            <v>0</v>
          </cell>
          <cell r="G228">
            <v>1826122.32</v>
          </cell>
          <cell r="H228">
            <v>1490088.15</v>
          </cell>
          <cell r="I228">
            <v>0</v>
          </cell>
          <cell r="J228">
            <v>1490088.15</v>
          </cell>
          <cell r="K228">
            <v>1511326.6279999998</v>
          </cell>
          <cell r="L228">
            <v>0</v>
          </cell>
          <cell r="M228">
            <v>1511326.6279999998</v>
          </cell>
          <cell r="N228">
            <v>1533185.659772</v>
          </cell>
          <cell r="O228">
            <v>0</v>
          </cell>
          <cell r="P228">
            <v>1533185.659772</v>
          </cell>
          <cell r="Q228">
            <v>1426483.8064896001</v>
          </cell>
          <cell r="R228">
            <v>0</v>
          </cell>
          <cell r="S228">
            <v>1426483.8064896001</v>
          </cell>
          <cell r="T228">
            <v>1475467.827113</v>
          </cell>
          <cell r="U228">
            <v>0</v>
          </cell>
          <cell r="V228">
            <v>1475467.827113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1485570.2312503301</v>
          </cell>
          <cell r="AB228">
            <v>0</v>
          </cell>
          <cell r="AC228">
            <v>1485570.2312503301</v>
          </cell>
          <cell r="AD228">
            <v>1453766.0606923299</v>
          </cell>
          <cell r="AE228">
            <v>0</v>
          </cell>
          <cell r="AF228">
            <v>1453766.0606923299</v>
          </cell>
          <cell r="AG228">
            <v>1481850.4499555328</v>
          </cell>
          <cell r="AH228">
            <v>0</v>
          </cell>
          <cell r="AI228">
            <v>1481850.4499555328</v>
          </cell>
          <cell r="AJ228">
            <v>1520396.7514160001</v>
          </cell>
          <cell r="AK228">
            <v>0</v>
          </cell>
          <cell r="AL228">
            <v>1520396.7514160001</v>
          </cell>
          <cell r="AM228">
            <v>1521316.285434</v>
          </cell>
          <cell r="AN228">
            <v>0</v>
          </cell>
          <cell r="AO228">
            <v>1521316.285434</v>
          </cell>
          <cell r="AP228">
            <v>1480794.588164899</v>
          </cell>
          <cell r="AQ228">
            <v>0</v>
          </cell>
          <cell r="AR228">
            <v>1480794.588164899</v>
          </cell>
          <cell r="AS228">
            <v>1467315.274340386</v>
          </cell>
          <cell r="AT228">
            <v>0</v>
          </cell>
          <cell r="AU228">
            <v>1467315.274340386</v>
          </cell>
          <cell r="AV228">
            <v>1167875.0362803089</v>
          </cell>
          <cell r="AW228">
            <v>0</v>
          </cell>
          <cell r="AX228">
            <v>1167875.0362803089</v>
          </cell>
        </row>
        <row r="229">
          <cell r="A229">
            <v>592991</v>
          </cell>
          <cell r="B229" t="str">
            <v>DPPOz b.č.-odložená</v>
          </cell>
          <cell r="D229">
            <v>390072.408999999</v>
          </cell>
          <cell r="E229">
            <v>12824.474</v>
          </cell>
          <cell r="G229">
            <v>12824.474</v>
          </cell>
          <cell r="H229">
            <v>108686.42</v>
          </cell>
          <cell r="I229">
            <v>322346.603</v>
          </cell>
          <cell r="J229">
            <v>431033.02299999999</v>
          </cell>
          <cell r="K229">
            <v>51680.108999999997</v>
          </cell>
          <cell r="L229">
            <v>303100.47600000002</v>
          </cell>
          <cell r="M229">
            <v>354780.58500000002</v>
          </cell>
          <cell r="N229">
            <v>-287341.60388999898</v>
          </cell>
          <cell r="O229">
            <v>310241.8169199992</v>
          </cell>
          <cell r="P229">
            <v>22900.213030000217</v>
          </cell>
          <cell r="Q229">
            <v>-263540.54367000097</v>
          </cell>
          <cell r="R229">
            <v>275479.8744400008</v>
          </cell>
          <cell r="S229">
            <v>11939.330769999826</v>
          </cell>
          <cell r="T229">
            <v>-176190.95314</v>
          </cell>
          <cell r="U229">
            <v>276295.79314999998</v>
          </cell>
          <cell r="V229">
            <v>100104.84000999999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-154211.42986079899</v>
          </cell>
          <cell r="AB229">
            <v>300560.84367914899</v>
          </cell>
          <cell r="AC229">
            <v>146349.41381835</v>
          </cell>
          <cell r="AD229">
            <v>-286895.24222909898</v>
          </cell>
          <cell r="AE229">
            <v>398814.56604744901</v>
          </cell>
          <cell r="AF229">
            <v>111919.32381835004</v>
          </cell>
          <cell r="AG229">
            <v>-286513.4897945</v>
          </cell>
          <cell r="AH229">
            <v>325451.57070243312</v>
          </cell>
          <cell r="AI229">
            <v>38938.080907933123</v>
          </cell>
          <cell r="AJ229">
            <v>-293334.01217439899</v>
          </cell>
          <cell r="AK229">
            <v>354389.03805619909</v>
          </cell>
          <cell r="AL229">
            <v>61055.025881800102</v>
          </cell>
          <cell r="AM229">
            <v>-293334.01217439899</v>
          </cell>
          <cell r="AN229">
            <v>354389.03805619909</v>
          </cell>
          <cell r="AO229">
            <v>61055.025881800102</v>
          </cell>
          <cell r="AP229">
            <v>-283868.20691389899</v>
          </cell>
          <cell r="AQ229">
            <v>274725.50137328479</v>
          </cell>
          <cell r="AR229">
            <v>-9142.7055406142026</v>
          </cell>
          <cell r="AS229">
            <v>-270882.52655468602</v>
          </cell>
          <cell r="AT229">
            <v>274413.116558332</v>
          </cell>
          <cell r="AU229">
            <v>3530.5900036459789</v>
          </cell>
          <cell r="AV229">
            <v>-221174.97854640801</v>
          </cell>
          <cell r="AW229">
            <v>230813.56464936538</v>
          </cell>
          <cell r="AX229">
            <v>9638.5861029573716</v>
          </cell>
        </row>
        <row r="230">
          <cell r="A230">
            <v>592992</v>
          </cell>
          <cell r="B230" t="str">
            <v>OD-přec.majetek</v>
          </cell>
          <cell r="D230">
            <v>-264457.82699999999</v>
          </cell>
          <cell r="E230">
            <v>-2494184.909</v>
          </cell>
          <cell r="F230">
            <v>2023098.602</v>
          </cell>
          <cell r="G230">
            <v>-471086.30700000003</v>
          </cell>
          <cell r="H230">
            <v>-386499.38500000001</v>
          </cell>
          <cell r="J230">
            <v>-386499.38500000001</v>
          </cell>
          <cell r="K230">
            <v>-385222.18300000002</v>
          </cell>
          <cell r="M230">
            <v>-385222.18300000002</v>
          </cell>
          <cell r="N230">
            <v>0</v>
          </cell>
          <cell r="P230">
            <v>0</v>
          </cell>
          <cell r="Q230">
            <v>0</v>
          </cell>
          <cell r="S230">
            <v>0</v>
          </cell>
          <cell r="T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C230">
            <v>0</v>
          </cell>
          <cell r="AD230">
            <v>0</v>
          </cell>
          <cell r="AF230">
            <v>0</v>
          </cell>
          <cell r="AG230">
            <v>0</v>
          </cell>
          <cell r="AI230">
            <v>0</v>
          </cell>
          <cell r="AJ230">
            <v>0</v>
          </cell>
          <cell r="AL230">
            <v>0</v>
          </cell>
          <cell r="AM230">
            <v>0</v>
          </cell>
          <cell r="AO230">
            <v>0</v>
          </cell>
          <cell r="AP230">
            <v>0</v>
          </cell>
          <cell r="AR230">
            <v>0</v>
          </cell>
          <cell r="AS230">
            <v>0</v>
          </cell>
          <cell r="AU230">
            <v>0</v>
          </cell>
          <cell r="AV230">
            <v>0</v>
          </cell>
          <cell r="AX230">
            <v>0</v>
          </cell>
        </row>
        <row r="231">
          <cell r="B231" t="str">
            <v>Deferred tax</v>
          </cell>
          <cell r="C231" t="str">
            <v>Deferred Tax</v>
          </cell>
          <cell r="D231">
            <v>125614.58199999901</v>
          </cell>
          <cell r="E231">
            <v>-2481360.4350000001</v>
          </cell>
          <cell r="F231">
            <v>2023098.602</v>
          </cell>
          <cell r="G231">
            <v>-458261.83300000004</v>
          </cell>
          <cell r="H231">
            <v>-277812.96500000003</v>
          </cell>
          <cell r="I231">
            <v>322346.603</v>
          </cell>
          <cell r="J231">
            <v>44533.637999999977</v>
          </cell>
          <cell r="K231">
            <v>-333542.07400000002</v>
          </cell>
          <cell r="L231">
            <v>303100.47600000002</v>
          </cell>
          <cell r="M231">
            <v>-30441.597999999998</v>
          </cell>
          <cell r="N231">
            <v>-287341.60388999898</v>
          </cell>
          <cell r="O231">
            <v>310241.8169199992</v>
          </cell>
          <cell r="P231">
            <v>22900.213030000217</v>
          </cell>
          <cell r="Q231">
            <v>-263540.54367000097</v>
          </cell>
          <cell r="R231">
            <v>275479.8744400008</v>
          </cell>
          <cell r="S231">
            <v>11939.330769999826</v>
          </cell>
          <cell r="T231">
            <v>-176190.95314</v>
          </cell>
          <cell r="U231">
            <v>276295.79314999998</v>
          </cell>
          <cell r="V231">
            <v>100104.84000999999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-154211.42986079899</v>
          </cell>
          <cell r="AB231">
            <v>300560.84367914899</v>
          </cell>
          <cell r="AC231">
            <v>146349.41381835</v>
          </cell>
          <cell r="AD231">
            <v>-286895.24222909898</v>
          </cell>
          <cell r="AE231">
            <v>398814.56604744901</v>
          </cell>
          <cell r="AF231">
            <v>111919.32381835004</v>
          </cell>
          <cell r="AG231">
            <v>-286513.4897945</v>
          </cell>
          <cell r="AH231">
            <v>325451.57070243312</v>
          </cell>
          <cell r="AI231">
            <v>38938.080907933123</v>
          </cell>
          <cell r="AJ231">
            <v>-293334.01217439899</v>
          </cell>
          <cell r="AK231">
            <v>354389.03805619909</v>
          </cell>
          <cell r="AL231">
            <v>61055.025881800102</v>
          </cell>
          <cell r="AM231">
            <v>-293334.01217439899</v>
          </cell>
          <cell r="AN231">
            <v>354389.03805619909</v>
          </cell>
          <cell r="AO231">
            <v>61055.025881800102</v>
          </cell>
          <cell r="AP231">
            <v>-283868.20691389899</v>
          </cell>
          <cell r="AQ231">
            <v>274725.50137328479</v>
          </cell>
          <cell r="AR231">
            <v>-9142.7055406142026</v>
          </cell>
          <cell r="AS231">
            <v>-270882.52655468602</v>
          </cell>
          <cell r="AT231">
            <v>274413.116558332</v>
          </cell>
          <cell r="AU231">
            <v>3530.5900036459789</v>
          </cell>
          <cell r="AV231">
            <v>-221174.97854640801</v>
          </cell>
          <cell r="AW231">
            <v>230813.56464936538</v>
          </cell>
          <cell r="AX231">
            <v>9638.5861029573716</v>
          </cell>
        </row>
        <row r="232">
          <cell r="B232" t="str">
            <v>TOTAL tax expenses</v>
          </cell>
          <cell r="D232">
            <v>1745471.541999999</v>
          </cell>
          <cell r="E232">
            <v>-655238.11499999999</v>
          </cell>
          <cell r="F232">
            <v>2023098.602</v>
          </cell>
          <cell r="G232">
            <v>1367860.487</v>
          </cell>
          <cell r="H232">
            <v>1212275.1849999998</v>
          </cell>
          <cell r="I232">
            <v>322346.603</v>
          </cell>
          <cell r="J232">
            <v>1534621.7879999999</v>
          </cell>
          <cell r="K232">
            <v>1177784.5539999998</v>
          </cell>
          <cell r="L232">
            <v>303100.47600000002</v>
          </cell>
          <cell r="M232">
            <v>1480885.0299999998</v>
          </cell>
          <cell r="N232">
            <v>1245844.0558820011</v>
          </cell>
          <cell r="O232">
            <v>310241.8169199992</v>
          </cell>
          <cell r="P232">
            <v>1556085.8728020003</v>
          </cell>
          <cell r="Q232">
            <v>1162943.2628195991</v>
          </cell>
          <cell r="R232">
            <v>275479.8744400008</v>
          </cell>
          <cell r="S232">
            <v>1438423.1372596</v>
          </cell>
          <cell r="T232">
            <v>1299276.8739729999</v>
          </cell>
          <cell r="U232">
            <v>276295.79314999998</v>
          </cell>
          <cell r="V232">
            <v>1575572.6671229999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1331358.8013895312</v>
          </cell>
          <cell r="AB232">
            <v>300560.84367914899</v>
          </cell>
          <cell r="AC232">
            <v>1631919.6450686802</v>
          </cell>
          <cell r="AD232">
            <v>1166870.818463231</v>
          </cell>
          <cell r="AE232">
            <v>398814.56604744901</v>
          </cell>
          <cell r="AF232">
            <v>1565685.3845106799</v>
          </cell>
          <cell r="AG232">
            <v>1195336.9601610329</v>
          </cell>
          <cell r="AH232">
            <v>325451.57070243312</v>
          </cell>
          <cell r="AI232">
            <v>1520788.530863466</v>
          </cell>
          <cell r="AJ232">
            <v>1227062.739241601</v>
          </cell>
          <cell r="AK232">
            <v>354389.03805619909</v>
          </cell>
          <cell r="AL232">
            <v>1581451.7772978002</v>
          </cell>
          <cell r="AM232">
            <v>1227982.2732596011</v>
          </cell>
          <cell r="AN232">
            <v>354389.03805619909</v>
          </cell>
          <cell r="AO232">
            <v>1582371.3113158001</v>
          </cell>
          <cell r="AP232">
            <v>1196926.3812510001</v>
          </cell>
          <cell r="AQ232">
            <v>274725.50137328479</v>
          </cell>
          <cell r="AR232">
            <v>1471651.8826242848</v>
          </cell>
          <cell r="AS232">
            <v>1196432.7477857</v>
          </cell>
          <cell r="AT232">
            <v>274413.116558332</v>
          </cell>
          <cell r="AU232">
            <v>1470845.864344032</v>
          </cell>
          <cell r="AV232">
            <v>946700.05773390085</v>
          </cell>
          <cell r="AW232">
            <v>230813.56464936538</v>
          </cell>
          <cell r="AX232">
            <v>1177513.6223832662</v>
          </cell>
        </row>
        <row r="233">
          <cell r="B233" t="str">
            <v>PROFIT BEFORE TAX</v>
          </cell>
          <cell r="D233">
            <v>-7130329.4030400049</v>
          </cell>
          <cell r="E233">
            <v>-6755025.6571100019</v>
          </cell>
          <cell r="F233">
            <v>-1394686.5012400001</v>
          </cell>
          <cell r="G233">
            <v>-8149712.1583499992</v>
          </cell>
          <cell r="H233">
            <v>-5720508.460020002</v>
          </cell>
          <cell r="I233">
            <v>-1558581.4421700004</v>
          </cell>
          <cell r="J233">
            <v>-7279089.9021900035</v>
          </cell>
          <cell r="K233">
            <v>-5824585.604449993</v>
          </cell>
          <cell r="L233">
            <v>-1530444.9542600005</v>
          </cell>
          <cell r="M233">
            <v>-7355030.5587099968</v>
          </cell>
          <cell r="N233">
            <v>-6230525.4324600045</v>
          </cell>
          <cell r="O233">
            <v>-1632851.6680000001</v>
          </cell>
          <cell r="P233">
            <v>-7863377.1004600059</v>
          </cell>
          <cell r="Q233">
            <v>-6187864.0472800033</v>
          </cell>
          <cell r="R233">
            <v>-1449895.0761599997</v>
          </cell>
          <cell r="S233">
            <v>-7637759.123440003</v>
          </cell>
          <cell r="T233">
            <v>-6859464.6892999988</v>
          </cell>
          <cell r="U233">
            <v>-1454188.3849999993</v>
          </cell>
          <cell r="V233">
            <v>-8313653.0742999986</v>
          </cell>
          <cell r="W233">
            <v>-226524.04867999995</v>
          </cell>
          <cell r="X233">
            <v>-245555.15990999999</v>
          </cell>
          <cell r="Y233">
            <v>-243905.54591000007</v>
          </cell>
          <cell r="Z233">
            <v>-253861.35791000014</v>
          </cell>
          <cell r="AA233">
            <v>-5907113.7526800008</v>
          </cell>
          <cell r="AB233">
            <v>-1544249.8073650002</v>
          </cell>
          <cell r="AC233">
            <v>-7451363.5600449992</v>
          </cell>
          <cell r="AD233">
            <v>-5696687.715049997</v>
          </cell>
          <cell r="AE233">
            <v>-1581255.0899350001</v>
          </cell>
          <cell r="AF233">
            <v>-7277942.8049849961</v>
          </cell>
          <cell r="AG233">
            <v>-5691277.1948199933</v>
          </cell>
          <cell r="AH233">
            <v>-1584674.2938033314</v>
          </cell>
          <cell r="AI233">
            <v>-7275951.4886233248</v>
          </cell>
          <cell r="AJ233">
            <v>-5888680.8609899981</v>
          </cell>
          <cell r="AK233">
            <v>-1566484.5215216666</v>
          </cell>
          <cell r="AL233">
            <v>-7455165.3825116633</v>
          </cell>
          <cell r="AM233">
            <v>-5818137.8660799982</v>
          </cell>
          <cell r="AN233">
            <v>-1566484.5215216666</v>
          </cell>
          <cell r="AO233">
            <v>-7384622.3876016652</v>
          </cell>
          <cell r="AP233">
            <v>-6193107.0785000073</v>
          </cell>
          <cell r="AQ233">
            <v>-1445923.6914383322</v>
          </cell>
          <cell r="AR233">
            <v>-7639030.7699383395</v>
          </cell>
          <cell r="AS233">
            <v>-6221135.1366299996</v>
          </cell>
          <cell r="AT233">
            <v>-1444279.5608333321</v>
          </cell>
          <cell r="AU233">
            <v>-7665414.6974633308</v>
          </cell>
          <cell r="AV233">
            <v>-4926106.1534099989</v>
          </cell>
          <cell r="AW233">
            <v>-1214808.2349966667</v>
          </cell>
          <cell r="AX233">
            <v>-6140914.388406666</v>
          </cell>
        </row>
        <row r="234">
          <cell r="B234" t="str">
            <v>PROFIT AFTER TAX</v>
          </cell>
          <cell r="D234">
            <v>-5384857.8610400055</v>
          </cell>
          <cell r="E234">
            <v>-7410263.7721100021</v>
          </cell>
          <cell r="F234">
            <v>628412.10075999983</v>
          </cell>
          <cell r="G234">
            <v>-6781851.6713499995</v>
          </cell>
          <cell r="H234">
            <v>-4508233.2750200015</v>
          </cell>
          <cell r="I234">
            <v>-1236234.8391700005</v>
          </cell>
          <cell r="J234">
            <v>-5744468.1141900029</v>
          </cell>
          <cell r="K234">
            <v>-4646801.0504499925</v>
          </cell>
          <cell r="L234">
            <v>-1227344.4782600005</v>
          </cell>
          <cell r="M234">
            <v>-5874145.5287099974</v>
          </cell>
          <cell r="N234">
            <v>-4984681.3765780032</v>
          </cell>
          <cell r="O234">
            <v>-1322609.8510800009</v>
          </cell>
          <cell r="P234">
            <v>-6307291.2276580054</v>
          </cell>
          <cell r="Q234">
            <v>-5024920.7844604049</v>
          </cell>
          <cell r="R234">
            <v>-1174415.2017199988</v>
          </cell>
          <cell r="S234">
            <v>-6199335.9861804033</v>
          </cell>
          <cell r="T234">
            <v>-5560187.8153269989</v>
          </cell>
          <cell r="U234">
            <v>-1177892.5918499993</v>
          </cell>
          <cell r="V234">
            <v>-6738080.4071769984</v>
          </cell>
          <cell r="W234">
            <v>-226524.04867999995</v>
          </cell>
          <cell r="X234">
            <v>-245555.15990999999</v>
          </cell>
          <cell r="Y234">
            <v>-243905.54591000007</v>
          </cell>
          <cell r="Z234">
            <v>-253861.35791000014</v>
          </cell>
          <cell r="AA234">
            <v>-4575754.9512904696</v>
          </cell>
          <cell r="AB234">
            <v>-1243688.9636858513</v>
          </cell>
          <cell r="AC234">
            <v>-5819443.9149763193</v>
          </cell>
          <cell r="AD234">
            <v>-4529816.8965867665</v>
          </cell>
          <cell r="AE234">
            <v>-1182440.5238875509</v>
          </cell>
          <cell r="AF234">
            <v>-5712257.420474316</v>
          </cell>
          <cell r="AG234">
            <v>-4495940.2346589603</v>
          </cell>
          <cell r="AH234">
            <v>-1259222.7231008983</v>
          </cell>
          <cell r="AI234">
            <v>-5755162.957759859</v>
          </cell>
          <cell r="AJ234">
            <v>-4661618.1217483962</v>
          </cell>
          <cell r="AK234">
            <v>-1212095.4834654676</v>
          </cell>
          <cell r="AL234">
            <v>-5873713.6052138628</v>
          </cell>
          <cell r="AM234">
            <v>-4590155.5928203966</v>
          </cell>
          <cell r="AN234">
            <v>-1212095.4834654676</v>
          </cell>
          <cell r="AO234">
            <v>-5802251.0762858652</v>
          </cell>
          <cell r="AP234">
            <v>-4996180.6972490074</v>
          </cell>
          <cell r="AQ234">
            <v>-1171198.1900650475</v>
          </cell>
          <cell r="AR234">
            <v>-6167378.8873140551</v>
          </cell>
          <cell r="AS234">
            <v>-5024702.3888442991</v>
          </cell>
          <cell r="AT234">
            <v>-1169866.4442750001</v>
          </cell>
          <cell r="AU234">
            <v>-6194568.8331192983</v>
          </cell>
          <cell r="AV234">
            <v>-3979406.095676098</v>
          </cell>
          <cell r="AW234">
            <v>-983994.67034730129</v>
          </cell>
          <cell r="AX234">
            <v>-4963400.7660233993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Instructions"/>
      <sheetName val="Checks"/>
      <sheetName val="Controls"/>
      <sheetName val="Working sheets&gt;&gt;&gt;"/>
      <sheetName val="Inputs"/>
      <sheetName val="Investment Scenario_NPV"/>
      <sheetName val="Status quo Scenario_NPV"/>
      <sheetName val="Accelerated Depreciation"/>
      <sheetName val="Provided by client&gt;&gt;&gt;"/>
      <sheetName val="CAPEX,OPEX,DEPR-EXISTIN"/>
      <sheetName val="CAPEX_OPEX_NEW"/>
      <sheetName val="REPEX,OPEX, RAB -exist.cap_NEW"/>
      <sheetName val="Výkaz aktiv a změn aktiv"/>
      <sheetName val="Výkaz investičních výdajů"/>
      <sheetName val="Výkaz souhrnu investičních akcí"/>
      <sheetName val="Výkaz hospodářského výsledku"/>
      <sheetName val="Výkaz nákladů"/>
    </sheetNames>
    <sheetDataSet>
      <sheetData sheetId="0" refreshError="1"/>
      <sheetData sheetId="1" refreshError="1"/>
      <sheetData sheetId="2" refreshError="1"/>
      <sheetData sheetId="3">
        <row r="12">
          <cell r="F12">
            <v>0.01</v>
          </cell>
        </row>
      </sheetData>
      <sheetData sheetId="4">
        <row r="5">
          <cell r="H5">
            <v>41640</v>
          </cell>
        </row>
      </sheetData>
      <sheetData sheetId="5" refreshError="1"/>
      <sheetData sheetId="6">
        <row r="66">
          <cell r="F66">
            <v>7.0314393480192625E-2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"/>
      <sheetName val="koef MEAV"/>
      <sheetName val="tarif simulace"/>
      <sheetName val="test 1 aktivum"/>
      <sheetName val="test RAB investice"/>
      <sheetName val="GRAFY"/>
      <sheetName val="ODPISY+Investice"/>
    </sheetNames>
    <sheetDataSet>
      <sheetData sheetId="0" refreshError="1"/>
      <sheetData sheetId="1">
        <row r="15">
          <cell r="G15">
            <v>0.90060494763829269</v>
          </cell>
        </row>
      </sheetData>
      <sheetData sheetId="2" refreshError="1"/>
      <sheetData sheetId="3" refreshError="1"/>
      <sheetData sheetId="4">
        <row r="2">
          <cell r="C2">
            <v>2015</v>
          </cell>
          <cell r="E2">
            <v>75000</v>
          </cell>
          <cell r="F2">
            <v>3855.9655916769034</v>
          </cell>
          <cell r="G2">
            <v>41295</v>
          </cell>
          <cell r="H2">
            <v>6780.952252961265</v>
          </cell>
          <cell r="I2">
            <v>3628</v>
          </cell>
          <cell r="J2">
            <v>1322</v>
          </cell>
          <cell r="L2">
            <v>14621.602252961266</v>
          </cell>
          <cell r="M2">
            <v>14334.904169569869</v>
          </cell>
          <cell r="N2">
            <v>195</v>
          </cell>
          <cell r="O2">
            <v>191.2</v>
          </cell>
        </row>
      </sheetData>
      <sheetData sheetId="5">
        <row r="1">
          <cell r="A1">
            <v>35</v>
          </cell>
        </row>
      </sheetData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rlíčková"/>
      <sheetName val="Pozice"/>
      <sheetName val="Pozice graf"/>
      <sheetName val="Podklady"/>
      <sheetName val="FM Tag"/>
      <sheetName val="FM Monat"/>
      <sheetName val="Sumarizace"/>
      <sheetName val="Úvěry"/>
      <sheetName val="Data"/>
      <sheetName val="Graf 12M"/>
      <sheetName val="Graf CF3"/>
      <sheetName val="Graf CF4"/>
      <sheetName val="Investice"/>
      <sheetName val="Přepočítej_data"/>
      <sheetName val="Únor3"/>
      <sheetName val="Březen3"/>
      <sheetName val="Duben3"/>
      <sheetName val="Květen3"/>
      <sheetName val="Červen3"/>
      <sheetName val="Červenec3"/>
      <sheetName val="Srpen3"/>
      <sheetName val="Září3"/>
      <sheetName val="Říjen3"/>
      <sheetName val="Listopad3"/>
      <sheetName val="Prosinec3"/>
      <sheetName val="Leden4"/>
      <sheetName val="Únor4"/>
      <sheetName val="Březen4"/>
      <sheetName val="Duben4"/>
      <sheetName val="Květen4"/>
      <sheetName val="Červen4"/>
      <sheetName val="Červenec4"/>
      <sheetName val="Srpen4"/>
      <sheetName val="Září4"/>
      <sheetName val="Říjen4"/>
      <sheetName val="Listopad4"/>
      <sheetName val="Prosinec4"/>
      <sheetName val="Dialog1"/>
      <sheetName val="Dialog2"/>
      <sheetName val="Dialog3"/>
      <sheetName val="Dialog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P1">
            <v>371</v>
          </cell>
        </row>
        <row r="2">
          <cell r="P2">
            <v>735</v>
          </cell>
        </row>
      </sheetData>
      <sheetData sheetId="9" refreshError="1"/>
      <sheetData sheetId="10" refreshError="1"/>
      <sheetData sheetId="11" refreshError="1"/>
      <sheetData sheetId="12" refreshError="1">
        <row r="32">
          <cell r="B32" t="e">
            <v>#DIV/0!</v>
          </cell>
          <cell r="E32">
            <v>4</v>
          </cell>
          <cell r="J32" t="str">
            <v>CZK</v>
          </cell>
          <cell r="K32">
            <v>1</v>
          </cell>
          <cell r="L32">
            <v>0</v>
          </cell>
          <cell r="M32">
            <v>0</v>
          </cell>
          <cell r="P32">
            <v>0</v>
          </cell>
          <cell r="U32">
            <v>0</v>
          </cell>
          <cell r="W32">
            <v>0</v>
          </cell>
          <cell r="Y32">
            <v>0</v>
          </cell>
          <cell r="AR32">
            <v>0</v>
          </cell>
          <cell r="AS32">
            <v>0</v>
          </cell>
          <cell r="AW32">
            <v>0</v>
          </cell>
          <cell r="BB32">
            <v>0</v>
          </cell>
          <cell r="BC32">
            <v>0</v>
          </cell>
          <cell r="BG32">
            <v>0</v>
          </cell>
          <cell r="BJ32">
            <v>0</v>
          </cell>
          <cell r="BN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V32">
            <v>0.31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J32" t="e">
            <v>#DIV/0!</v>
          </cell>
          <cell r="CL32">
            <v>0</v>
          </cell>
          <cell r="CM32">
            <v>0</v>
          </cell>
          <cell r="CO32">
            <v>0</v>
          </cell>
          <cell r="CP32">
            <v>547</v>
          </cell>
          <cell r="CQ32">
            <v>0</v>
          </cell>
          <cell r="CR32">
            <v>0</v>
          </cell>
          <cell r="CS32">
            <v>0</v>
          </cell>
          <cell r="CT32" t="e">
            <v>#DIV/0!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H32" t="str">
            <v>CZK</v>
          </cell>
          <cell r="GI32">
            <v>1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 t="e">
            <v>#DIV/0!</v>
          </cell>
          <cell r="GT32">
            <v>0</v>
          </cell>
          <cell r="GU32" t="e">
            <v>#DIV/0!</v>
          </cell>
          <cell r="GW32">
            <v>0</v>
          </cell>
          <cell r="GX32">
            <v>0</v>
          </cell>
          <cell r="GY32" t="e">
            <v>#DIV/0!</v>
          </cell>
        </row>
        <row r="239">
          <cell r="I239">
            <v>11604.955</v>
          </cell>
        </row>
        <row r="240">
          <cell r="A240">
            <v>11604955000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Yield Curves"/>
      <sheetName val="Sector &amp; Historical"/>
      <sheetName val="Currency &amp; Rating"/>
      <sheetName val="Summary Transparency"/>
      <sheetName val="Issuer Transparency"/>
      <sheetName val="Full Curve Transparency"/>
    </sheetNames>
    <sheetDataSet>
      <sheetData sheetId="0" refreshError="1"/>
      <sheetData sheetId="1" refreshError="1"/>
      <sheetData sheetId="2">
        <row r="42">
          <cell r="AX42">
            <v>-1.34E-3</v>
          </cell>
          <cell r="BS42">
            <v>-8.5999999999999998E-4</v>
          </cell>
        </row>
        <row r="43">
          <cell r="AX43">
            <v>-1.1900000000000001E-3</v>
          </cell>
          <cell r="BS43">
            <v>-7.1000000000000002E-4</v>
          </cell>
        </row>
        <row r="44">
          <cell r="AX44">
            <v>-9.3999999999999997E-4</v>
          </cell>
          <cell r="BS44">
            <v>-4.8000000000000001E-4</v>
          </cell>
        </row>
        <row r="45">
          <cell r="AX45">
            <v>-6.8000000000000005E-4</v>
          </cell>
          <cell r="BS45">
            <v>-2.3000000000000001E-4</v>
          </cell>
        </row>
        <row r="46">
          <cell r="AX46">
            <v>-4.0000000000000002E-4</v>
          </cell>
          <cell r="BS46">
            <v>3.0000000000000001E-5</v>
          </cell>
        </row>
        <row r="47">
          <cell r="AX47">
            <v>8.4000000000000003E-4</v>
          </cell>
          <cell r="BS47">
            <v>1.24E-3</v>
          </cell>
        </row>
        <row r="48">
          <cell r="AX48">
            <v>2.2799999999999999E-3</v>
          </cell>
          <cell r="BS48">
            <v>2.6900000000000001E-3</v>
          </cell>
        </row>
        <row r="49">
          <cell r="AX49">
            <v>3.8800000000000002E-3</v>
          </cell>
          <cell r="BS49">
            <v>4.4900000000000001E-3</v>
          </cell>
        </row>
        <row r="50">
          <cell r="AX50">
            <v>5.6100000000000004E-3</v>
          </cell>
          <cell r="BS50">
            <v>6.45E-3</v>
          </cell>
        </row>
        <row r="51">
          <cell r="AX51">
            <v>7.3800000000000003E-3</v>
          </cell>
          <cell r="BS51">
            <v>8.4399999999999996E-3</v>
          </cell>
        </row>
        <row r="52">
          <cell r="AX52">
            <v>9.1800000000000007E-3</v>
          </cell>
          <cell r="BS52">
            <v>1.039E-2</v>
          </cell>
        </row>
        <row r="53">
          <cell r="AX53">
            <v>1.0970000000000001E-2</v>
          </cell>
          <cell r="BS53">
            <v>1.226E-2</v>
          </cell>
        </row>
        <row r="54">
          <cell r="AX54">
            <v>1.269E-2</v>
          </cell>
          <cell r="BS54">
            <v>1.404E-2</v>
          </cell>
        </row>
        <row r="55">
          <cell r="AX55">
            <v>1.427E-2</v>
          </cell>
          <cell r="BS55">
            <v>1.566E-2</v>
          </cell>
        </row>
        <row r="56">
          <cell r="AX56">
            <v>1.5699999999999999E-2</v>
          </cell>
          <cell r="BS56">
            <v>1.7129999999999999E-2</v>
          </cell>
        </row>
        <row r="57">
          <cell r="AX57">
            <v>1.6990000000000002E-2</v>
          </cell>
          <cell r="BS57">
            <v>1.8460000000000001E-2</v>
          </cell>
        </row>
        <row r="58">
          <cell r="AX58">
            <v>1.8120000000000001E-2</v>
          </cell>
          <cell r="BS58">
            <v>1.966E-2</v>
          </cell>
        </row>
        <row r="59">
          <cell r="AX59">
            <v>1.9109999999999999E-2</v>
          </cell>
          <cell r="BS59">
            <v>2.0709999999999999E-2</v>
          </cell>
        </row>
        <row r="60">
          <cell r="AX60">
            <v>1.9970000000000002E-2</v>
          </cell>
          <cell r="BS60">
            <v>2.162E-2</v>
          </cell>
        </row>
        <row r="61">
          <cell r="AX61">
            <v>2.069E-2</v>
          </cell>
          <cell r="BS61">
            <v>2.239E-2</v>
          </cell>
        </row>
        <row r="62">
          <cell r="AX62">
            <v>2.1309999999999999E-2</v>
          </cell>
          <cell r="BS62">
            <v>2.3040000000000001E-2</v>
          </cell>
        </row>
        <row r="63">
          <cell r="AX63">
            <v>2.1829999999999999E-2</v>
          </cell>
          <cell r="BS63">
            <v>2.358E-2</v>
          </cell>
        </row>
        <row r="64">
          <cell r="AX64">
            <v>2.2259999999999999E-2</v>
          </cell>
          <cell r="BS64">
            <v>2.402E-2</v>
          </cell>
        </row>
        <row r="65">
          <cell r="AX65">
            <v>2.2620000000000001E-2</v>
          </cell>
          <cell r="BS65">
            <v>2.4369999999999999E-2</v>
          </cell>
        </row>
        <row r="66">
          <cell r="AX66">
            <v>2.291E-2</v>
          </cell>
          <cell r="BS66">
            <v>2.4639999999999999E-2</v>
          </cell>
        </row>
        <row r="67">
          <cell r="AX67">
            <v>2.3140000000000001E-2</v>
          </cell>
          <cell r="BS67">
            <v>2.4830000000000001E-2</v>
          </cell>
        </row>
        <row r="68">
          <cell r="AX68">
            <v>2.333E-2</v>
          </cell>
          <cell r="BS68">
            <v>2.4969999999999999E-2</v>
          </cell>
        </row>
        <row r="69">
          <cell r="AX69">
            <v>2.3480000000000001E-2</v>
          </cell>
          <cell r="BS69">
            <v>2.5069999999999999E-2</v>
          </cell>
        </row>
        <row r="70">
          <cell r="AX70">
            <v>2.3609999999999999E-2</v>
          </cell>
          <cell r="BS70">
            <v>2.5139999999999999E-2</v>
          </cell>
        </row>
        <row r="71">
          <cell r="AX71">
            <v>2.3709999999999998E-2</v>
          </cell>
          <cell r="BS71">
            <v>2.5180000000000001E-2</v>
          </cell>
        </row>
        <row r="72">
          <cell r="AX72">
            <v>2.3789999999999999E-2</v>
          </cell>
          <cell r="BS72">
            <v>2.52E-2</v>
          </cell>
        </row>
        <row r="73">
          <cell r="AX73">
            <v>2.3859999999999999E-2</v>
          </cell>
          <cell r="BS73">
            <v>2.52E-2</v>
          </cell>
        </row>
        <row r="74">
          <cell r="AX74">
            <v>2.3910000000000001E-2</v>
          </cell>
          <cell r="BS74">
            <v>2.52E-2</v>
          </cell>
        </row>
        <row r="75">
          <cell r="AX75">
            <v>2.3959999999999999E-2</v>
          </cell>
          <cell r="BS75">
            <v>2.5190000000000001E-2</v>
          </cell>
        </row>
      </sheetData>
      <sheetData sheetId="3">
        <row r="43">
          <cell r="AX43">
            <v>-2.5000000000000001E-4</v>
          </cell>
          <cell r="BS43">
            <v>3.2299999999999998E-3</v>
          </cell>
        </row>
        <row r="44">
          <cell r="AX44">
            <v>-8.0000000000000007E-5</v>
          </cell>
          <cell r="BS44">
            <v>3.4199999999999999E-3</v>
          </cell>
        </row>
        <row r="45">
          <cell r="AX45">
            <v>1.8000000000000001E-4</v>
          </cell>
          <cell r="BS45">
            <v>3.7100000000000002E-3</v>
          </cell>
        </row>
        <row r="46">
          <cell r="AX46">
            <v>4.6000000000000001E-4</v>
          </cell>
          <cell r="BS46">
            <v>4.0200000000000001E-3</v>
          </cell>
        </row>
        <row r="47">
          <cell r="AX47">
            <v>7.5000000000000002E-4</v>
          </cell>
          <cell r="BS47">
            <v>4.3499999999999997E-3</v>
          </cell>
        </row>
        <row r="48">
          <cell r="AX48">
            <v>2.0600000000000002E-3</v>
          </cell>
          <cell r="BS48">
            <v>5.79E-3</v>
          </cell>
        </row>
        <row r="49">
          <cell r="AX49">
            <v>3.5599999999999998E-3</v>
          </cell>
          <cell r="BS49">
            <v>7.45E-3</v>
          </cell>
        </row>
        <row r="50">
          <cell r="AX50">
            <v>5.2100000000000002E-3</v>
          </cell>
          <cell r="BS50">
            <v>9.4500000000000001E-3</v>
          </cell>
        </row>
        <row r="51">
          <cell r="AX51">
            <v>6.9899999999999997E-3</v>
          </cell>
          <cell r="BS51">
            <v>1.159E-2</v>
          </cell>
        </row>
        <row r="52">
          <cell r="AX52">
            <v>8.8100000000000001E-3</v>
          </cell>
          <cell r="BS52">
            <v>1.376E-2</v>
          </cell>
        </row>
        <row r="53">
          <cell r="AX53">
            <v>1.065E-2</v>
          </cell>
          <cell r="BS53">
            <v>1.5879999999999998E-2</v>
          </cell>
        </row>
        <row r="54">
          <cell r="AX54">
            <v>1.248E-2</v>
          </cell>
          <cell r="BS54">
            <v>1.7899999999999999E-2</v>
          </cell>
        </row>
        <row r="55">
          <cell r="AX55">
            <v>1.4239999999999999E-2</v>
          </cell>
          <cell r="BS55">
            <v>1.9810000000000001E-2</v>
          </cell>
        </row>
        <row r="56">
          <cell r="AX56">
            <v>1.585E-2</v>
          </cell>
          <cell r="BS56">
            <v>2.1559999999999999E-2</v>
          </cell>
        </row>
        <row r="57">
          <cell r="AX57">
            <v>1.7319999999999999E-2</v>
          </cell>
          <cell r="BS57">
            <v>2.315E-2</v>
          </cell>
        </row>
        <row r="58">
          <cell r="AX58">
            <v>1.8630000000000001E-2</v>
          </cell>
          <cell r="BS58">
            <v>2.4590000000000001E-2</v>
          </cell>
        </row>
        <row r="59">
          <cell r="AX59">
            <v>1.9789999999999999E-2</v>
          </cell>
          <cell r="BS59">
            <v>2.588E-2</v>
          </cell>
        </row>
        <row r="60">
          <cell r="AX60">
            <v>2.0799999999999999E-2</v>
          </cell>
          <cell r="BS60">
            <v>2.7019999999999999E-2</v>
          </cell>
        </row>
        <row r="61">
          <cell r="AX61">
            <v>2.1680000000000001E-2</v>
          </cell>
          <cell r="BS61">
            <v>2.8000000000000001E-2</v>
          </cell>
        </row>
        <row r="62">
          <cell r="AX62">
            <v>2.2419999999999999E-2</v>
          </cell>
          <cell r="BS62">
            <v>2.8840000000000001E-2</v>
          </cell>
        </row>
        <row r="63">
          <cell r="AX63">
            <v>2.3050000000000001E-2</v>
          </cell>
          <cell r="BS63">
            <v>2.955E-2</v>
          </cell>
        </row>
        <row r="64">
          <cell r="AX64">
            <v>2.358E-2</v>
          </cell>
          <cell r="BS64">
            <v>3.015E-2</v>
          </cell>
        </row>
        <row r="65">
          <cell r="AX65">
            <v>2.4029999999999999E-2</v>
          </cell>
          <cell r="BS65">
            <v>3.0630000000000001E-2</v>
          </cell>
        </row>
        <row r="66">
          <cell r="AX66">
            <v>2.4400000000000002E-2</v>
          </cell>
          <cell r="BS66">
            <v>3.1019999999999999E-2</v>
          </cell>
        </row>
        <row r="67">
          <cell r="AX67">
            <v>2.47E-2</v>
          </cell>
          <cell r="BS67">
            <v>3.1309999999999998E-2</v>
          </cell>
        </row>
        <row r="68">
          <cell r="AX68">
            <v>2.494E-2</v>
          </cell>
          <cell r="BS68">
            <v>3.1539999999999999E-2</v>
          </cell>
        </row>
        <row r="69">
          <cell r="AX69">
            <v>2.513E-2</v>
          </cell>
          <cell r="BS69">
            <v>3.1699999999999999E-2</v>
          </cell>
        </row>
        <row r="70">
          <cell r="AX70">
            <v>2.529E-2</v>
          </cell>
          <cell r="BS70">
            <v>3.1809999999999998E-2</v>
          </cell>
        </row>
        <row r="71">
          <cell r="AX71">
            <v>2.5420000000000002E-2</v>
          </cell>
          <cell r="BS71">
            <v>3.1890000000000002E-2</v>
          </cell>
        </row>
        <row r="72">
          <cell r="AX72">
            <v>2.5520000000000001E-2</v>
          </cell>
          <cell r="BS72">
            <v>3.1940000000000003E-2</v>
          </cell>
        </row>
        <row r="73">
          <cell r="AX73">
            <v>2.5600000000000001E-2</v>
          </cell>
          <cell r="BS73">
            <v>3.1969999999999998E-2</v>
          </cell>
        </row>
        <row r="74">
          <cell r="AX74">
            <v>2.5669999999999998E-2</v>
          </cell>
          <cell r="BS74">
            <v>3.1980000000000001E-2</v>
          </cell>
        </row>
        <row r="75">
          <cell r="AX75">
            <v>2.5729999999999999E-2</v>
          </cell>
          <cell r="BS75">
            <v>3.1980000000000001E-2</v>
          </cell>
        </row>
        <row r="76">
          <cell r="AX76">
            <v>2.5780000000000001E-2</v>
          </cell>
          <cell r="BS76">
            <v>3.1969999999999998E-2</v>
          </cell>
        </row>
      </sheetData>
      <sheetData sheetId="4">
        <row r="78">
          <cell r="AZ78">
            <v>1.5140000000000001E-2</v>
          </cell>
          <cell r="CR78">
            <v>4.3630000000000002E-2</v>
          </cell>
          <cell r="CS78">
            <v>1.8450000000000001E-2</v>
          </cell>
        </row>
        <row r="79">
          <cell r="AZ79">
            <v>1.546E-2</v>
          </cell>
          <cell r="CR79">
            <v>4.394E-2</v>
          </cell>
          <cell r="CS79">
            <v>1.814E-2</v>
          </cell>
        </row>
        <row r="80">
          <cell r="AZ80">
            <v>1.5990000000000001E-2</v>
          </cell>
          <cell r="CR80">
            <v>4.3619999999999999E-2</v>
          </cell>
          <cell r="CS80">
            <v>1.8329999999999999E-2</v>
          </cell>
        </row>
        <row r="81">
          <cell r="AZ81">
            <v>1.6570000000000001E-2</v>
          </cell>
          <cell r="CR81">
            <v>4.3630000000000002E-2</v>
          </cell>
          <cell r="CS81">
            <v>1.8200000000000001E-2</v>
          </cell>
        </row>
        <row r="82">
          <cell r="AZ82">
            <v>1.721E-2</v>
          </cell>
          <cell r="CR82">
            <v>4.3770000000000003E-2</v>
          </cell>
          <cell r="CS82">
            <v>1.8409999999999999E-2</v>
          </cell>
        </row>
        <row r="83">
          <cell r="AZ83">
            <v>2.0230000000000001E-2</v>
          </cell>
          <cell r="CR83">
            <v>4.3749999999999997E-2</v>
          </cell>
          <cell r="CS83">
            <v>1.831E-2</v>
          </cell>
        </row>
        <row r="84">
          <cell r="AZ84">
            <v>2.3630000000000002E-2</v>
          </cell>
          <cell r="CR84">
            <v>4.394E-2</v>
          </cell>
          <cell r="CS84">
            <v>1.8159999999999999E-2</v>
          </cell>
        </row>
        <row r="85">
          <cell r="AZ85">
            <v>2.6409999999999999E-2</v>
          </cell>
          <cell r="CR85">
            <v>4.3929999999999997E-2</v>
          </cell>
          <cell r="CS85">
            <v>1.873E-2</v>
          </cell>
        </row>
        <row r="86">
          <cell r="AZ86">
            <v>2.8819999999999998E-2</v>
          </cell>
          <cell r="CR86">
            <v>4.444E-2</v>
          </cell>
          <cell r="CS86">
            <v>1.848E-2</v>
          </cell>
        </row>
        <row r="87">
          <cell r="AZ87">
            <v>3.0929999999999999E-2</v>
          </cell>
          <cell r="CR87">
            <v>4.4659999999999998E-2</v>
          </cell>
          <cell r="CS87">
            <v>1.8679999999999999E-2</v>
          </cell>
        </row>
        <row r="88">
          <cell r="AZ88">
            <v>3.2809999999999999E-2</v>
          </cell>
          <cell r="CR88">
            <v>4.5269999999999998E-2</v>
          </cell>
          <cell r="CS88">
            <v>1.8679999999999999E-2</v>
          </cell>
        </row>
        <row r="89">
          <cell r="AZ89">
            <v>3.4520000000000002E-2</v>
          </cell>
          <cell r="CR89">
            <v>4.5499999999999999E-2</v>
          </cell>
          <cell r="CS89">
            <v>1.857E-2</v>
          </cell>
        </row>
        <row r="90">
          <cell r="AZ90">
            <v>3.61E-2</v>
          </cell>
          <cell r="CR90">
            <v>4.5670000000000002E-2</v>
          </cell>
          <cell r="CS90">
            <v>1.8509999999999999E-2</v>
          </cell>
        </row>
        <row r="91">
          <cell r="AZ91">
            <v>3.7510000000000002E-2</v>
          </cell>
          <cell r="CR91">
            <v>4.4990000000000002E-2</v>
          </cell>
          <cell r="CS91">
            <v>1.7149999999999999E-2</v>
          </cell>
        </row>
        <row r="92">
          <cell r="AZ92">
            <v>3.8789999999999998E-2</v>
          </cell>
          <cell r="CR92">
            <v>4.5830000000000003E-2</v>
          </cell>
          <cell r="CS92">
            <v>1.8290000000000001E-2</v>
          </cell>
        </row>
        <row r="93">
          <cell r="AZ93">
            <v>3.993E-2</v>
          </cell>
          <cell r="CR93">
            <v>4.598E-2</v>
          </cell>
          <cell r="CS93">
            <v>1.84E-2</v>
          </cell>
        </row>
        <row r="94">
          <cell r="AZ94">
            <v>4.0930000000000001E-2</v>
          </cell>
          <cell r="CR94">
            <v>4.5990000000000003E-2</v>
          </cell>
          <cell r="CS94">
            <v>1.8409999999999999E-2</v>
          </cell>
        </row>
        <row r="95">
          <cell r="AZ95">
            <v>4.181E-2</v>
          </cell>
          <cell r="CR95">
            <v>4.623E-2</v>
          </cell>
          <cell r="CS95">
            <v>1.8280000000000001E-2</v>
          </cell>
        </row>
        <row r="96">
          <cell r="AZ96">
            <v>4.258E-2</v>
          </cell>
          <cell r="CR96">
            <v>4.5999999999999999E-2</v>
          </cell>
          <cell r="CS96">
            <v>1.8380000000000001E-2</v>
          </cell>
        </row>
        <row r="97">
          <cell r="AZ97">
            <v>4.326E-2</v>
          </cell>
          <cell r="CR97">
            <v>4.6629999999999998E-2</v>
          </cell>
          <cell r="CS97">
            <v>1.8290000000000001E-2</v>
          </cell>
        </row>
        <row r="98">
          <cell r="AZ98">
            <v>4.3839999999999997E-2</v>
          </cell>
          <cell r="CR98">
            <v>4.616E-2</v>
          </cell>
          <cell r="CS98">
            <v>1.8180000000000002E-2</v>
          </cell>
        </row>
        <row r="99">
          <cell r="AZ99">
            <v>4.4350000000000001E-2</v>
          </cell>
          <cell r="CR99">
            <v>4.5420000000000002E-2</v>
          </cell>
          <cell r="CS99">
            <v>1.8089999999999998E-2</v>
          </cell>
        </row>
        <row r="100">
          <cell r="AZ100">
            <v>4.4790000000000003E-2</v>
          </cell>
          <cell r="CR100">
            <v>4.6010000000000002E-2</v>
          </cell>
          <cell r="CS100">
            <v>1.8890000000000001E-2</v>
          </cell>
        </row>
        <row r="101">
          <cell r="AZ101">
            <v>4.5150000000000003E-2</v>
          </cell>
          <cell r="CR101">
            <v>4.641E-2</v>
          </cell>
          <cell r="CS101">
            <v>1.9029999999999998E-2</v>
          </cell>
        </row>
        <row r="102">
          <cell r="AZ102">
            <v>4.5449999999999997E-2</v>
          </cell>
          <cell r="CR102">
            <v>4.6089999999999999E-2</v>
          </cell>
          <cell r="CS102">
            <v>1.8839999999999999E-2</v>
          </cell>
        </row>
        <row r="103">
          <cell r="AZ103">
            <v>4.5690000000000001E-2</v>
          </cell>
          <cell r="CR103">
            <v>4.5620000000000001E-2</v>
          </cell>
          <cell r="CS103">
            <v>1.9199999999999998E-2</v>
          </cell>
        </row>
        <row r="104">
          <cell r="AZ104">
            <v>4.5879999999999997E-2</v>
          </cell>
          <cell r="CR104">
            <v>4.4990000000000002E-2</v>
          </cell>
          <cell r="CS104">
            <v>1.9470000000000001E-2</v>
          </cell>
        </row>
        <row r="105">
          <cell r="AZ105">
            <v>4.6019999999999998E-2</v>
          </cell>
          <cell r="CR105">
            <v>4.539E-2</v>
          </cell>
          <cell r="CS105">
            <v>1.9310000000000001E-2</v>
          </cell>
        </row>
        <row r="106">
          <cell r="AZ106">
            <v>4.6129999999999997E-2</v>
          </cell>
          <cell r="CR106">
            <v>4.5229999999999999E-2</v>
          </cell>
          <cell r="CS106">
            <v>1.933E-2</v>
          </cell>
        </row>
        <row r="107">
          <cell r="AZ107">
            <v>4.6199999999999998E-2</v>
          </cell>
          <cell r="CR107">
            <v>4.548E-2</v>
          </cell>
          <cell r="CS107">
            <v>1.9460000000000002E-2</v>
          </cell>
        </row>
        <row r="108">
          <cell r="AZ108">
            <v>4.6249999999999999E-2</v>
          </cell>
          <cell r="CR108">
            <v>4.5560000000000003E-2</v>
          </cell>
          <cell r="CS108">
            <v>1.9269999999999999E-2</v>
          </cell>
        </row>
        <row r="109">
          <cell r="AZ109">
            <v>4.6280000000000002E-2</v>
          </cell>
          <cell r="CR109">
            <v>4.478E-2</v>
          </cell>
          <cell r="CS109">
            <v>1.9380000000000001E-2</v>
          </cell>
        </row>
        <row r="110">
          <cell r="AZ110">
            <v>4.6289999999999998E-2</v>
          </cell>
          <cell r="CR110">
            <v>4.4310000000000002E-2</v>
          </cell>
          <cell r="CS110">
            <v>1.966E-2</v>
          </cell>
        </row>
        <row r="111">
          <cell r="AZ111">
            <v>4.6280000000000002E-2</v>
          </cell>
          <cell r="CR111">
            <v>4.446E-2</v>
          </cell>
          <cell r="CS111">
            <v>1.95E-2</v>
          </cell>
        </row>
        <row r="112">
          <cell r="CR112">
            <v>4.4670000000000001E-2</v>
          </cell>
          <cell r="CS112">
            <v>1.9599999999999999E-2</v>
          </cell>
        </row>
        <row r="113">
          <cell r="CR113">
            <v>4.4639999999999999E-2</v>
          </cell>
          <cell r="CS113">
            <v>1.9519999999999999E-2</v>
          </cell>
        </row>
        <row r="114">
          <cell r="CR114">
            <v>4.4609999999999997E-2</v>
          </cell>
          <cell r="CS114">
            <v>1.9619999999999999E-2</v>
          </cell>
        </row>
        <row r="115">
          <cell r="CR115">
            <v>4.453E-2</v>
          </cell>
          <cell r="CS115">
            <v>1.9519999999999999E-2</v>
          </cell>
        </row>
        <row r="116">
          <cell r="CR116">
            <v>4.4389999999999999E-2</v>
          </cell>
          <cell r="CS116">
            <v>1.9120000000000002E-2</v>
          </cell>
        </row>
        <row r="117">
          <cell r="CR117">
            <v>4.4269999999999997E-2</v>
          </cell>
          <cell r="CS117">
            <v>1.924E-2</v>
          </cell>
        </row>
        <row r="118">
          <cell r="CR118">
            <v>4.3880000000000002E-2</v>
          </cell>
          <cell r="CS118">
            <v>1.9650000000000001E-2</v>
          </cell>
        </row>
        <row r="119">
          <cell r="CR119">
            <v>4.4010000000000001E-2</v>
          </cell>
          <cell r="CS119">
            <v>1.933E-2</v>
          </cell>
        </row>
        <row r="120">
          <cell r="CR120">
            <v>4.4319999999999998E-2</v>
          </cell>
          <cell r="CS120">
            <v>1.9210000000000001E-2</v>
          </cell>
        </row>
        <row r="121">
          <cell r="CR121">
            <v>4.3630000000000002E-2</v>
          </cell>
          <cell r="CS121">
            <v>1.907E-2</v>
          </cell>
        </row>
        <row r="122">
          <cell r="CR122">
            <v>4.3020000000000003E-2</v>
          </cell>
          <cell r="CS122">
            <v>1.9179999999999999E-2</v>
          </cell>
        </row>
        <row r="123">
          <cell r="CR123">
            <v>4.0899999999999999E-2</v>
          </cell>
          <cell r="CS123">
            <v>1.9630000000000002E-2</v>
          </cell>
        </row>
        <row r="124">
          <cell r="CR124">
            <v>4.0910000000000002E-2</v>
          </cell>
          <cell r="CS124">
            <v>1.9970000000000002E-2</v>
          </cell>
        </row>
        <row r="125">
          <cell r="CR125">
            <v>4.0849999999999997E-2</v>
          </cell>
          <cell r="CS125">
            <v>2.026E-2</v>
          </cell>
        </row>
        <row r="126">
          <cell r="CR126">
            <v>4.1239999999999999E-2</v>
          </cell>
          <cell r="CS126">
            <v>2.019E-2</v>
          </cell>
        </row>
        <row r="127">
          <cell r="CR127">
            <v>4.088E-2</v>
          </cell>
          <cell r="CS127">
            <v>2.0080000000000001E-2</v>
          </cell>
        </row>
        <row r="128">
          <cell r="CR128">
            <v>4.1070000000000002E-2</v>
          </cell>
          <cell r="CS128">
            <v>2.0160000000000001E-2</v>
          </cell>
        </row>
        <row r="129">
          <cell r="CR129">
            <v>4.0849999999999997E-2</v>
          </cell>
          <cell r="CS129">
            <v>1.9980000000000001E-2</v>
          </cell>
        </row>
        <row r="130">
          <cell r="CR130">
            <v>4.1160000000000002E-2</v>
          </cell>
          <cell r="CS130">
            <v>1.9949999999999999E-2</v>
          </cell>
        </row>
        <row r="131">
          <cell r="CR131">
            <v>4.0689999999999997E-2</v>
          </cell>
          <cell r="CS131">
            <v>1.9689999999999999E-2</v>
          </cell>
        </row>
        <row r="132">
          <cell r="CR132">
            <v>4.0079999999999998E-2</v>
          </cell>
          <cell r="CS132">
            <v>1.9820000000000001E-2</v>
          </cell>
        </row>
        <row r="133">
          <cell r="CR133">
            <v>3.9669999999999997E-2</v>
          </cell>
          <cell r="CS133">
            <v>1.9820000000000001E-2</v>
          </cell>
        </row>
        <row r="134">
          <cell r="CR134">
            <v>3.9620000000000002E-2</v>
          </cell>
          <cell r="CS134">
            <v>1.9709999999999998E-2</v>
          </cell>
        </row>
        <row r="135">
          <cell r="CR135">
            <v>3.9570000000000001E-2</v>
          </cell>
          <cell r="CS135">
            <v>1.992E-2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R"/>
      <sheetName val="hv3"/>
      <sheetName val="Finance"/>
      <sheetName val="Okruh PP"/>
      <sheetName val="PP_nové_report"/>
      <sheetName val="prac. fond"/>
      <sheetName val="Neproduktivní čin."/>
      <sheetName val="Ztrátové projekty"/>
      <sheetName val="List3"/>
      <sheetName val="IV-03-02"/>
      <sheetName val="inštrukcie"/>
      <sheetName val="List5"/>
      <sheetName val="List1"/>
      <sheetName val="LEGENDA"/>
      <sheetName val="Katalog platných hodnot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idendy (2)"/>
      <sheetName val="snížení ZK"/>
      <sheetName val="dividendy"/>
      <sheetName val="Dluhová služba"/>
      <sheetName val="Tvorba Připoj. fondu"/>
      <sheetName val="Přehled-výstupy"/>
      <sheetName val="Vstupy"/>
      <sheetName val="R1_2006"/>
      <sheetName val="výnosy"/>
      <sheetName val="náklady"/>
      <sheetName val="zisk"/>
      <sheetName val="rozv"/>
      <sheetName val="cash"/>
      <sheetName val="invest"/>
      <sheetName val="fin. analýza"/>
      <sheetName val="výsledovka"/>
      <sheetName val="rozdíly pro CF"/>
      <sheetName val="vklad a poznámky"/>
      <sheetName val="Výnosy_tab"/>
      <sheetName val="Náklady_tab"/>
      <sheetName val="Os. náklady"/>
      <sheetName val="H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Value - input"/>
      <sheetName val="Calculation - input"/>
      <sheetName val="Result"/>
      <sheetName val="Summary"/>
    </sheetNames>
    <sheetDataSet>
      <sheetData sheetId="0"/>
      <sheetData sheetId="1"/>
      <sheetData sheetId="2">
        <row r="15">
          <cell r="F15">
            <v>100458.77993997627</v>
          </cell>
        </row>
        <row r="16">
          <cell r="F16">
            <v>45.62889154520262</v>
          </cell>
        </row>
        <row r="22">
          <cell r="F22"/>
          <cell r="J22">
            <v>0</v>
          </cell>
        </row>
        <row r="24">
          <cell r="J24">
            <v>7.25</v>
          </cell>
        </row>
        <row r="26">
          <cell r="J26">
            <v>0</v>
          </cell>
        </row>
        <row r="28">
          <cell r="J28">
            <v>0</v>
          </cell>
        </row>
        <row r="30">
          <cell r="F30">
            <v>100504.40883152148</v>
          </cell>
        </row>
        <row r="32">
          <cell r="F32">
            <v>0</v>
          </cell>
        </row>
        <row r="33">
          <cell r="F33">
            <v>100504.40883152148</v>
          </cell>
        </row>
        <row r="35">
          <cell r="F35">
            <v>0</v>
          </cell>
        </row>
        <row r="45">
          <cell r="F45">
            <v>100504.40883152148</v>
          </cell>
        </row>
        <row r="51">
          <cell r="F51">
            <v>-46620.046620046603</v>
          </cell>
        </row>
        <row r="53">
          <cell r="F53">
            <v>53884.362211474872</v>
          </cell>
        </row>
        <row r="59">
          <cell r="F59" t="e">
            <v>#VALUE!</v>
          </cell>
        </row>
        <row r="60">
          <cell r="F60" t="e">
            <v>#VALUE!</v>
          </cell>
        </row>
        <row r="61">
          <cell r="F61" t="e">
            <v>#VALUE!</v>
          </cell>
        </row>
        <row r="63">
          <cell r="F63">
            <v>0.17131341124473387</v>
          </cell>
        </row>
        <row r="67">
          <cell r="F67" t="e">
            <v>#VALUE!</v>
          </cell>
        </row>
        <row r="90">
          <cell r="F90">
            <v>530649.10749999981</v>
          </cell>
        </row>
        <row r="91">
          <cell r="F91">
            <v>50000</v>
          </cell>
        </row>
        <row r="97">
          <cell r="F97"/>
          <cell r="J97">
            <v>0</v>
          </cell>
        </row>
        <row r="99">
          <cell r="J99">
            <v>0</v>
          </cell>
        </row>
        <row r="101">
          <cell r="J101">
            <v>0</v>
          </cell>
        </row>
        <row r="103">
          <cell r="J103">
            <v>0</v>
          </cell>
        </row>
        <row r="105">
          <cell r="F105">
            <v>580649.10749999981</v>
          </cell>
        </row>
      </sheetData>
      <sheetData sheetId="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R"/>
      <sheetName val="P"/>
      <sheetName val="PreiseVV2_05_12_2002"/>
      <sheetName val="Steuerung_UB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ěry"/>
      <sheetName val="Karlíčková"/>
      <sheetName val="Pozice"/>
      <sheetName val="Pozice graf"/>
      <sheetName val="Sumarizace"/>
      <sheetName val="FM Tag"/>
      <sheetName val="FM Monat"/>
      <sheetName val="Data"/>
      <sheetName val="Graf 12M"/>
      <sheetName val="Graf CF3"/>
      <sheetName val="Graf CF4"/>
      <sheetName val="Podklady"/>
      <sheetName val="Investice"/>
      <sheetName val="Přepočítej_data"/>
      <sheetName val="Červen3"/>
      <sheetName val="Červenec3"/>
      <sheetName val="Srpen3"/>
      <sheetName val="Září3"/>
      <sheetName val="Říjen3"/>
      <sheetName val="Listopad3"/>
      <sheetName val="Prosinec3"/>
      <sheetName val="Leden4"/>
      <sheetName val="Únor4"/>
      <sheetName val="Březen4"/>
      <sheetName val="Duben4"/>
      <sheetName val="Květen4"/>
      <sheetName val="Červen4"/>
      <sheetName val="Červenec4"/>
      <sheetName val="Srpen4"/>
      <sheetName val="Září4"/>
      <sheetName val="Říjen4"/>
      <sheetName val="Listopad4"/>
      <sheetName val="Prosinec4"/>
      <sheetName val="Dialog1"/>
      <sheetName val="Dialog2"/>
      <sheetName val="Dialog3"/>
      <sheetName val="Dialog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6">
          <cell r="A126">
            <v>0</v>
          </cell>
        </row>
        <row r="128">
          <cell r="A128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ulka-data"/>
      <sheetName val="Tabulka-Honza"/>
      <sheetName val="Tabulka-Petra"/>
      <sheetName val="seznamy"/>
      <sheetName val="popisné číslo"/>
    </sheetNames>
    <sheetDataSet>
      <sheetData sheetId="0">
        <row r="1">
          <cell r="A1" t="str">
            <v>Provozní oblast</v>
          </cell>
          <cell r="B1" t="str">
            <v>Popisné číslo</v>
          </cell>
          <cell r="C1" t="str">
            <v>Popis akce</v>
          </cell>
          <cell r="D1" t="str">
            <v>Objekt plánu</v>
          </cell>
          <cell r="E1" t="str">
            <v>Náklad</v>
          </cell>
          <cell r="F1" t="str">
            <v>Účet</v>
          </cell>
          <cell r="G1" t="str">
            <v>Termín</v>
          </cell>
          <cell r="H1" t="str">
            <v>Priorita</v>
          </cell>
          <cell r="I1" t="str">
            <v>Harmonogram</v>
          </cell>
        </row>
        <row r="2">
          <cell r="A2" t="str">
            <v>Kouřim</v>
          </cell>
        </row>
        <row r="3">
          <cell r="A3" t="str">
            <v>Kouřim</v>
          </cell>
        </row>
        <row r="4">
          <cell r="A4" t="str">
            <v>Kouřim</v>
          </cell>
        </row>
        <row r="5">
          <cell r="A5" t="str">
            <v>Kouřim</v>
          </cell>
        </row>
        <row r="6">
          <cell r="A6" t="str">
            <v>Kouřim</v>
          </cell>
        </row>
        <row r="7">
          <cell r="A7" t="str">
            <v>Kouřim</v>
          </cell>
        </row>
        <row r="8">
          <cell r="A8" t="str">
            <v>Kouřim</v>
          </cell>
        </row>
        <row r="9">
          <cell r="A9" t="str">
            <v>Kouřim</v>
          </cell>
        </row>
        <row r="10">
          <cell r="A10" t="str">
            <v>Kouřim</v>
          </cell>
        </row>
        <row r="11">
          <cell r="A11" t="str">
            <v>Kouřim</v>
          </cell>
        </row>
        <row r="12">
          <cell r="A12" t="str">
            <v>Kouřim</v>
          </cell>
        </row>
        <row r="13">
          <cell r="A13" t="str">
            <v>Kouřim</v>
          </cell>
        </row>
        <row r="14">
          <cell r="A14" t="str">
            <v>Kouřim</v>
          </cell>
        </row>
        <row r="15">
          <cell r="A15" t="str">
            <v>Kouřim</v>
          </cell>
        </row>
        <row r="16">
          <cell r="A16" t="str">
            <v>Kouřim</v>
          </cell>
        </row>
        <row r="17">
          <cell r="A17" t="str">
            <v>Kouřim</v>
          </cell>
        </row>
        <row r="18">
          <cell r="A18" t="str">
            <v>Kouřim</v>
          </cell>
        </row>
        <row r="19">
          <cell r="A19" t="str">
            <v>Kouřim</v>
          </cell>
        </row>
        <row r="20">
          <cell r="A20" t="str">
            <v>Kouřim</v>
          </cell>
        </row>
        <row r="21">
          <cell r="A21" t="str">
            <v>Kouřim</v>
          </cell>
        </row>
        <row r="22">
          <cell r="A22" t="str">
            <v>Kouřim</v>
          </cell>
        </row>
        <row r="23">
          <cell r="A23" t="str">
            <v>Kouřim</v>
          </cell>
        </row>
        <row r="24">
          <cell r="A24" t="str">
            <v>Kouřim</v>
          </cell>
        </row>
        <row r="25">
          <cell r="A25" t="str">
            <v>Kouřim</v>
          </cell>
        </row>
        <row r="26">
          <cell r="A26" t="str">
            <v>Kouřim</v>
          </cell>
        </row>
        <row r="27">
          <cell r="A27" t="str">
            <v>Kouřim</v>
          </cell>
        </row>
        <row r="28">
          <cell r="A28" t="str">
            <v>Kouřim</v>
          </cell>
        </row>
        <row r="29">
          <cell r="A29" t="str">
            <v>Kouřim</v>
          </cell>
        </row>
        <row r="30">
          <cell r="A30" t="str">
            <v>Kouřim</v>
          </cell>
        </row>
        <row r="31">
          <cell r="A31" t="str">
            <v>Kouřim</v>
          </cell>
        </row>
        <row r="32">
          <cell r="A32" t="str">
            <v>Kouřim</v>
          </cell>
        </row>
        <row r="33">
          <cell r="A33" t="str">
            <v>Kouřim</v>
          </cell>
        </row>
        <row r="34">
          <cell r="A34" t="str">
            <v>Kouřim</v>
          </cell>
        </row>
        <row r="35">
          <cell r="A35" t="str">
            <v>Kouřim</v>
          </cell>
        </row>
        <row r="36">
          <cell r="A36" t="str">
            <v>Kouřim</v>
          </cell>
        </row>
        <row r="37">
          <cell r="A37" t="str">
            <v>Kouřim</v>
          </cell>
        </row>
        <row r="38">
          <cell r="A38" t="str">
            <v>Kouřim</v>
          </cell>
        </row>
        <row r="39">
          <cell r="A39" t="str">
            <v>Kouřim</v>
          </cell>
        </row>
        <row r="40">
          <cell r="A40" t="str">
            <v>Kouřim</v>
          </cell>
        </row>
        <row r="41">
          <cell r="A41" t="str">
            <v>Kouřim</v>
          </cell>
        </row>
        <row r="42">
          <cell r="A42" t="str">
            <v>Kouřim</v>
          </cell>
        </row>
        <row r="43">
          <cell r="A43" t="str">
            <v>Kouřim</v>
          </cell>
        </row>
        <row r="44">
          <cell r="A44" t="str">
            <v>Kouřim</v>
          </cell>
        </row>
        <row r="45">
          <cell r="A45" t="str">
            <v>Kouřim</v>
          </cell>
        </row>
        <row r="46">
          <cell r="A46" t="str">
            <v>Kouřim</v>
          </cell>
        </row>
        <row r="47">
          <cell r="A47" t="str">
            <v>Kouřim</v>
          </cell>
        </row>
        <row r="48">
          <cell r="A48" t="str">
            <v>Kouřim</v>
          </cell>
        </row>
        <row r="49">
          <cell r="A49" t="str">
            <v>Kouřim</v>
          </cell>
        </row>
        <row r="50">
          <cell r="A50" t="str">
            <v>Kouřim</v>
          </cell>
        </row>
        <row r="51">
          <cell r="A51" t="str">
            <v>Kouřim</v>
          </cell>
        </row>
        <row r="52">
          <cell r="A52" t="str">
            <v>Kouřim</v>
          </cell>
        </row>
        <row r="53">
          <cell r="A53" t="str">
            <v>Kouřim</v>
          </cell>
        </row>
        <row r="54">
          <cell r="A54" t="str">
            <v>Kouřim</v>
          </cell>
        </row>
        <row r="55">
          <cell r="A55" t="str">
            <v>Kouřim</v>
          </cell>
        </row>
        <row r="56">
          <cell r="A56" t="str">
            <v>Kouřim</v>
          </cell>
        </row>
        <row r="57">
          <cell r="A57" t="str">
            <v>Kouřim</v>
          </cell>
        </row>
        <row r="58">
          <cell r="A58" t="str">
            <v>Kouřim</v>
          </cell>
        </row>
        <row r="59">
          <cell r="A59" t="str">
            <v>Kouřim</v>
          </cell>
        </row>
        <row r="60">
          <cell r="A60" t="str">
            <v>Kouřim</v>
          </cell>
        </row>
        <row r="61">
          <cell r="A61" t="str">
            <v>Kouřim</v>
          </cell>
        </row>
        <row r="62">
          <cell r="A62" t="str">
            <v>Kouřim</v>
          </cell>
        </row>
        <row r="63">
          <cell r="A63" t="str">
            <v>Kouřim</v>
          </cell>
        </row>
        <row r="64">
          <cell r="A64" t="str">
            <v>Kouřim</v>
          </cell>
        </row>
        <row r="65">
          <cell r="A65" t="str">
            <v>Kouřim</v>
          </cell>
        </row>
        <row r="66">
          <cell r="A66" t="str">
            <v>Kouřim</v>
          </cell>
        </row>
        <row r="67">
          <cell r="A67" t="str">
            <v>Kouřim</v>
          </cell>
        </row>
        <row r="68">
          <cell r="A68" t="str">
            <v>Kouřim</v>
          </cell>
        </row>
        <row r="69">
          <cell r="A69" t="str">
            <v>Kouřim</v>
          </cell>
        </row>
        <row r="70">
          <cell r="A70" t="str">
            <v>Kouřim</v>
          </cell>
        </row>
        <row r="71">
          <cell r="A71" t="str">
            <v>Kouřim</v>
          </cell>
        </row>
        <row r="72">
          <cell r="A72" t="str">
            <v>Kouřim</v>
          </cell>
        </row>
        <row r="73">
          <cell r="A73" t="str">
            <v>Kouřim</v>
          </cell>
        </row>
        <row r="74">
          <cell r="A74" t="str">
            <v>Kouřim</v>
          </cell>
        </row>
        <row r="75">
          <cell r="A75" t="str">
            <v>Kouřim</v>
          </cell>
        </row>
        <row r="76">
          <cell r="A76" t="str">
            <v>Kouřim</v>
          </cell>
        </row>
        <row r="77">
          <cell r="A77" t="str">
            <v>Kouřim</v>
          </cell>
        </row>
        <row r="78">
          <cell r="A78" t="str">
            <v>Kouřim</v>
          </cell>
        </row>
        <row r="79">
          <cell r="A79" t="str">
            <v>Kouřim</v>
          </cell>
        </row>
        <row r="80">
          <cell r="A80" t="str">
            <v>Kouřim</v>
          </cell>
        </row>
        <row r="81">
          <cell r="A81" t="str">
            <v>Kouřim</v>
          </cell>
        </row>
        <row r="82">
          <cell r="A82" t="str">
            <v>Kouřim</v>
          </cell>
        </row>
        <row r="83">
          <cell r="A83" t="str">
            <v>Kouřim</v>
          </cell>
        </row>
        <row r="84">
          <cell r="A84" t="str">
            <v>Kouřim</v>
          </cell>
        </row>
        <row r="85">
          <cell r="A85" t="str">
            <v>Kouřim</v>
          </cell>
        </row>
        <row r="86">
          <cell r="A86" t="str">
            <v>Kouřim</v>
          </cell>
        </row>
        <row r="87">
          <cell r="A87" t="str">
            <v>Kouřim</v>
          </cell>
        </row>
        <row r="88">
          <cell r="A88" t="str">
            <v>Kouřim</v>
          </cell>
        </row>
        <row r="89">
          <cell r="A89" t="str">
            <v>Kouřim</v>
          </cell>
        </row>
        <row r="90">
          <cell r="A90" t="str">
            <v>Kouřim</v>
          </cell>
        </row>
        <row r="91">
          <cell r="A91" t="str">
            <v>Kouřim</v>
          </cell>
        </row>
        <row r="92">
          <cell r="A92" t="str">
            <v>Kouřim</v>
          </cell>
        </row>
        <row r="93">
          <cell r="A93" t="str">
            <v>Kouřim</v>
          </cell>
        </row>
        <row r="94">
          <cell r="A94" t="str">
            <v>Kouřim</v>
          </cell>
        </row>
        <row r="95">
          <cell r="A95" t="str">
            <v>Kouřim</v>
          </cell>
        </row>
        <row r="96">
          <cell r="A96" t="str">
            <v>Kouřim</v>
          </cell>
        </row>
        <row r="97">
          <cell r="A97" t="str">
            <v>Kouřim</v>
          </cell>
        </row>
        <row r="98">
          <cell r="A98" t="str">
            <v>Kouřim</v>
          </cell>
        </row>
        <row r="99">
          <cell r="A99" t="str">
            <v>Kouřim</v>
          </cell>
        </row>
        <row r="100">
          <cell r="A100" t="str">
            <v>Kouřim</v>
          </cell>
        </row>
        <row r="101">
          <cell r="A101" t="str">
            <v>Kouřim</v>
          </cell>
        </row>
        <row r="102">
          <cell r="A102" t="str">
            <v>Kouřim</v>
          </cell>
        </row>
        <row r="103">
          <cell r="A103" t="str">
            <v>Kouřim</v>
          </cell>
        </row>
        <row r="104">
          <cell r="A104" t="str">
            <v>Kouřim</v>
          </cell>
        </row>
        <row r="105">
          <cell r="A105" t="str">
            <v>Kouřim</v>
          </cell>
        </row>
        <row r="106">
          <cell r="A106" t="str">
            <v>Kouřim</v>
          </cell>
        </row>
        <row r="107">
          <cell r="A107" t="str">
            <v>Kouřim</v>
          </cell>
        </row>
        <row r="108">
          <cell r="A108" t="str">
            <v>Kouřim</v>
          </cell>
        </row>
        <row r="109">
          <cell r="A109" t="str">
            <v>Kouřim</v>
          </cell>
        </row>
        <row r="110">
          <cell r="A110" t="str">
            <v>Kouřim</v>
          </cell>
        </row>
        <row r="111">
          <cell r="A111" t="str">
            <v>Kouřim</v>
          </cell>
        </row>
        <row r="112">
          <cell r="A112" t="str">
            <v>Kouřim</v>
          </cell>
        </row>
        <row r="113">
          <cell r="A113" t="str">
            <v>Kouřim</v>
          </cell>
        </row>
        <row r="114">
          <cell r="A114" t="str">
            <v>Kouřim</v>
          </cell>
        </row>
        <row r="115">
          <cell r="A115" t="str">
            <v>Kouřim</v>
          </cell>
        </row>
        <row r="116">
          <cell r="A116" t="str">
            <v>Kouřim</v>
          </cell>
        </row>
        <row r="117">
          <cell r="A117" t="str">
            <v>Kouřim</v>
          </cell>
        </row>
        <row r="118">
          <cell r="A118" t="str">
            <v>Kouřim</v>
          </cell>
        </row>
        <row r="119">
          <cell r="A119" t="str">
            <v>Kouřim</v>
          </cell>
        </row>
        <row r="120">
          <cell r="A120" t="str">
            <v>Kouřim</v>
          </cell>
        </row>
        <row r="121">
          <cell r="A121" t="str">
            <v>Kouřim</v>
          </cell>
        </row>
        <row r="122">
          <cell r="A122" t="str">
            <v>Kouřim</v>
          </cell>
        </row>
        <row r="123">
          <cell r="A123" t="str">
            <v>Kouřim</v>
          </cell>
        </row>
        <row r="124">
          <cell r="A124" t="str">
            <v>Kouřim</v>
          </cell>
        </row>
        <row r="125">
          <cell r="A125" t="str">
            <v>Kouřim</v>
          </cell>
        </row>
        <row r="126">
          <cell r="A126" t="str">
            <v>Kouřim</v>
          </cell>
        </row>
        <row r="127">
          <cell r="A127" t="str">
            <v>Kouřim</v>
          </cell>
        </row>
        <row r="128">
          <cell r="A128" t="str">
            <v>Kouřim</v>
          </cell>
        </row>
        <row r="129">
          <cell r="A129" t="str">
            <v>Břeclav</v>
          </cell>
        </row>
        <row r="130">
          <cell r="A130" t="str">
            <v>Břeclav</v>
          </cell>
        </row>
        <row r="131">
          <cell r="A131" t="str">
            <v>Břeclav</v>
          </cell>
        </row>
        <row r="132">
          <cell r="A132" t="str">
            <v>Břeclav</v>
          </cell>
        </row>
        <row r="133">
          <cell r="A133" t="str">
            <v>Břeclav</v>
          </cell>
        </row>
        <row r="134">
          <cell r="A134" t="str">
            <v>Břeclav</v>
          </cell>
        </row>
        <row r="135">
          <cell r="A135" t="str">
            <v>Břeclav</v>
          </cell>
        </row>
        <row r="136">
          <cell r="A136" t="str">
            <v>Břeclav</v>
          </cell>
        </row>
        <row r="137">
          <cell r="A137" t="str">
            <v>Břeclav</v>
          </cell>
        </row>
        <row r="138">
          <cell r="A138" t="str">
            <v>Břeclav</v>
          </cell>
        </row>
        <row r="139">
          <cell r="A139" t="str">
            <v>Břeclav</v>
          </cell>
        </row>
        <row r="140">
          <cell r="A140" t="str">
            <v>Břeclav</v>
          </cell>
        </row>
        <row r="141">
          <cell r="A141" t="str">
            <v>Břeclav</v>
          </cell>
        </row>
        <row r="142">
          <cell r="A142" t="str">
            <v>Břeclav</v>
          </cell>
        </row>
        <row r="143">
          <cell r="A143" t="str">
            <v>Břeclav</v>
          </cell>
        </row>
        <row r="144">
          <cell r="A144" t="str">
            <v>Břeclav</v>
          </cell>
        </row>
        <row r="145">
          <cell r="A145" t="str">
            <v>Břeclav</v>
          </cell>
        </row>
        <row r="146">
          <cell r="A146" t="str">
            <v>Břeclav</v>
          </cell>
        </row>
        <row r="147">
          <cell r="A147" t="str">
            <v>Břeclav</v>
          </cell>
        </row>
        <row r="148">
          <cell r="A148" t="str">
            <v>Břeclav</v>
          </cell>
        </row>
        <row r="149">
          <cell r="A149" t="str">
            <v>Břeclav</v>
          </cell>
        </row>
        <row r="150">
          <cell r="A150" t="str">
            <v>Břeclav</v>
          </cell>
        </row>
        <row r="151">
          <cell r="A151" t="str">
            <v>Břeclav</v>
          </cell>
        </row>
        <row r="152">
          <cell r="A152" t="str">
            <v>Břeclav</v>
          </cell>
        </row>
        <row r="153">
          <cell r="A153" t="str">
            <v>Břeclav</v>
          </cell>
        </row>
        <row r="154">
          <cell r="A154" t="str">
            <v>Břeclav</v>
          </cell>
        </row>
        <row r="155">
          <cell r="A155" t="str">
            <v>Břeclav</v>
          </cell>
        </row>
        <row r="156">
          <cell r="A156" t="str">
            <v>Břeclav</v>
          </cell>
        </row>
        <row r="157">
          <cell r="A157" t="str">
            <v>Břeclav</v>
          </cell>
        </row>
        <row r="158">
          <cell r="A158" t="str">
            <v>Břeclav</v>
          </cell>
        </row>
        <row r="159">
          <cell r="A159" t="str">
            <v>Břeclav</v>
          </cell>
        </row>
        <row r="160">
          <cell r="A160" t="str">
            <v>Břeclav</v>
          </cell>
        </row>
        <row r="161">
          <cell r="A161" t="str">
            <v>Břeclav</v>
          </cell>
        </row>
        <row r="162">
          <cell r="A162" t="str">
            <v>Břeclav</v>
          </cell>
        </row>
        <row r="163">
          <cell r="A163" t="str">
            <v>Břeclav</v>
          </cell>
        </row>
        <row r="164">
          <cell r="A164" t="str">
            <v>Břeclav</v>
          </cell>
        </row>
        <row r="165">
          <cell r="A165" t="str">
            <v>Břeclav</v>
          </cell>
        </row>
        <row r="166">
          <cell r="A166" t="str">
            <v>Břeclav</v>
          </cell>
        </row>
        <row r="167">
          <cell r="A167" t="str">
            <v>Břeclav</v>
          </cell>
        </row>
        <row r="168">
          <cell r="A168" t="str">
            <v>Břeclav</v>
          </cell>
        </row>
        <row r="169">
          <cell r="A169" t="str">
            <v>Břeclav</v>
          </cell>
        </row>
        <row r="170">
          <cell r="A170" t="str">
            <v>Břeclav</v>
          </cell>
        </row>
        <row r="171">
          <cell r="A171" t="str">
            <v>Břeclav</v>
          </cell>
        </row>
        <row r="172">
          <cell r="A172" t="str">
            <v>Břeclav</v>
          </cell>
        </row>
        <row r="173">
          <cell r="A173" t="str">
            <v>Břeclav</v>
          </cell>
        </row>
        <row r="174">
          <cell r="A174" t="str">
            <v>Břeclav</v>
          </cell>
        </row>
        <row r="175">
          <cell r="A175" t="str">
            <v>Břeclav</v>
          </cell>
        </row>
        <row r="176">
          <cell r="A176" t="str">
            <v>Břeclav</v>
          </cell>
        </row>
        <row r="177">
          <cell r="A177" t="str">
            <v>Břeclav</v>
          </cell>
        </row>
        <row r="178">
          <cell r="A178" t="str">
            <v>Břeclav</v>
          </cell>
        </row>
        <row r="179">
          <cell r="A179" t="str">
            <v>Břeclav</v>
          </cell>
        </row>
        <row r="180">
          <cell r="A180" t="str">
            <v>Břeclav</v>
          </cell>
        </row>
        <row r="181">
          <cell r="A181" t="str">
            <v>Břeclav</v>
          </cell>
        </row>
        <row r="182">
          <cell r="A182" t="str">
            <v>Břeclav</v>
          </cell>
        </row>
        <row r="183">
          <cell r="A183" t="str">
            <v>Břeclav</v>
          </cell>
        </row>
        <row r="184">
          <cell r="A184" t="str">
            <v>Břeclav</v>
          </cell>
        </row>
        <row r="185">
          <cell r="A185" t="str">
            <v>Břeclav</v>
          </cell>
        </row>
        <row r="186">
          <cell r="A186" t="str">
            <v>Břeclav</v>
          </cell>
        </row>
        <row r="187">
          <cell r="A187" t="str">
            <v>Břeclav</v>
          </cell>
        </row>
        <row r="188">
          <cell r="A188" t="str">
            <v>Břeclav</v>
          </cell>
        </row>
        <row r="189">
          <cell r="A189" t="str">
            <v>Břeclav</v>
          </cell>
        </row>
        <row r="190">
          <cell r="A190" t="str">
            <v>Břeclav</v>
          </cell>
        </row>
        <row r="191">
          <cell r="A191" t="str">
            <v>Břeclav</v>
          </cell>
        </row>
        <row r="192">
          <cell r="A192" t="str">
            <v>Břeclav</v>
          </cell>
        </row>
        <row r="193">
          <cell r="A193" t="str">
            <v>Břeclav</v>
          </cell>
        </row>
        <row r="194">
          <cell r="A194" t="str">
            <v>Břeclav</v>
          </cell>
        </row>
        <row r="195">
          <cell r="A195" t="str">
            <v>Břeclav</v>
          </cell>
        </row>
        <row r="196">
          <cell r="A196" t="str">
            <v>Břeclav</v>
          </cell>
        </row>
        <row r="197">
          <cell r="A197" t="str">
            <v>Břeclav</v>
          </cell>
        </row>
        <row r="198">
          <cell r="A198" t="str">
            <v>Břeclav</v>
          </cell>
        </row>
        <row r="199">
          <cell r="A199" t="str">
            <v>Břeclav</v>
          </cell>
        </row>
        <row r="200">
          <cell r="A200" t="str">
            <v>Břeclav</v>
          </cell>
        </row>
        <row r="201">
          <cell r="A201" t="str">
            <v>Břeclav</v>
          </cell>
        </row>
        <row r="202">
          <cell r="A202" t="str">
            <v>Břeclav</v>
          </cell>
        </row>
        <row r="203">
          <cell r="A203" t="str">
            <v>Břeclav</v>
          </cell>
        </row>
        <row r="204">
          <cell r="A204" t="str">
            <v>Břeclav</v>
          </cell>
        </row>
        <row r="205">
          <cell r="A205" t="str">
            <v>Břeclav</v>
          </cell>
        </row>
        <row r="206">
          <cell r="A206" t="str">
            <v>Břeclav</v>
          </cell>
        </row>
        <row r="207">
          <cell r="A207" t="str">
            <v>Břeclav</v>
          </cell>
        </row>
        <row r="208">
          <cell r="A208" t="str">
            <v>Břeclav</v>
          </cell>
        </row>
        <row r="209">
          <cell r="A209" t="str">
            <v>Břeclav</v>
          </cell>
        </row>
        <row r="210">
          <cell r="A210" t="str">
            <v>Břeclav</v>
          </cell>
        </row>
        <row r="211">
          <cell r="A211" t="str">
            <v>Břeclav</v>
          </cell>
        </row>
        <row r="212">
          <cell r="A212" t="str">
            <v>Břeclav</v>
          </cell>
        </row>
        <row r="213">
          <cell r="A213" t="str">
            <v>Břeclav</v>
          </cell>
        </row>
        <row r="214">
          <cell r="A214" t="str">
            <v>Břeclav</v>
          </cell>
        </row>
        <row r="215">
          <cell r="A215" t="str">
            <v>Břeclav</v>
          </cell>
        </row>
        <row r="216">
          <cell r="A216" t="str">
            <v>Břeclav</v>
          </cell>
        </row>
        <row r="217">
          <cell r="A217" t="str">
            <v>Břeclav</v>
          </cell>
        </row>
        <row r="218">
          <cell r="A218" t="str">
            <v>Břeclav</v>
          </cell>
        </row>
        <row r="219">
          <cell r="A219" t="str">
            <v>Břeclav</v>
          </cell>
        </row>
        <row r="220">
          <cell r="A220" t="str">
            <v>Břeclav</v>
          </cell>
        </row>
        <row r="221">
          <cell r="A221" t="str">
            <v>Břeclav</v>
          </cell>
        </row>
        <row r="222">
          <cell r="A222" t="str">
            <v>Břeclav</v>
          </cell>
        </row>
        <row r="223">
          <cell r="A223" t="str">
            <v>Břeclav</v>
          </cell>
        </row>
        <row r="224">
          <cell r="A224" t="str">
            <v>Břeclav</v>
          </cell>
        </row>
        <row r="225">
          <cell r="A225" t="str">
            <v>Břeclav</v>
          </cell>
        </row>
        <row r="226">
          <cell r="A226" t="str">
            <v>Břeclav</v>
          </cell>
        </row>
        <row r="227">
          <cell r="A227" t="str">
            <v>Břeclav</v>
          </cell>
        </row>
        <row r="228">
          <cell r="A228" t="str">
            <v>Břeclav</v>
          </cell>
        </row>
        <row r="229">
          <cell r="A229" t="str">
            <v>Břeclav</v>
          </cell>
        </row>
        <row r="230">
          <cell r="A230" t="str">
            <v>Břeclav</v>
          </cell>
        </row>
        <row r="231">
          <cell r="A231" t="str">
            <v>Břeclav</v>
          </cell>
        </row>
        <row r="232">
          <cell r="A232" t="str">
            <v>Břeclav</v>
          </cell>
        </row>
        <row r="233">
          <cell r="A233" t="str">
            <v>Břeclav</v>
          </cell>
        </row>
        <row r="234">
          <cell r="A234" t="str">
            <v>Břeclav</v>
          </cell>
        </row>
        <row r="235">
          <cell r="A235" t="str">
            <v>Břeclav</v>
          </cell>
        </row>
        <row r="236">
          <cell r="A236" t="str">
            <v>Břeclav</v>
          </cell>
        </row>
        <row r="237">
          <cell r="A237" t="str">
            <v>Břeclav</v>
          </cell>
        </row>
        <row r="238">
          <cell r="A238" t="str">
            <v>Břeclav</v>
          </cell>
        </row>
        <row r="239">
          <cell r="A239" t="str">
            <v>Břeclav</v>
          </cell>
        </row>
        <row r="240">
          <cell r="A240" t="str">
            <v>Břeclav</v>
          </cell>
        </row>
        <row r="241">
          <cell r="A241" t="str">
            <v>Břeclav</v>
          </cell>
        </row>
        <row r="242">
          <cell r="A242" t="str">
            <v>Hostim</v>
          </cell>
        </row>
        <row r="243">
          <cell r="A243" t="str">
            <v>Hostim</v>
          </cell>
        </row>
        <row r="244">
          <cell r="A244" t="str">
            <v>Hostim</v>
          </cell>
        </row>
        <row r="245">
          <cell r="A245" t="str">
            <v>Hostim</v>
          </cell>
        </row>
        <row r="246">
          <cell r="A246" t="str">
            <v>Hostim</v>
          </cell>
        </row>
        <row r="247">
          <cell r="A247" t="str">
            <v>Hostim</v>
          </cell>
        </row>
        <row r="248">
          <cell r="A248" t="str">
            <v>Hostim</v>
          </cell>
        </row>
        <row r="249">
          <cell r="A249" t="str">
            <v>Hostim</v>
          </cell>
        </row>
        <row r="250">
          <cell r="A250" t="str">
            <v>Hostim</v>
          </cell>
        </row>
        <row r="251">
          <cell r="A251" t="str">
            <v>Hostim</v>
          </cell>
        </row>
        <row r="252">
          <cell r="A252" t="str">
            <v>Hostim</v>
          </cell>
        </row>
        <row r="253">
          <cell r="A253" t="str">
            <v>Hostim</v>
          </cell>
        </row>
        <row r="254">
          <cell r="A254" t="str">
            <v>Hostim</v>
          </cell>
        </row>
        <row r="255">
          <cell r="A255" t="str">
            <v>Hostim</v>
          </cell>
        </row>
        <row r="256">
          <cell r="A256" t="str">
            <v>Hostim</v>
          </cell>
        </row>
        <row r="257">
          <cell r="A257" t="str">
            <v>Hostim</v>
          </cell>
        </row>
        <row r="258">
          <cell r="A258" t="str">
            <v>Hostim</v>
          </cell>
        </row>
        <row r="259">
          <cell r="A259" t="str">
            <v>Hostim</v>
          </cell>
        </row>
        <row r="260">
          <cell r="A260" t="str">
            <v>Hostim</v>
          </cell>
        </row>
        <row r="261">
          <cell r="A261" t="str">
            <v>Hostim</v>
          </cell>
        </row>
        <row r="262">
          <cell r="A262" t="str">
            <v>Hostim</v>
          </cell>
        </row>
        <row r="263">
          <cell r="A263" t="str">
            <v>Hostim</v>
          </cell>
        </row>
        <row r="264">
          <cell r="A264" t="str">
            <v>Hostim</v>
          </cell>
        </row>
        <row r="265">
          <cell r="A265" t="str">
            <v>Hostim</v>
          </cell>
        </row>
        <row r="266">
          <cell r="A266" t="str">
            <v>Hostim</v>
          </cell>
        </row>
        <row r="267">
          <cell r="A267" t="str">
            <v>Hostim</v>
          </cell>
        </row>
        <row r="268">
          <cell r="A268" t="str">
            <v>Hostim</v>
          </cell>
        </row>
        <row r="269">
          <cell r="A269" t="str">
            <v>Hostim</v>
          </cell>
        </row>
        <row r="270">
          <cell r="A270" t="str">
            <v>Hostim</v>
          </cell>
        </row>
        <row r="271">
          <cell r="A271" t="str">
            <v>Hostim</v>
          </cell>
        </row>
        <row r="272">
          <cell r="A272" t="str">
            <v>Hostim</v>
          </cell>
        </row>
        <row r="273">
          <cell r="A273" t="str">
            <v>Hostim</v>
          </cell>
        </row>
        <row r="274">
          <cell r="A274" t="str">
            <v>Hostim</v>
          </cell>
        </row>
        <row r="275">
          <cell r="A275" t="str">
            <v>Hostim</v>
          </cell>
        </row>
        <row r="276">
          <cell r="A276" t="str">
            <v>Hostim</v>
          </cell>
        </row>
        <row r="277">
          <cell r="A277" t="str">
            <v>Hostim</v>
          </cell>
        </row>
        <row r="278">
          <cell r="A278" t="str">
            <v>Hostim</v>
          </cell>
        </row>
        <row r="279">
          <cell r="A279" t="str">
            <v>Hostim</v>
          </cell>
        </row>
        <row r="280">
          <cell r="A280" t="str">
            <v>Hostim</v>
          </cell>
        </row>
        <row r="281">
          <cell r="A281" t="str">
            <v>Hostim</v>
          </cell>
        </row>
        <row r="282">
          <cell r="A282" t="str">
            <v>Hostim</v>
          </cell>
        </row>
        <row r="283">
          <cell r="A283" t="str">
            <v>Hostim</v>
          </cell>
        </row>
        <row r="284">
          <cell r="A284" t="str">
            <v>Hostim</v>
          </cell>
        </row>
        <row r="285">
          <cell r="A285" t="str">
            <v>Hostim</v>
          </cell>
        </row>
        <row r="286">
          <cell r="A286" t="str">
            <v>Hostim</v>
          </cell>
        </row>
        <row r="287">
          <cell r="A287" t="str">
            <v>Hostim</v>
          </cell>
        </row>
        <row r="288">
          <cell r="A288" t="str">
            <v>Hostim</v>
          </cell>
        </row>
        <row r="289">
          <cell r="A289" t="str">
            <v>Hostim</v>
          </cell>
        </row>
        <row r="290">
          <cell r="A290" t="str">
            <v>Hostim</v>
          </cell>
        </row>
        <row r="291">
          <cell r="A291" t="str">
            <v>Hostim</v>
          </cell>
        </row>
        <row r="292">
          <cell r="A292" t="str">
            <v>Hostim</v>
          </cell>
        </row>
        <row r="293">
          <cell r="A293" t="str">
            <v>Hostim</v>
          </cell>
        </row>
        <row r="294">
          <cell r="A294" t="str">
            <v>Hostim</v>
          </cell>
        </row>
        <row r="295">
          <cell r="A295" t="str">
            <v>Hostim</v>
          </cell>
        </row>
        <row r="296">
          <cell r="A296" t="str">
            <v>Hostim</v>
          </cell>
        </row>
        <row r="297">
          <cell r="A297" t="str">
            <v>Hostim</v>
          </cell>
        </row>
        <row r="298">
          <cell r="A298" t="str">
            <v>Hostim</v>
          </cell>
        </row>
        <row r="299">
          <cell r="A299" t="str">
            <v>Hostim</v>
          </cell>
        </row>
        <row r="300">
          <cell r="A300" t="str">
            <v>Hostim</v>
          </cell>
        </row>
        <row r="301">
          <cell r="A301" t="str">
            <v>Hostim</v>
          </cell>
        </row>
        <row r="302">
          <cell r="A302" t="str">
            <v>Hostim</v>
          </cell>
        </row>
        <row r="303">
          <cell r="A303" t="str">
            <v>Hostim</v>
          </cell>
        </row>
        <row r="304">
          <cell r="A304" t="str">
            <v>Hostim</v>
          </cell>
        </row>
        <row r="305">
          <cell r="A305" t="str">
            <v>Hostim</v>
          </cell>
        </row>
        <row r="306">
          <cell r="A306" t="str">
            <v>Hostim</v>
          </cell>
        </row>
        <row r="307">
          <cell r="A307" t="str">
            <v>Hostim</v>
          </cell>
        </row>
        <row r="308">
          <cell r="A308" t="str">
            <v>Hostim</v>
          </cell>
        </row>
        <row r="309">
          <cell r="A309" t="str">
            <v>Hostim</v>
          </cell>
        </row>
        <row r="310">
          <cell r="A310" t="str">
            <v>Hostim</v>
          </cell>
        </row>
        <row r="311">
          <cell r="A311" t="str">
            <v>Hostim</v>
          </cell>
        </row>
        <row r="312">
          <cell r="A312" t="str">
            <v>Hostim</v>
          </cell>
        </row>
        <row r="313">
          <cell r="A313" t="str">
            <v>Hostim</v>
          </cell>
        </row>
        <row r="314">
          <cell r="A314" t="str">
            <v>Hostim</v>
          </cell>
        </row>
        <row r="315">
          <cell r="A315" t="str">
            <v>Hostim</v>
          </cell>
        </row>
        <row r="316">
          <cell r="A316" t="str">
            <v>Hostim</v>
          </cell>
        </row>
        <row r="317">
          <cell r="A317" t="str">
            <v>Hostim</v>
          </cell>
        </row>
        <row r="318">
          <cell r="A318" t="str">
            <v>Hostim</v>
          </cell>
        </row>
        <row r="319">
          <cell r="A319" t="str">
            <v>Hostim</v>
          </cell>
        </row>
        <row r="320">
          <cell r="A320" t="str">
            <v>Hostim</v>
          </cell>
        </row>
        <row r="321">
          <cell r="A321" t="str">
            <v>Hostim</v>
          </cell>
        </row>
        <row r="322">
          <cell r="A322" t="str">
            <v>Hostim</v>
          </cell>
        </row>
        <row r="323">
          <cell r="A323" t="str">
            <v>Hostim</v>
          </cell>
        </row>
        <row r="324">
          <cell r="A324" t="str">
            <v>Hostim</v>
          </cell>
        </row>
        <row r="325">
          <cell r="A325" t="str">
            <v>Hostim</v>
          </cell>
        </row>
        <row r="326">
          <cell r="A326" t="str">
            <v>Hostim</v>
          </cell>
        </row>
        <row r="327">
          <cell r="A327" t="str">
            <v>Hostim</v>
          </cell>
        </row>
        <row r="328">
          <cell r="A328" t="str">
            <v>Hostim</v>
          </cell>
        </row>
        <row r="329">
          <cell r="A329" t="str">
            <v>Hostim</v>
          </cell>
        </row>
        <row r="330">
          <cell r="A330" t="str">
            <v>Hostim</v>
          </cell>
        </row>
        <row r="331">
          <cell r="A331" t="str">
            <v>Hostim</v>
          </cell>
        </row>
        <row r="332">
          <cell r="A332" t="str">
            <v>Hostim</v>
          </cell>
        </row>
        <row r="333">
          <cell r="A333" t="str">
            <v>Hostim</v>
          </cell>
        </row>
        <row r="334">
          <cell r="A334" t="str">
            <v>Hostim</v>
          </cell>
        </row>
        <row r="335">
          <cell r="A335" t="str">
            <v>Hostim</v>
          </cell>
        </row>
        <row r="336">
          <cell r="A336" t="str">
            <v>Hostim</v>
          </cell>
        </row>
        <row r="337">
          <cell r="A337" t="str">
            <v>Hostim</v>
          </cell>
        </row>
        <row r="338">
          <cell r="A338" t="str">
            <v>Hostim</v>
          </cell>
        </row>
        <row r="339">
          <cell r="A339" t="str">
            <v>Hostim</v>
          </cell>
        </row>
        <row r="340">
          <cell r="A340" t="str">
            <v>Hostim</v>
          </cell>
        </row>
        <row r="341">
          <cell r="A341" t="str">
            <v>Hostim</v>
          </cell>
        </row>
        <row r="342">
          <cell r="A342" t="str">
            <v>Hostim</v>
          </cell>
        </row>
        <row r="343">
          <cell r="A343" t="str">
            <v>Kralice</v>
          </cell>
        </row>
        <row r="344">
          <cell r="A344" t="str">
            <v>Kralice</v>
          </cell>
        </row>
        <row r="345">
          <cell r="A345" t="str">
            <v>Kralice</v>
          </cell>
        </row>
        <row r="346">
          <cell r="A346" t="str">
            <v>Kralice</v>
          </cell>
        </row>
        <row r="347">
          <cell r="A347" t="str">
            <v>Kralice</v>
          </cell>
        </row>
        <row r="348">
          <cell r="A348" t="str">
            <v>Kralice</v>
          </cell>
        </row>
        <row r="349">
          <cell r="A349" t="str">
            <v>Kralice</v>
          </cell>
        </row>
        <row r="350">
          <cell r="A350" t="str">
            <v>Kralice</v>
          </cell>
        </row>
        <row r="351">
          <cell r="A351" t="str">
            <v>Kralice</v>
          </cell>
        </row>
        <row r="352">
          <cell r="A352" t="str">
            <v>Kralice</v>
          </cell>
        </row>
        <row r="353">
          <cell r="A353" t="str">
            <v>Kralice</v>
          </cell>
        </row>
        <row r="354">
          <cell r="A354" t="str">
            <v>Kralice</v>
          </cell>
        </row>
        <row r="355">
          <cell r="A355" t="str">
            <v>Kralice</v>
          </cell>
        </row>
        <row r="356">
          <cell r="A356" t="str">
            <v>Kralice</v>
          </cell>
        </row>
        <row r="357">
          <cell r="A357" t="str">
            <v>Kralice</v>
          </cell>
        </row>
        <row r="358">
          <cell r="A358" t="str">
            <v>Kralice</v>
          </cell>
        </row>
        <row r="359">
          <cell r="A359" t="str">
            <v>Kralice</v>
          </cell>
        </row>
        <row r="360">
          <cell r="A360" t="str">
            <v>Kralice</v>
          </cell>
        </row>
        <row r="361">
          <cell r="A361" t="str">
            <v>Kralice</v>
          </cell>
        </row>
        <row r="362">
          <cell r="A362" t="str">
            <v>Kralice</v>
          </cell>
        </row>
        <row r="363">
          <cell r="A363" t="str">
            <v>Kralice</v>
          </cell>
        </row>
        <row r="364">
          <cell r="A364" t="str">
            <v>Kralice</v>
          </cell>
        </row>
        <row r="365">
          <cell r="A365" t="str">
            <v>Kralice</v>
          </cell>
        </row>
        <row r="366">
          <cell r="A366" t="str">
            <v>Kralice</v>
          </cell>
        </row>
        <row r="367">
          <cell r="A367" t="str">
            <v>Kralice</v>
          </cell>
        </row>
        <row r="368">
          <cell r="A368" t="str">
            <v>Kralice</v>
          </cell>
        </row>
        <row r="369">
          <cell r="A369" t="str">
            <v>Kralice</v>
          </cell>
        </row>
        <row r="370">
          <cell r="A370" t="str">
            <v>Kralice</v>
          </cell>
        </row>
        <row r="371">
          <cell r="A371" t="str">
            <v>Kralice</v>
          </cell>
        </row>
        <row r="372">
          <cell r="A372" t="str">
            <v>Kralice</v>
          </cell>
        </row>
        <row r="373">
          <cell r="A373" t="str">
            <v>Kralice</v>
          </cell>
        </row>
        <row r="374">
          <cell r="A374" t="str">
            <v>Kralice</v>
          </cell>
        </row>
        <row r="375">
          <cell r="A375" t="str">
            <v>Kralice</v>
          </cell>
        </row>
        <row r="376">
          <cell r="A376" t="str">
            <v>Kralice</v>
          </cell>
        </row>
        <row r="377">
          <cell r="A377" t="str">
            <v>Kralice</v>
          </cell>
        </row>
        <row r="378">
          <cell r="A378" t="str">
            <v>Kralice</v>
          </cell>
        </row>
        <row r="379">
          <cell r="A379" t="str">
            <v>Kralice</v>
          </cell>
        </row>
        <row r="380">
          <cell r="A380" t="str">
            <v>Kralice</v>
          </cell>
        </row>
        <row r="381">
          <cell r="A381" t="str">
            <v>Kralice</v>
          </cell>
        </row>
        <row r="382">
          <cell r="A382" t="str">
            <v>Kralice</v>
          </cell>
        </row>
        <row r="383">
          <cell r="A383" t="str">
            <v>Kralice</v>
          </cell>
        </row>
        <row r="384">
          <cell r="A384" t="str">
            <v>Kralice</v>
          </cell>
        </row>
        <row r="385">
          <cell r="A385" t="str">
            <v>Kralice</v>
          </cell>
        </row>
        <row r="386">
          <cell r="A386" t="str">
            <v>Kralice</v>
          </cell>
        </row>
        <row r="387">
          <cell r="A387" t="str">
            <v>Kralice</v>
          </cell>
        </row>
        <row r="388">
          <cell r="A388" t="str">
            <v>Kralice</v>
          </cell>
        </row>
        <row r="389">
          <cell r="A389" t="str">
            <v>Kralice</v>
          </cell>
        </row>
        <row r="390">
          <cell r="A390" t="str">
            <v>Kralice</v>
          </cell>
        </row>
        <row r="391">
          <cell r="A391" t="str">
            <v>Kralice</v>
          </cell>
        </row>
        <row r="392">
          <cell r="A392" t="str">
            <v>Kralice</v>
          </cell>
        </row>
        <row r="393">
          <cell r="A393" t="str">
            <v>Kralice</v>
          </cell>
        </row>
        <row r="394">
          <cell r="A394" t="str">
            <v>Kralice</v>
          </cell>
        </row>
        <row r="395">
          <cell r="A395" t="str">
            <v>Kralice</v>
          </cell>
        </row>
        <row r="396">
          <cell r="A396" t="str">
            <v>Kralice</v>
          </cell>
        </row>
        <row r="397">
          <cell r="A397" t="str">
            <v>Kralice</v>
          </cell>
        </row>
        <row r="398">
          <cell r="A398" t="str">
            <v>Kralice</v>
          </cell>
        </row>
        <row r="399">
          <cell r="A399" t="str">
            <v>Kralice</v>
          </cell>
        </row>
        <row r="400">
          <cell r="A400" t="str">
            <v>Kralice</v>
          </cell>
        </row>
        <row r="401">
          <cell r="A401" t="str">
            <v>Kralice</v>
          </cell>
        </row>
        <row r="402">
          <cell r="A402" t="str">
            <v>Kralice</v>
          </cell>
        </row>
        <row r="403">
          <cell r="A403" t="str">
            <v>Kralice</v>
          </cell>
        </row>
        <row r="404">
          <cell r="A404" t="str">
            <v>Kralice</v>
          </cell>
        </row>
        <row r="405">
          <cell r="A405" t="str">
            <v>Kralice</v>
          </cell>
        </row>
        <row r="406">
          <cell r="A406" t="str">
            <v>Kralice</v>
          </cell>
        </row>
        <row r="407">
          <cell r="A407" t="str">
            <v>Kralice</v>
          </cell>
        </row>
        <row r="408">
          <cell r="A408" t="str">
            <v>Kralice</v>
          </cell>
        </row>
        <row r="409">
          <cell r="A409" t="str">
            <v>Kralice</v>
          </cell>
        </row>
        <row r="410">
          <cell r="A410" t="str">
            <v>Kralice</v>
          </cell>
        </row>
        <row r="411">
          <cell r="A411" t="str">
            <v>Kralice</v>
          </cell>
        </row>
        <row r="412">
          <cell r="A412" t="str">
            <v>Kralice</v>
          </cell>
        </row>
        <row r="413">
          <cell r="A413" t="str">
            <v>Kralice</v>
          </cell>
        </row>
        <row r="414">
          <cell r="A414" t="str">
            <v>Kralice</v>
          </cell>
        </row>
        <row r="415">
          <cell r="A415" t="str">
            <v>Kralice</v>
          </cell>
        </row>
        <row r="416">
          <cell r="A416" t="str">
            <v>Kralice</v>
          </cell>
        </row>
        <row r="417">
          <cell r="A417" t="str">
            <v>Kralice</v>
          </cell>
        </row>
        <row r="418">
          <cell r="A418" t="str">
            <v>Kralice</v>
          </cell>
        </row>
        <row r="419">
          <cell r="A419" t="str">
            <v>Kralice</v>
          </cell>
        </row>
        <row r="420">
          <cell r="A420" t="str">
            <v>Kralice</v>
          </cell>
        </row>
        <row r="421">
          <cell r="A421" t="str">
            <v>Kralice</v>
          </cell>
        </row>
        <row r="422">
          <cell r="A422" t="str">
            <v>Kralice</v>
          </cell>
        </row>
        <row r="423">
          <cell r="A423" t="str">
            <v>Kralice</v>
          </cell>
        </row>
        <row r="424">
          <cell r="A424" t="str">
            <v>Kralice</v>
          </cell>
        </row>
        <row r="425">
          <cell r="A425" t="str">
            <v>Kralice</v>
          </cell>
        </row>
        <row r="426">
          <cell r="A426" t="str">
            <v>Kralice</v>
          </cell>
        </row>
        <row r="427">
          <cell r="A427" t="str">
            <v>Kralice</v>
          </cell>
        </row>
        <row r="428">
          <cell r="A428" t="str">
            <v>Kralice</v>
          </cell>
        </row>
        <row r="429">
          <cell r="A429" t="str">
            <v>Kralice</v>
          </cell>
        </row>
        <row r="430">
          <cell r="A430" t="str">
            <v>Kralice</v>
          </cell>
        </row>
        <row r="431">
          <cell r="A431" t="str">
            <v>Kralice</v>
          </cell>
        </row>
        <row r="432">
          <cell r="A432" t="str">
            <v>Kralice</v>
          </cell>
        </row>
        <row r="433">
          <cell r="A433" t="str">
            <v>Kralice</v>
          </cell>
        </row>
        <row r="434">
          <cell r="A434" t="str">
            <v>Kralice</v>
          </cell>
        </row>
        <row r="435">
          <cell r="A435" t="str">
            <v>Kralice</v>
          </cell>
        </row>
        <row r="436">
          <cell r="A436" t="str">
            <v>Kralice</v>
          </cell>
        </row>
        <row r="437">
          <cell r="A437" t="str">
            <v>Kralice</v>
          </cell>
        </row>
        <row r="438">
          <cell r="A438" t="str">
            <v>Kralice</v>
          </cell>
        </row>
        <row r="439">
          <cell r="A439" t="str">
            <v>Kralice</v>
          </cell>
        </row>
        <row r="440">
          <cell r="A440" t="str">
            <v>Kralice</v>
          </cell>
        </row>
        <row r="441">
          <cell r="A441" t="str">
            <v>Kralice</v>
          </cell>
        </row>
        <row r="442">
          <cell r="A442" t="str">
            <v>Kralice</v>
          </cell>
        </row>
        <row r="443">
          <cell r="A443" t="str">
            <v>Kralice</v>
          </cell>
        </row>
        <row r="444">
          <cell r="A444" t="str">
            <v>Kralice</v>
          </cell>
        </row>
        <row r="445">
          <cell r="A445" t="str">
            <v>Kralice</v>
          </cell>
        </row>
        <row r="446">
          <cell r="A446" t="str">
            <v>Kralice</v>
          </cell>
        </row>
        <row r="447">
          <cell r="A447" t="str">
            <v>Kralice</v>
          </cell>
        </row>
        <row r="448">
          <cell r="A448" t="str">
            <v>Kralice</v>
          </cell>
        </row>
        <row r="449">
          <cell r="A449" t="str">
            <v>Kralice</v>
          </cell>
        </row>
        <row r="450">
          <cell r="A450" t="str">
            <v>Kralice</v>
          </cell>
        </row>
        <row r="451">
          <cell r="A451" t="str">
            <v>Kralice</v>
          </cell>
        </row>
        <row r="452">
          <cell r="A452" t="str">
            <v>Kralice</v>
          </cell>
        </row>
        <row r="453">
          <cell r="A453" t="str">
            <v>Kralice</v>
          </cell>
        </row>
        <row r="454">
          <cell r="A454" t="str">
            <v>Kralice</v>
          </cell>
        </row>
        <row r="455">
          <cell r="A455" t="str">
            <v>Kralice</v>
          </cell>
        </row>
        <row r="456">
          <cell r="A456" t="str">
            <v>Kralice</v>
          </cell>
        </row>
        <row r="457">
          <cell r="A457" t="str">
            <v>Kralice</v>
          </cell>
        </row>
        <row r="458">
          <cell r="A458" t="str">
            <v>Kralice</v>
          </cell>
        </row>
        <row r="459">
          <cell r="A459" t="str">
            <v>Kralice</v>
          </cell>
        </row>
        <row r="460">
          <cell r="A460" t="str">
            <v>Kralice</v>
          </cell>
        </row>
        <row r="461">
          <cell r="A461" t="str">
            <v>Kralice</v>
          </cell>
        </row>
        <row r="462">
          <cell r="A462" t="str">
            <v>Kralice</v>
          </cell>
        </row>
        <row r="463">
          <cell r="A463" t="str">
            <v>Kralice</v>
          </cell>
        </row>
        <row r="464">
          <cell r="A464" t="str">
            <v>Kralice</v>
          </cell>
        </row>
        <row r="465">
          <cell r="A465" t="str">
            <v>Kralice</v>
          </cell>
        </row>
        <row r="466">
          <cell r="A466" t="str">
            <v>Kralice</v>
          </cell>
        </row>
        <row r="467">
          <cell r="A467" t="str">
            <v>Kralice</v>
          </cell>
        </row>
        <row r="468">
          <cell r="A468" t="str">
            <v>Kralice</v>
          </cell>
        </row>
        <row r="469">
          <cell r="A469" t="str">
            <v>Kralice</v>
          </cell>
        </row>
        <row r="470">
          <cell r="A470" t="str">
            <v>Kralice</v>
          </cell>
        </row>
        <row r="471">
          <cell r="A471" t="str">
            <v>Kralice</v>
          </cell>
        </row>
        <row r="472">
          <cell r="A472" t="str">
            <v>Kralice</v>
          </cell>
        </row>
        <row r="473">
          <cell r="A473" t="str">
            <v>Kralice</v>
          </cell>
        </row>
        <row r="474">
          <cell r="A474" t="str">
            <v>Kralice</v>
          </cell>
        </row>
        <row r="475">
          <cell r="A475" t="str">
            <v>Kralice</v>
          </cell>
        </row>
        <row r="476">
          <cell r="A476" t="str">
            <v>Kralice</v>
          </cell>
        </row>
        <row r="477">
          <cell r="A477" t="str">
            <v>Kralice</v>
          </cell>
        </row>
        <row r="478">
          <cell r="A478" t="str">
            <v>Kralice</v>
          </cell>
        </row>
        <row r="479">
          <cell r="A479" t="str">
            <v>Kralice</v>
          </cell>
        </row>
        <row r="480">
          <cell r="A480" t="str">
            <v>Kralice</v>
          </cell>
        </row>
        <row r="481">
          <cell r="A481" t="str">
            <v>Kralice</v>
          </cell>
        </row>
        <row r="482">
          <cell r="A482" t="str">
            <v>Kralice</v>
          </cell>
        </row>
        <row r="483">
          <cell r="A483" t="str">
            <v>Kralice</v>
          </cell>
        </row>
        <row r="484">
          <cell r="A484" t="str">
            <v>Kralice</v>
          </cell>
        </row>
        <row r="485">
          <cell r="A485" t="str">
            <v>Kralice</v>
          </cell>
        </row>
        <row r="486">
          <cell r="A486" t="str">
            <v>Kralice</v>
          </cell>
        </row>
        <row r="487">
          <cell r="A487" t="str">
            <v>Kralice</v>
          </cell>
        </row>
        <row r="488">
          <cell r="A488" t="str">
            <v>Kralice</v>
          </cell>
        </row>
        <row r="489">
          <cell r="A489" t="str">
            <v>Veselí</v>
          </cell>
        </row>
        <row r="490">
          <cell r="A490" t="str">
            <v>Veselí</v>
          </cell>
        </row>
        <row r="491">
          <cell r="A491" t="str">
            <v>Veselí</v>
          </cell>
        </row>
        <row r="492">
          <cell r="A492" t="str">
            <v>Strážovice</v>
          </cell>
        </row>
        <row r="493">
          <cell r="A493" t="str">
            <v>Strážovice</v>
          </cell>
        </row>
        <row r="494">
          <cell r="A494" t="str">
            <v>Veselí</v>
          </cell>
        </row>
        <row r="495">
          <cell r="A495" t="str">
            <v>Veselí</v>
          </cell>
        </row>
        <row r="496">
          <cell r="A496" t="str">
            <v>Strážovice</v>
          </cell>
        </row>
        <row r="497">
          <cell r="A497" t="str">
            <v>Strážovice</v>
          </cell>
        </row>
        <row r="498">
          <cell r="A498" t="str">
            <v>Veselí</v>
          </cell>
        </row>
        <row r="499">
          <cell r="A499" t="str">
            <v>Strážovice</v>
          </cell>
        </row>
        <row r="500">
          <cell r="A500" t="str">
            <v>Veselí</v>
          </cell>
        </row>
        <row r="501">
          <cell r="A501" t="str">
            <v>Strážovice</v>
          </cell>
        </row>
        <row r="502">
          <cell r="A502" t="str">
            <v>Veselí</v>
          </cell>
        </row>
        <row r="503">
          <cell r="A503" t="str">
            <v>Strážovice</v>
          </cell>
        </row>
        <row r="504">
          <cell r="A504" t="str">
            <v>Veselí</v>
          </cell>
        </row>
        <row r="505">
          <cell r="A505" t="str">
            <v>Strážovice</v>
          </cell>
        </row>
        <row r="506">
          <cell r="A506" t="str">
            <v>Veselí</v>
          </cell>
        </row>
        <row r="507">
          <cell r="A507" t="str">
            <v>Veselí</v>
          </cell>
        </row>
        <row r="508">
          <cell r="A508" t="str">
            <v>Strážovice</v>
          </cell>
        </row>
        <row r="509">
          <cell r="A509" t="str">
            <v>Strážovice</v>
          </cell>
        </row>
        <row r="510">
          <cell r="A510" t="str">
            <v>Veselí</v>
          </cell>
        </row>
        <row r="511">
          <cell r="A511" t="str">
            <v>Strážovice</v>
          </cell>
        </row>
        <row r="512">
          <cell r="A512" t="str">
            <v>Veselí</v>
          </cell>
        </row>
        <row r="513">
          <cell r="A513" t="str">
            <v>Strážovice</v>
          </cell>
        </row>
        <row r="514">
          <cell r="A514" t="str">
            <v>Veselí</v>
          </cell>
        </row>
        <row r="515">
          <cell r="A515" t="str">
            <v>Veselí</v>
          </cell>
        </row>
        <row r="516">
          <cell r="A516" t="str">
            <v>Veselí</v>
          </cell>
        </row>
        <row r="517">
          <cell r="A517" t="str">
            <v>Strážovice</v>
          </cell>
        </row>
        <row r="518">
          <cell r="A518" t="str">
            <v>Strážovice</v>
          </cell>
        </row>
        <row r="519">
          <cell r="A519" t="str">
            <v>Veselí</v>
          </cell>
        </row>
        <row r="520">
          <cell r="A520" t="str">
            <v>Veselí</v>
          </cell>
        </row>
        <row r="521">
          <cell r="A521" t="str">
            <v>Veselí</v>
          </cell>
        </row>
        <row r="522">
          <cell r="A522" t="str">
            <v>Strážovice</v>
          </cell>
        </row>
        <row r="523">
          <cell r="A523" t="str">
            <v>Strážovice</v>
          </cell>
        </row>
        <row r="524">
          <cell r="A524" t="str">
            <v>Strážovice</v>
          </cell>
        </row>
        <row r="525">
          <cell r="A525" t="str">
            <v>Strážovice</v>
          </cell>
        </row>
        <row r="526">
          <cell r="A526" t="str">
            <v>Veselí</v>
          </cell>
        </row>
        <row r="527">
          <cell r="A527" t="str">
            <v>Strážovice</v>
          </cell>
        </row>
        <row r="528">
          <cell r="A528" t="str">
            <v>Veselí</v>
          </cell>
        </row>
        <row r="529">
          <cell r="A529" t="str">
            <v>Veselí</v>
          </cell>
        </row>
        <row r="530">
          <cell r="A530" t="str">
            <v>Strážovice</v>
          </cell>
        </row>
        <row r="531">
          <cell r="A531" t="str">
            <v>Strážovice</v>
          </cell>
        </row>
        <row r="532">
          <cell r="A532" t="str">
            <v>Veselí</v>
          </cell>
        </row>
        <row r="533">
          <cell r="A533" t="str">
            <v>Veselí</v>
          </cell>
        </row>
        <row r="534">
          <cell r="A534" t="str">
            <v>Veselí</v>
          </cell>
        </row>
        <row r="535">
          <cell r="A535" t="str">
            <v>Veselí</v>
          </cell>
        </row>
        <row r="536">
          <cell r="A536" t="str">
            <v>Strážovice</v>
          </cell>
        </row>
        <row r="537">
          <cell r="A537" t="str">
            <v>Veselí</v>
          </cell>
        </row>
        <row r="538">
          <cell r="A538" t="str">
            <v>Veselí</v>
          </cell>
        </row>
        <row r="539">
          <cell r="A539" t="str">
            <v>Strážovice</v>
          </cell>
        </row>
        <row r="540">
          <cell r="A540" t="str">
            <v>Veselí</v>
          </cell>
        </row>
        <row r="541">
          <cell r="A541" t="str">
            <v>Strážovice</v>
          </cell>
        </row>
        <row r="542">
          <cell r="A542" t="str">
            <v>Veselí</v>
          </cell>
        </row>
        <row r="543">
          <cell r="A543" t="str">
            <v>Veselí</v>
          </cell>
        </row>
        <row r="544">
          <cell r="A544" t="str">
            <v>Veselí</v>
          </cell>
        </row>
        <row r="545">
          <cell r="A545" t="str">
            <v>Veselí</v>
          </cell>
        </row>
        <row r="546">
          <cell r="A546" t="str">
            <v>Strážovice</v>
          </cell>
        </row>
        <row r="547">
          <cell r="A547" t="str">
            <v>Strážovice</v>
          </cell>
        </row>
        <row r="548">
          <cell r="A548" t="str">
            <v>Strážovice</v>
          </cell>
        </row>
        <row r="549">
          <cell r="A549" t="str">
            <v>Strážovice</v>
          </cell>
        </row>
        <row r="550">
          <cell r="A550" t="str">
            <v>Strážovice</v>
          </cell>
        </row>
        <row r="551">
          <cell r="A551" t="str">
            <v>Veselí</v>
          </cell>
        </row>
        <row r="552">
          <cell r="A552" t="str">
            <v>Veselí</v>
          </cell>
        </row>
        <row r="553">
          <cell r="A553" t="str">
            <v>Veselí</v>
          </cell>
        </row>
        <row r="554">
          <cell r="A554" t="str">
            <v>Veselí</v>
          </cell>
        </row>
        <row r="555">
          <cell r="A555" t="str">
            <v>Veselí</v>
          </cell>
        </row>
        <row r="556">
          <cell r="A556" t="str">
            <v>Veselí</v>
          </cell>
        </row>
        <row r="557">
          <cell r="A557" t="str">
            <v>Veselí</v>
          </cell>
        </row>
        <row r="558">
          <cell r="A558" t="str">
            <v>Veselí</v>
          </cell>
        </row>
        <row r="559">
          <cell r="A559" t="str">
            <v>Veselí</v>
          </cell>
        </row>
        <row r="560">
          <cell r="A560" t="str">
            <v>Veselí</v>
          </cell>
        </row>
        <row r="561">
          <cell r="A561" t="str">
            <v>Veselí</v>
          </cell>
        </row>
        <row r="562">
          <cell r="A562" t="str">
            <v>Strážovice</v>
          </cell>
        </row>
        <row r="563">
          <cell r="A563" t="str">
            <v>Strážovice</v>
          </cell>
        </row>
        <row r="564">
          <cell r="A564" t="str">
            <v>Strážovice</v>
          </cell>
        </row>
        <row r="565">
          <cell r="A565" t="str">
            <v>Strážovice</v>
          </cell>
        </row>
        <row r="566">
          <cell r="A566" t="str">
            <v>Veselí</v>
          </cell>
        </row>
        <row r="567">
          <cell r="A567" t="str">
            <v>Strážovice</v>
          </cell>
        </row>
        <row r="568">
          <cell r="A568" t="str">
            <v>Veselí</v>
          </cell>
        </row>
        <row r="569">
          <cell r="A569" t="str">
            <v>Strážovice</v>
          </cell>
        </row>
        <row r="570">
          <cell r="A570" t="str">
            <v>Veselí</v>
          </cell>
        </row>
        <row r="571">
          <cell r="A571" t="str">
            <v>Veselí</v>
          </cell>
        </row>
        <row r="572">
          <cell r="A572" t="str">
            <v>Strážovice</v>
          </cell>
        </row>
        <row r="573">
          <cell r="A573" t="str">
            <v>Strážovice</v>
          </cell>
        </row>
        <row r="574">
          <cell r="A574" t="str">
            <v>Veselí</v>
          </cell>
        </row>
        <row r="575">
          <cell r="A575" t="str">
            <v>Veselí</v>
          </cell>
        </row>
        <row r="576">
          <cell r="A576" t="str">
            <v>Veselí</v>
          </cell>
        </row>
        <row r="577">
          <cell r="A577" t="str">
            <v>Veselí</v>
          </cell>
        </row>
        <row r="578">
          <cell r="A578" t="str">
            <v>Veselí</v>
          </cell>
        </row>
        <row r="579">
          <cell r="A579" t="str">
            <v>Veselí</v>
          </cell>
        </row>
        <row r="580">
          <cell r="A580" t="str">
            <v>Veselí</v>
          </cell>
        </row>
        <row r="581">
          <cell r="A581" t="str">
            <v>Veselí</v>
          </cell>
        </row>
        <row r="582">
          <cell r="A582" t="str">
            <v>Veselí</v>
          </cell>
        </row>
        <row r="583">
          <cell r="A583" t="str">
            <v>Veselí</v>
          </cell>
        </row>
        <row r="584">
          <cell r="A584" t="str">
            <v>Strážovice</v>
          </cell>
        </row>
        <row r="585">
          <cell r="A585" t="str">
            <v>Veselí</v>
          </cell>
        </row>
        <row r="586">
          <cell r="A586" t="str">
            <v>Veselí</v>
          </cell>
        </row>
        <row r="587">
          <cell r="A587" t="str">
            <v>Strážovice</v>
          </cell>
        </row>
        <row r="588">
          <cell r="A588" t="str">
            <v>Veselí</v>
          </cell>
        </row>
        <row r="589">
          <cell r="A589" t="str">
            <v>Veselí</v>
          </cell>
        </row>
        <row r="590">
          <cell r="A590" t="str">
            <v>Veselí</v>
          </cell>
        </row>
        <row r="591">
          <cell r="A591" t="str">
            <v>Veselí</v>
          </cell>
        </row>
        <row r="592">
          <cell r="A592" t="str">
            <v>Veselí</v>
          </cell>
        </row>
        <row r="593">
          <cell r="A593" t="str">
            <v>Veselí</v>
          </cell>
        </row>
        <row r="594">
          <cell r="A594" t="str">
            <v>Veselí</v>
          </cell>
        </row>
        <row r="595">
          <cell r="A595" t="str">
            <v>Veselí</v>
          </cell>
        </row>
        <row r="596">
          <cell r="A596" t="str">
            <v>Veselí</v>
          </cell>
        </row>
        <row r="597">
          <cell r="A597" t="str">
            <v>Veselí</v>
          </cell>
        </row>
        <row r="598">
          <cell r="A598" t="str">
            <v>Veselí</v>
          </cell>
        </row>
        <row r="599">
          <cell r="A599" t="str">
            <v>Veselí</v>
          </cell>
        </row>
      </sheetData>
      <sheetData sheetId="1"/>
      <sheetData sheetId="2"/>
      <sheetData sheetId="3">
        <row r="1">
          <cell r="A1" t="str">
            <v>Objekt plánu</v>
          </cell>
        </row>
      </sheetData>
      <sheetData sheetId="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hrn"/>
      <sheetName val="Projekt"/>
      <sheetName val="Sumarizace"/>
      <sheetName val="Investice"/>
      <sheetName val="Plyn"/>
      <sheetName val="NPV 1"/>
      <sheetName val="NPV 2"/>
      <sheetName val="Real 1"/>
      <sheetName val="Real 2"/>
      <sheetName val="Vyhodnoceni"/>
      <sheetName val="Prekl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 t="str">
            <v>Distribuční společnost</v>
          </cell>
          <cell r="C2" t="str">
            <v>Deutsch1</v>
          </cell>
          <cell r="D2" t="str">
            <v>English1</v>
          </cell>
        </row>
        <row r="3">
          <cell r="B3" t="str">
            <v>Zpracoval</v>
          </cell>
          <cell r="C3" t="str">
            <v>Deutsch2</v>
          </cell>
          <cell r="D3" t="str">
            <v>English2</v>
          </cell>
        </row>
        <row r="4">
          <cell r="B4" t="str">
            <v>Datum</v>
          </cell>
          <cell r="C4" t="str">
            <v>Deutsch3</v>
          </cell>
          <cell r="D4" t="str">
            <v>English3</v>
          </cell>
        </row>
        <row r="5">
          <cell r="B5" t="str">
            <v>Investiční projekt</v>
          </cell>
          <cell r="C5" t="str">
            <v>Deutsch4</v>
          </cell>
          <cell r="D5" t="str">
            <v>English4</v>
          </cell>
        </row>
        <row r="6">
          <cell r="B6" t="str">
            <v>Varianta financování projektu</v>
          </cell>
          <cell r="C6" t="str">
            <v>Deutsch5</v>
          </cell>
          <cell r="D6" t="str">
            <v>English5</v>
          </cell>
        </row>
        <row r="7">
          <cell r="B7" t="str">
            <v>Rok zahájení - rok hodnocení</v>
          </cell>
          <cell r="C7" t="str">
            <v>Deutsch6</v>
          </cell>
          <cell r="D7" t="str">
            <v>English6</v>
          </cell>
        </row>
        <row r="8">
          <cell r="B8" t="str">
            <v>Meziroční inflační růst</v>
          </cell>
          <cell r="C8" t="str">
            <v>Deutsch7</v>
          </cell>
          <cell r="D8" t="str">
            <v>English7</v>
          </cell>
        </row>
        <row r="9">
          <cell r="B9" t="str">
            <v>Diskontní sazba</v>
          </cell>
          <cell r="C9" t="str">
            <v>Deutsch8</v>
          </cell>
          <cell r="D9" t="str">
            <v>English8</v>
          </cell>
        </row>
        <row r="10">
          <cell r="B10" t="str">
            <v>NPV</v>
          </cell>
          <cell r="C10" t="str">
            <v>Deutsch9</v>
          </cell>
          <cell r="D10" t="str">
            <v>English9</v>
          </cell>
        </row>
        <row r="11">
          <cell r="B11" t="str">
            <v>IRR</v>
          </cell>
          <cell r="C11" t="str">
            <v>Deutsch10</v>
          </cell>
          <cell r="D11" t="str">
            <v>English10</v>
          </cell>
        </row>
        <row r="12">
          <cell r="B12" t="str">
            <v>Doba návratnosti</v>
          </cell>
          <cell r="C12" t="str">
            <v>Deutsch11</v>
          </cell>
          <cell r="D12" t="str">
            <v>English11</v>
          </cell>
        </row>
        <row r="13">
          <cell r="B13" t="str">
            <v>Celková délka VTL plynovodů</v>
          </cell>
          <cell r="C13" t="str">
            <v>Deutsch12</v>
          </cell>
          <cell r="D13" t="str">
            <v>English12</v>
          </cell>
        </row>
        <row r="14">
          <cell r="B14" t="str">
            <v>Celková délka MS včetně přípojek</v>
          </cell>
          <cell r="C14" t="str">
            <v>Deutsch13</v>
          </cell>
          <cell r="D14" t="str">
            <v>English13</v>
          </cell>
        </row>
        <row r="15">
          <cell r="B15" t="str">
            <v>Celková délka STL a NTL přípojek</v>
          </cell>
          <cell r="C15" t="str">
            <v>Deutsch14</v>
          </cell>
          <cell r="D15" t="str">
            <v>English14</v>
          </cell>
        </row>
        <row r="16">
          <cell r="B16" t="str">
            <v>Celkové pořizovací náklady</v>
          </cell>
          <cell r="C16" t="str">
            <v>Deutsch15</v>
          </cell>
          <cell r="D16" t="str">
            <v>English15</v>
          </cell>
        </row>
        <row r="17">
          <cell r="B17" t="str">
            <v>Celkový podíl cizího subjektu</v>
          </cell>
          <cell r="C17" t="str">
            <v>Deutsch16</v>
          </cell>
          <cell r="D17" t="str">
            <v>English16</v>
          </cell>
        </row>
        <row r="18">
          <cell r="B18" t="str">
            <v>Celkový podíl distribuční spol.</v>
          </cell>
          <cell r="C18" t="str">
            <v>Deutsch17</v>
          </cell>
          <cell r="D18" t="str">
            <v>English17</v>
          </cell>
        </row>
        <row r="19">
          <cell r="B19" t="str">
            <v>[tis. Kč]</v>
          </cell>
          <cell r="C19" t="str">
            <v>Deutsch18</v>
          </cell>
          <cell r="D19" t="str">
            <v>English18</v>
          </cell>
        </row>
        <row r="20">
          <cell r="B20" t="str">
            <v>[roky]</v>
          </cell>
          <cell r="C20" t="str">
            <v>Deutsch19</v>
          </cell>
          <cell r="D20" t="str">
            <v>English19</v>
          </cell>
        </row>
        <row r="21">
          <cell r="B21" t="str">
            <v>[m]</v>
          </cell>
          <cell r="C21" t="str">
            <v>Deutsch20</v>
          </cell>
          <cell r="D21" t="str">
            <v>English20</v>
          </cell>
        </row>
        <row r="22">
          <cell r="B22" t="str">
            <v>Specifikace projektu:</v>
          </cell>
          <cell r="C22" t="str">
            <v>Deutsch21</v>
          </cell>
          <cell r="D22" t="str">
            <v>English21</v>
          </cell>
        </row>
        <row r="23">
          <cell r="B23" t="str">
            <v>Kategorie:</v>
          </cell>
          <cell r="C23" t="str">
            <v>Deutsch22</v>
          </cell>
          <cell r="D23" t="str">
            <v>English22</v>
          </cell>
        </row>
        <row r="24">
          <cell r="B24" t="str">
            <v>Předpokládaný prodej plynu v roce hodnocení</v>
          </cell>
          <cell r="C24" t="str">
            <v>Deutsch23</v>
          </cell>
          <cell r="D24" t="str">
            <v>English23</v>
          </cell>
        </row>
        <row r="25">
          <cell r="B25" t="str">
            <v xml:space="preserve">Celkové prodané množství plynu za rok </v>
          </cell>
          <cell r="C25" t="str">
            <v>Deutsch24</v>
          </cell>
          <cell r="D25" t="str">
            <v>English24</v>
          </cell>
        </row>
        <row r="26">
          <cell r="B26" t="str">
            <v xml:space="preserve">Průměrné prodané množství plynu za rok </v>
          </cell>
          <cell r="C26" t="str">
            <v>Deutsch25</v>
          </cell>
          <cell r="D26" t="str">
            <v>English25</v>
          </cell>
        </row>
        <row r="27">
          <cell r="B27" t="str">
            <v>Celk. počet odběratelů</v>
          </cell>
          <cell r="C27" t="str">
            <v>Deutsch26</v>
          </cell>
          <cell r="D27" t="str">
            <v>English26</v>
          </cell>
        </row>
        <row r="28">
          <cell r="B28" t="str">
            <v>Prům. počet odběratelů</v>
          </cell>
          <cell r="C28" t="str">
            <v>Deutsch27</v>
          </cell>
          <cell r="D28" t="str">
            <v>English27</v>
          </cell>
        </row>
        <row r="29">
          <cell r="B29" t="str">
            <v>Průměrné pořizovací náklady</v>
          </cell>
          <cell r="C29" t="str">
            <v>Deutsch28</v>
          </cell>
          <cell r="D29" t="str">
            <v>English28</v>
          </cell>
        </row>
        <row r="30">
          <cell r="B30" t="str">
            <v>[tis. m3]</v>
          </cell>
          <cell r="C30" t="str">
            <v>Deutsch29</v>
          </cell>
          <cell r="D30" t="str">
            <v>English29</v>
          </cell>
        </row>
        <row r="31">
          <cell r="B31" t="str">
            <v>[tis.m3/km]</v>
          </cell>
          <cell r="C31" t="str">
            <v>Deutsch30</v>
          </cell>
          <cell r="D31" t="str">
            <v>English30</v>
          </cell>
        </row>
        <row r="32">
          <cell r="B32" t="str">
            <v>[MWh/km]</v>
          </cell>
          <cell r="C32" t="str">
            <v>Deutsch31</v>
          </cell>
          <cell r="D32" t="str">
            <v>English31</v>
          </cell>
        </row>
        <row r="33">
          <cell r="B33" t="str">
            <v>[počet]</v>
          </cell>
          <cell r="C33" t="str">
            <v>Deutsch32</v>
          </cell>
          <cell r="D33" t="str">
            <v>English32</v>
          </cell>
        </row>
        <row r="34">
          <cell r="B34" t="str">
            <v>[počet/km]</v>
          </cell>
          <cell r="C34" t="str">
            <v>Deutsch33</v>
          </cell>
          <cell r="D34" t="str">
            <v>English33</v>
          </cell>
        </row>
        <row r="35">
          <cell r="B35" t="str">
            <v>[tis.Kč/tis.m3]</v>
          </cell>
          <cell r="C35" t="str">
            <v>Deutsch34</v>
          </cell>
          <cell r="D35" t="str">
            <v>English34</v>
          </cell>
        </row>
        <row r="36">
          <cell r="B36" t="str">
            <v>[tis.Kč/MWh]</v>
          </cell>
          <cell r="C36" t="str">
            <v>Deutsch35</v>
          </cell>
          <cell r="D36" t="str">
            <v>English35</v>
          </cell>
        </row>
        <row r="37">
          <cell r="B37" t="str">
            <v>[tis.Kč/odb.]</v>
          </cell>
          <cell r="C37" t="str">
            <v>Deutsch36</v>
          </cell>
          <cell r="D37" t="str">
            <v>English36</v>
          </cell>
        </row>
        <row r="38">
          <cell r="B38" t="str">
            <v>Velkoodběr</v>
          </cell>
          <cell r="C38" t="str">
            <v>Deutsch37</v>
          </cell>
          <cell r="D38" t="str">
            <v>English37</v>
          </cell>
        </row>
        <row r="39">
          <cell r="B39" t="str">
            <v>Střední odběr</v>
          </cell>
          <cell r="C39" t="str">
            <v>Deutsch38</v>
          </cell>
          <cell r="D39" t="str">
            <v>English38</v>
          </cell>
        </row>
        <row r="40">
          <cell r="B40" t="str">
            <v>Maloodběr</v>
          </cell>
          <cell r="C40" t="str">
            <v>Deutsch39</v>
          </cell>
          <cell r="D40" t="str">
            <v>English39</v>
          </cell>
        </row>
        <row r="41">
          <cell r="B41" t="str">
            <v>Domácnosti</v>
          </cell>
          <cell r="C41" t="str">
            <v>Deutsch40</v>
          </cell>
          <cell r="D41" t="str">
            <v>English40</v>
          </cell>
        </row>
        <row r="42">
          <cell r="B42" t="str">
            <v>Počet RS</v>
          </cell>
          <cell r="C42" t="str">
            <v>Deutsch41</v>
          </cell>
          <cell r="D42" t="str">
            <v>English41</v>
          </cell>
        </row>
        <row r="43">
          <cell r="B43" t="str">
            <v>Počet VTL přípojek</v>
          </cell>
          <cell r="C43" t="str">
            <v>Deutsch42</v>
          </cell>
          <cell r="D43" t="str">
            <v>English42</v>
          </cell>
        </row>
        <row r="44">
          <cell r="B44" t="str">
            <v>Počet STL a NTL přípojek</v>
          </cell>
          <cell r="C44" t="str">
            <v>Deutsch43</v>
          </cell>
          <cell r="D44" t="str">
            <v>English43</v>
          </cell>
        </row>
        <row r="45">
          <cell r="B45" t="str">
            <v>Investice DS s případným podílem cizího subjektu</v>
          </cell>
          <cell r="C45" t="str">
            <v>Deutsch44</v>
          </cell>
          <cell r="D45" t="str">
            <v>English44</v>
          </cell>
        </row>
        <row r="46">
          <cell r="B46" t="str">
            <v>Investice cizího investora s následným odkupem</v>
          </cell>
          <cell r="C46" t="str">
            <v>Deutsch45</v>
          </cell>
          <cell r="D46" t="str">
            <v>English45</v>
          </cell>
        </row>
        <row r="47">
          <cell r="B47" t="str">
            <v>Současná čistá hodnota (NPV)</v>
          </cell>
          <cell r="C47" t="str">
            <v>Deutsch46</v>
          </cell>
          <cell r="D47" t="str">
            <v>English46</v>
          </cell>
        </row>
        <row r="48">
          <cell r="B48" t="str">
            <v>Celkové pořizovací náklady</v>
          </cell>
          <cell r="C48" t="str">
            <v>Deutsch47</v>
          </cell>
          <cell r="D48" t="str">
            <v>English47</v>
          </cell>
        </row>
        <row r="49">
          <cell r="B49" t="str">
            <v>Výsledný podíl cizího investora</v>
          </cell>
          <cell r="C49" t="str">
            <v>Deutsch48</v>
          </cell>
          <cell r="D49" t="str">
            <v>English48</v>
          </cell>
        </row>
        <row r="50">
          <cell r="B50" t="str">
            <v>Cena odkoupení investice</v>
          </cell>
          <cell r="C50" t="str">
            <v>Deutsch49</v>
          </cell>
          <cell r="D50" t="str">
            <v>English49</v>
          </cell>
        </row>
        <row r="51">
          <cell r="B51" t="str">
            <v>[MWh]</v>
          </cell>
          <cell r="C51" t="str">
            <v>Deutsch50</v>
          </cell>
          <cell r="D51" t="str">
            <v>English50</v>
          </cell>
        </row>
        <row r="52">
          <cell r="B52" t="str">
            <v>Poznámka</v>
          </cell>
          <cell r="C52" t="str">
            <v>Deutsch51</v>
          </cell>
          <cell r="D52" t="str">
            <v>English51</v>
          </cell>
        </row>
        <row r="53">
          <cell r="B53" t="str">
            <v>IPD</v>
          </cell>
          <cell r="C53" t="str">
            <v>Deutsch52</v>
          </cell>
          <cell r="D53" t="str">
            <v>English52</v>
          </cell>
        </row>
        <row r="54">
          <cell r="B54" t="str">
            <v>Ostatní</v>
          </cell>
          <cell r="C54" t="str">
            <v>Deutsch53</v>
          </cell>
          <cell r="D54" t="str">
            <v>English53</v>
          </cell>
        </row>
        <row r="55">
          <cell r="B55" t="str">
            <v>VB</v>
          </cell>
          <cell r="C55" t="str">
            <v>Deutsch54</v>
          </cell>
          <cell r="D55" t="str">
            <v>English54</v>
          </cell>
        </row>
        <row r="56">
          <cell r="B56" t="str">
            <v>Vyhodnocení skutečného vývoje projektu</v>
          </cell>
          <cell r="C56" t="str">
            <v>Deutsch55</v>
          </cell>
          <cell r="D56" t="str">
            <v>English55</v>
          </cell>
        </row>
        <row r="57">
          <cell r="B57" t="str">
            <v>Tržby za prodej plynu</v>
          </cell>
          <cell r="C57" t="str">
            <v>Deutsch56</v>
          </cell>
          <cell r="D57" t="str">
            <v>English56</v>
          </cell>
        </row>
        <row r="58">
          <cell r="B58" t="str">
            <v>Plán</v>
          </cell>
          <cell r="C58" t="str">
            <v>Deutsch57</v>
          </cell>
          <cell r="D58" t="str">
            <v>English57</v>
          </cell>
        </row>
        <row r="59">
          <cell r="B59" t="str">
            <v>Skutečnost</v>
          </cell>
          <cell r="C59" t="str">
            <v>Deutsch58</v>
          </cell>
          <cell r="D59" t="str">
            <v>English58</v>
          </cell>
        </row>
        <row r="60">
          <cell r="B60" t="str">
            <v>[ks]</v>
          </cell>
          <cell r="C60" t="str">
            <v>Deutsch59</v>
          </cell>
          <cell r="D60" t="str">
            <v>English59</v>
          </cell>
        </row>
        <row r="61">
          <cell r="B61" t="str">
            <v>Převod formou daru</v>
          </cell>
          <cell r="C61" t="str">
            <v>Deutsch60</v>
          </cell>
          <cell r="D61" t="str">
            <v>English60</v>
          </cell>
        </row>
        <row r="62">
          <cell r="B62" t="str">
            <v>Pořiz. hodnota investice ovlivněna projektem</v>
          </cell>
          <cell r="C62" t="str">
            <v>Deutsch61</v>
          </cell>
          <cell r="D62" t="str">
            <v>English61</v>
          </cell>
        </row>
        <row r="63">
          <cell r="B63" t="str">
            <v>Uvažována zůstatková hodnota investice</v>
          </cell>
          <cell r="C63" t="str">
            <v>Deutsch62</v>
          </cell>
          <cell r="D63" t="str">
            <v>English62</v>
          </cell>
        </row>
        <row r="64">
          <cell r="B64" t="str">
            <v>Dokončení do 2 let</v>
          </cell>
          <cell r="C64" t="str">
            <v>Deutsch63</v>
          </cell>
          <cell r="D64" t="str">
            <v>English63</v>
          </cell>
        </row>
        <row r="65">
          <cell r="B65" t="str">
            <v>VTL RS, plynovody a přípojky</v>
          </cell>
          <cell r="C65" t="str">
            <v>Deutsch64</v>
          </cell>
          <cell r="D65" t="str">
            <v>English64</v>
          </cell>
        </row>
        <row r="66">
          <cell r="B66" t="str">
            <v>Nové plynovody nad 1km</v>
          </cell>
          <cell r="C66" t="str">
            <v>Deutsch65</v>
          </cell>
          <cell r="D66" t="str">
            <v>English65</v>
          </cell>
        </row>
        <row r="67">
          <cell r="B67" t="str">
            <v>Nové plynovody do 1km</v>
          </cell>
          <cell r="C67" t="str">
            <v>Deutsch66</v>
          </cell>
          <cell r="D67" t="str">
            <v>English66</v>
          </cell>
        </row>
        <row r="68">
          <cell r="B68" t="str">
            <v>Rekonstrukce a modernizace</v>
          </cell>
          <cell r="C68" t="str">
            <v>Deutsch67</v>
          </cell>
          <cell r="D68" t="str">
            <v>English67</v>
          </cell>
        </row>
        <row r="69">
          <cell r="B69" t="str">
            <v>Vtahování</v>
          </cell>
          <cell r="C69" t="str">
            <v>Deutsch68</v>
          </cell>
          <cell r="D69" t="str">
            <v>English68</v>
          </cell>
        </row>
        <row r="70">
          <cell r="B70" t="str">
            <v>Velkoodběr</v>
          </cell>
          <cell r="C70" t="str">
            <v>Deutsch69</v>
          </cell>
          <cell r="D70" t="str">
            <v>English69</v>
          </cell>
        </row>
        <row r="71">
          <cell r="B71" t="str">
            <v>Stř. odběr</v>
          </cell>
          <cell r="C71" t="str">
            <v>Deutsch70</v>
          </cell>
          <cell r="D71" t="str">
            <v>English70</v>
          </cell>
        </row>
        <row r="72">
          <cell r="B72" t="str">
            <v>Maloodběr</v>
          </cell>
          <cell r="C72" t="str">
            <v>Deutsch71</v>
          </cell>
          <cell r="D72" t="str">
            <v>English71</v>
          </cell>
        </row>
        <row r="73">
          <cell r="B73" t="str">
            <v>Domácnosti</v>
          </cell>
          <cell r="C73" t="str">
            <v>Deutsch72</v>
          </cell>
          <cell r="D73" t="str">
            <v>English72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07"/>
      <sheetName val="volume07"/>
      <sheetName val="final06"/>
      <sheetName val="volume06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4_DPS"/>
    </sheetNames>
    <sheetDataSet>
      <sheetData sheetId="0" refreshError="1">
        <row r="6">
          <cell r="D6">
            <v>0</v>
          </cell>
          <cell r="Q6">
            <v>0</v>
          </cell>
        </row>
        <row r="7">
          <cell r="D7">
            <v>0</v>
          </cell>
          <cell r="Q7">
            <v>0</v>
          </cell>
        </row>
        <row r="8">
          <cell r="D8">
            <v>0</v>
          </cell>
          <cell r="Q8">
            <v>0</v>
          </cell>
        </row>
        <row r="9">
          <cell r="D9">
            <v>0</v>
          </cell>
          <cell r="Q9">
            <v>0</v>
          </cell>
        </row>
        <row r="10">
          <cell r="D10">
            <v>0</v>
          </cell>
          <cell r="Q10">
            <v>0</v>
          </cell>
        </row>
        <row r="11">
          <cell r="D11">
            <v>240</v>
          </cell>
          <cell r="F11">
            <v>20</v>
          </cell>
          <cell r="G11">
            <v>0</v>
          </cell>
          <cell r="H11">
            <v>40</v>
          </cell>
          <cell r="I11">
            <v>0</v>
          </cell>
          <cell r="J11">
            <v>0</v>
          </cell>
          <cell r="K11">
            <v>60</v>
          </cell>
          <cell r="L11">
            <v>0</v>
          </cell>
          <cell r="M11">
            <v>0</v>
          </cell>
          <cell r="N11">
            <v>60</v>
          </cell>
          <cell r="O11">
            <v>0</v>
          </cell>
          <cell r="P11">
            <v>0</v>
          </cell>
          <cell r="Q11">
            <v>60</v>
          </cell>
        </row>
        <row r="12">
          <cell r="D12">
            <v>2115</v>
          </cell>
          <cell r="F12">
            <v>176</v>
          </cell>
          <cell r="G12">
            <v>176</v>
          </cell>
          <cell r="H12">
            <v>176</v>
          </cell>
          <cell r="I12">
            <v>176</v>
          </cell>
          <cell r="J12">
            <v>176</v>
          </cell>
          <cell r="K12">
            <v>176</v>
          </cell>
          <cell r="L12">
            <v>176</v>
          </cell>
          <cell r="M12">
            <v>176</v>
          </cell>
          <cell r="N12">
            <v>176</v>
          </cell>
          <cell r="O12">
            <v>176</v>
          </cell>
          <cell r="P12">
            <v>176</v>
          </cell>
          <cell r="Q12">
            <v>179</v>
          </cell>
        </row>
        <row r="13">
          <cell r="D13">
            <v>5345</v>
          </cell>
          <cell r="F13">
            <v>445</v>
          </cell>
          <cell r="G13">
            <v>445</v>
          </cell>
          <cell r="H13">
            <v>445</v>
          </cell>
          <cell r="I13">
            <v>445</v>
          </cell>
          <cell r="J13">
            <v>445</v>
          </cell>
          <cell r="K13">
            <v>445</v>
          </cell>
          <cell r="L13">
            <v>445</v>
          </cell>
          <cell r="M13">
            <v>445</v>
          </cell>
          <cell r="N13">
            <v>445</v>
          </cell>
          <cell r="O13">
            <v>445</v>
          </cell>
          <cell r="P13">
            <v>445</v>
          </cell>
          <cell r="Q13">
            <v>450</v>
          </cell>
        </row>
        <row r="14">
          <cell r="D14">
            <v>1150</v>
          </cell>
          <cell r="F14">
            <v>96</v>
          </cell>
          <cell r="G14">
            <v>90</v>
          </cell>
          <cell r="H14">
            <v>90</v>
          </cell>
          <cell r="I14">
            <v>96</v>
          </cell>
          <cell r="J14">
            <v>96</v>
          </cell>
          <cell r="K14">
            <v>96</v>
          </cell>
          <cell r="L14">
            <v>96</v>
          </cell>
          <cell r="M14">
            <v>96</v>
          </cell>
          <cell r="N14">
            <v>96</v>
          </cell>
          <cell r="O14">
            <v>96</v>
          </cell>
          <cell r="P14">
            <v>96</v>
          </cell>
          <cell r="Q14">
            <v>106</v>
          </cell>
        </row>
        <row r="15">
          <cell r="D15">
            <v>0</v>
          </cell>
          <cell r="Q15">
            <v>0</v>
          </cell>
        </row>
        <row r="16">
          <cell r="D16">
            <v>0</v>
          </cell>
          <cell r="Q16">
            <v>0</v>
          </cell>
        </row>
        <row r="17">
          <cell r="D17">
            <v>290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24</v>
          </cell>
          <cell r="N17">
            <v>24</v>
          </cell>
          <cell r="O17">
            <v>24</v>
          </cell>
          <cell r="P17">
            <v>24</v>
          </cell>
          <cell r="Q17">
            <v>26</v>
          </cell>
        </row>
        <row r="18">
          <cell r="D18">
            <v>0</v>
          </cell>
          <cell r="Q18">
            <v>0</v>
          </cell>
        </row>
        <row r="19">
          <cell r="D19">
            <v>800</v>
          </cell>
          <cell r="F19">
            <v>67</v>
          </cell>
          <cell r="G19">
            <v>67</v>
          </cell>
          <cell r="H19">
            <v>67</v>
          </cell>
          <cell r="I19">
            <v>67</v>
          </cell>
          <cell r="J19">
            <v>67</v>
          </cell>
          <cell r="K19">
            <v>67</v>
          </cell>
          <cell r="L19">
            <v>67</v>
          </cell>
          <cell r="M19">
            <v>67</v>
          </cell>
          <cell r="N19">
            <v>67</v>
          </cell>
          <cell r="O19">
            <v>67</v>
          </cell>
          <cell r="P19">
            <v>67</v>
          </cell>
          <cell r="Q19">
            <v>63</v>
          </cell>
        </row>
        <row r="20">
          <cell r="D20">
            <v>0</v>
          </cell>
          <cell r="Q20">
            <v>0</v>
          </cell>
        </row>
        <row r="21">
          <cell r="D21">
            <v>0</v>
          </cell>
          <cell r="Q21">
            <v>0</v>
          </cell>
        </row>
        <row r="22">
          <cell r="D22">
            <v>0</v>
          </cell>
          <cell r="Q22">
            <v>0</v>
          </cell>
        </row>
        <row r="23">
          <cell r="D23">
            <v>277347</v>
          </cell>
          <cell r="F23">
            <v>1032</v>
          </cell>
          <cell r="G23">
            <v>4780</v>
          </cell>
          <cell r="H23">
            <v>3856</v>
          </cell>
          <cell r="I23">
            <v>59826</v>
          </cell>
          <cell r="J23">
            <v>63669</v>
          </cell>
          <cell r="K23">
            <v>50192</v>
          </cell>
          <cell r="L23">
            <v>31771</v>
          </cell>
          <cell r="M23">
            <v>16357</v>
          </cell>
          <cell r="N23">
            <v>12594</v>
          </cell>
          <cell r="O23">
            <v>16781</v>
          </cell>
          <cell r="P23">
            <v>9553</v>
          </cell>
          <cell r="Q23">
            <v>6936</v>
          </cell>
        </row>
        <row r="24">
          <cell r="D24">
            <v>7344</v>
          </cell>
          <cell r="F24">
            <v>0</v>
          </cell>
          <cell r="G24">
            <v>150</v>
          </cell>
          <cell r="H24">
            <v>100</v>
          </cell>
          <cell r="I24">
            <v>300</v>
          </cell>
          <cell r="J24">
            <v>100</v>
          </cell>
          <cell r="K24">
            <v>100</v>
          </cell>
          <cell r="L24">
            <v>100</v>
          </cell>
          <cell r="M24">
            <v>3000</v>
          </cell>
          <cell r="N24">
            <v>500</v>
          </cell>
          <cell r="O24">
            <v>500</v>
          </cell>
          <cell r="P24">
            <v>500</v>
          </cell>
          <cell r="Q24">
            <v>1994</v>
          </cell>
        </row>
        <row r="25">
          <cell r="D25">
            <v>40</v>
          </cell>
          <cell r="F25">
            <v>3</v>
          </cell>
          <cell r="G25">
            <v>3</v>
          </cell>
          <cell r="H25">
            <v>3</v>
          </cell>
          <cell r="I25">
            <v>3</v>
          </cell>
          <cell r="J25">
            <v>3</v>
          </cell>
          <cell r="K25">
            <v>3</v>
          </cell>
          <cell r="L25">
            <v>3</v>
          </cell>
          <cell r="M25">
            <v>3</v>
          </cell>
          <cell r="N25">
            <v>3</v>
          </cell>
          <cell r="O25">
            <v>3</v>
          </cell>
          <cell r="P25">
            <v>3</v>
          </cell>
          <cell r="Q25">
            <v>7</v>
          </cell>
        </row>
        <row r="26">
          <cell r="D26">
            <v>490</v>
          </cell>
          <cell r="F26">
            <v>41</v>
          </cell>
          <cell r="G26">
            <v>41</v>
          </cell>
          <cell r="H26">
            <v>41</v>
          </cell>
          <cell r="I26">
            <v>41</v>
          </cell>
          <cell r="J26">
            <v>41</v>
          </cell>
          <cell r="K26">
            <v>41</v>
          </cell>
          <cell r="L26">
            <v>41</v>
          </cell>
          <cell r="M26">
            <v>41</v>
          </cell>
          <cell r="N26">
            <v>41</v>
          </cell>
          <cell r="O26">
            <v>41</v>
          </cell>
          <cell r="P26">
            <v>41</v>
          </cell>
          <cell r="Q26">
            <v>39</v>
          </cell>
        </row>
        <row r="27">
          <cell r="D27">
            <v>0</v>
          </cell>
          <cell r="Q27">
            <v>0</v>
          </cell>
        </row>
        <row r="28">
          <cell r="D28">
            <v>0</v>
          </cell>
          <cell r="Q28">
            <v>0</v>
          </cell>
        </row>
        <row r="29">
          <cell r="D29">
            <v>0</v>
          </cell>
          <cell r="Q29">
            <v>0</v>
          </cell>
        </row>
        <row r="30">
          <cell r="D30">
            <v>0</v>
          </cell>
          <cell r="Q30">
            <v>0</v>
          </cell>
        </row>
        <row r="31">
          <cell r="D31">
            <v>0</v>
          </cell>
          <cell r="Q31">
            <v>0</v>
          </cell>
        </row>
        <row r="32">
          <cell r="D32">
            <v>0</v>
          </cell>
          <cell r="Q32">
            <v>0</v>
          </cell>
        </row>
        <row r="33">
          <cell r="D33">
            <v>0</v>
          </cell>
          <cell r="Q33">
            <v>0</v>
          </cell>
        </row>
        <row r="34">
          <cell r="D34">
            <v>0</v>
          </cell>
          <cell r="Q34">
            <v>0</v>
          </cell>
        </row>
        <row r="35">
          <cell r="D35">
            <v>0</v>
          </cell>
          <cell r="Q35">
            <v>0</v>
          </cell>
        </row>
        <row r="36">
          <cell r="D36">
            <v>0</v>
          </cell>
          <cell r="Q36">
            <v>0</v>
          </cell>
        </row>
        <row r="37">
          <cell r="D37">
            <v>0</v>
          </cell>
          <cell r="Q37">
            <v>0</v>
          </cell>
        </row>
        <row r="38">
          <cell r="D38">
            <v>0</v>
          </cell>
          <cell r="Q38">
            <v>0</v>
          </cell>
        </row>
        <row r="39">
          <cell r="D39">
            <v>0</v>
          </cell>
          <cell r="Q39">
            <v>0</v>
          </cell>
        </row>
        <row r="40">
          <cell r="D40">
            <v>0</v>
          </cell>
          <cell r="Q40">
            <v>0</v>
          </cell>
        </row>
        <row r="41">
          <cell r="D41">
            <v>90000</v>
          </cell>
          <cell r="F41">
            <v>724</v>
          </cell>
          <cell r="G41">
            <v>2290</v>
          </cell>
          <cell r="H41">
            <v>2607</v>
          </cell>
          <cell r="I41">
            <v>3305</v>
          </cell>
          <cell r="J41">
            <v>8631</v>
          </cell>
          <cell r="K41">
            <v>10299</v>
          </cell>
          <cell r="L41">
            <v>7019</v>
          </cell>
          <cell r="M41">
            <v>11542</v>
          </cell>
          <cell r="N41">
            <v>9776</v>
          </cell>
          <cell r="O41">
            <v>12673</v>
          </cell>
          <cell r="P41">
            <v>13121</v>
          </cell>
          <cell r="Q41">
            <v>8013</v>
          </cell>
        </row>
        <row r="42">
          <cell r="D42">
            <v>348483</v>
          </cell>
          <cell r="F42">
            <v>2236</v>
          </cell>
          <cell r="G42">
            <v>128</v>
          </cell>
          <cell r="H42">
            <v>1318</v>
          </cell>
          <cell r="I42">
            <v>5790</v>
          </cell>
          <cell r="J42">
            <v>42533</v>
          </cell>
          <cell r="K42">
            <v>38985</v>
          </cell>
          <cell r="L42">
            <v>30718</v>
          </cell>
          <cell r="M42">
            <v>47203</v>
          </cell>
          <cell r="N42">
            <v>35098</v>
          </cell>
          <cell r="O42">
            <v>48575</v>
          </cell>
          <cell r="P42">
            <v>57541</v>
          </cell>
          <cell r="Q42">
            <v>38358</v>
          </cell>
        </row>
        <row r="43">
          <cell r="D43">
            <v>2649</v>
          </cell>
          <cell r="F43">
            <v>221</v>
          </cell>
          <cell r="G43">
            <v>221</v>
          </cell>
          <cell r="H43">
            <v>221</v>
          </cell>
          <cell r="I43">
            <v>221</v>
          </cell>
          <cell r="J43">
            <v>221</v>
          </cell>
          <cell r="K43">
            <v>221</v>
          </cell>
          <cell r="L43">
            <v>221</v>
          </cell>
          <cell r="M43">
            <v>221</v>
          </cell>
          <cell r="N43">
            <v>221</v>
          </cell>
          <cell r="O43">
            <v>221</v>
          </cell>
          <cell r="P43">
            <v>221</v>
          </cell>
          <cell r="Q43">
            <v>218</v>
          </cell>
        </row>
        <row r="44">
          <cell r="D44">
            <v>5151</v>
          </cell>
          <cell r="F44">
            <v>429</v>
          </cell>
          <cell r="G44">
            <v>429</v>
          </cell>
          <cell r="H44">
            <v>429</v>
          </cell>
          <cell r="I44">
            <v>429</v>
          </cell>
          <cell r="J44">
            <v>429</v>
          </cell>
          <cell r="K44">
            <v>429</v>
          </cell>
          <cell r="L44">
            <v>429</v>
          </cell>
          <cell r="M44">
            <v>429</v>
          </cell>
          <cell r="N44">
            <v>429</v>
          </cell>
          <cell r="O44">
            <v>429</v>
          </cell>
          <cell r="P44">
            <v>429</v>
          </cell>
          <cell r="Q44">
            <v>432</v>
          </cell>
        </row>
        <row r="45">
          <cell r="D45">
            <v>0</v>
          </cell>
          <cell r="Q45">
            <v>0</v>
          </cell>
        </row>
        <row r="46">
          <cell r="D46">
            <v>0</v>
          </cell>
          <cell r="Q46">
            <v>0</v>
          </cell>
        </row>
        <row r="47">
          <cell r="D47">
            <v>300</v>
          </cell>
          <cell r="F47">
            <v>25</v>
          </cell>
          <cell r="G47">
            <v>25</v>
          </cell>
          <cell r="H47">
            <v>25</v>
          </cell>
          <cell r="I47">
            <v>25</v>
          </cell>
          <cell r="J47">
            <v>25</v>
          </cell>
          <cell r="K47">
            <v>25</v>
          </cell>
          <cell r="L47">
            <v>25</v>
          </cell>
          <cell r="M47">
            <v>25</v>
          </cell>
          <cell r="N47">
            <v>25</v>
          </cell>
          <cell r="O47">
            <v>25</v>
          </cell>
          <cell r="P47">
            <v>25</v>
          </cell>
          <cell r="Q47">
            <v>25</v>
          </cell>
        </row>
        <row r="48">
          <cell r="D48">
            <v>1372</v>
          </cell>
          <cell r="F48">
            <v>114</v>
          </cell>
          <cell r="G48">
            <v>114</v>
          </cell>
          <cell r="H48">
            <v>114</v>
          </cell>
          <cell r="I48">
            <v>114</v>
          </cell>
          <cell r="J48">
            <v>114</v>
          </cell>
          <cell r="K48">
            <v>114</v>
          </cell>
          <cell r="L48">
            <v>114</v>
          </cell>
          <cell r="M48">
            <v>114</v>
          </cell>
          <cell r="N48">
            <v>114</v>
          </cell>
          <cell r="O48">
            <v>114</v>
          </cell>
          <cell r="P48">
            <v>114</v>
          </cell>
          <cell r="Q48">
            <v>118</v>
          </cell>
        </row>
        <row r="49">
          <cell r="D49">
            <v>0</v>
          </cell>
          <cell r="Q49">
            <v>0</v>
          </cell>
        </row>
        <row r="50">
          <cell r="D50">
            <v>300</v>
          </cell>
          <cell r="F50">
            <v>25</v>
          </cell>
          <cell r="G50">
            <v>25</v>
          </cell>
          <cell r="H50">
            <v>25</v>
          </cell>
          <cell r="I50">
            <v>25</v>
          </cell>
          <cell r="J50">
            <v>25</v>
          </cell>
          <cell r="K50">
            <v>25</v>
          </cell>
          <cell r="L50">
            <v>25</v>
          </cell>
          <cell r="M50">
            <v>25</v>
          </cell>
          <cell r="N50">
            <v>25</v>
          </cell>
          <cell r="O50">
            <v>25</v>
          </cell>
          <cell r="P50">
            <v>25</v>
          </cell>
          <cell r="Q50">
            <v>25</v>
          </cell>
        </row>
        <row r="51">
          <cell r="D51">
            <v>200</v>
          </cell>
          <cell r="F51">
            <v>0</v>
          </cell>
          <cell r="G51">
            <v>0</v>
          </cell>
          <cell r="H51">
            <v>50</v>
          </cell>
          <cell r="I51">
            <v>0</v>
          </cell>
          <cell r="J51">
            <v>0</v>
          </cell>
          <cell r="K51">
            <v>50</v>
          </cell>
          <cell r="L51">
            <v>0</v>
          </cell>
          <cell r="M51">
            <v>0</v>
          </cell>
          <cell r="N51">
            <v>50</v>
          </cell>
          <cell r="O51">
            <v>0</v>
          </cell>
          <cell r="P51">
            <v>0</v>
          </cell>
          <cell r="Q51">
            <v>50</v>
          </cell>
        </row>
        <row r="52">
          <cell r="D52">
            <v>0</v>
          </cell>
          <cell r="Q52">
            <v>0</v>
          </cell>
        </row>
        <row r="53">
          <cell r="D53">
            <v>1100</v>
          </cell>
          <cell r="F53">
            <v>92</v>
          </cell>
          <cell r="G53">
            <v>58</v>
          </cell>
          <cell r="H53">
            <v>58</v>
          </cell>
          <cell r="I53">
            <v>58</v>
          </cell>
          <cell r="J53">
            <v>58</v>
          </cell>
          <cell r="K53">
            <v>258</v>
          </cell>
          <cell r="L53">
            <v>58</v>
          </cell>
          <cell r="M53">
            <v>58</v>
          </cell>
          <cell r="N53">
            <v>58</v>
          </cell>
          <cell r="O53">
            <v>58</v>
          </cell>
          <cell r="P53">
            <v>58</v>
          </cell>
          <cell r="Q53">
            <v>228</v>
          </cell>
        </row>
        <row r="54">
          <cell r="D54">
            <v>50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50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D55">
            <v>650</v>
          </cell>
          <cell r="F55">
            <v>54</v>
          </cell>
          <cell r="G55">
            <v>54</v>
          </cell>
          <cell r="H55">
            <v>54</v>
          </cell>
          <cell r="I55">
            <v>54</v>
          </cell>
          <cell r="J55">
            <v>54</v>
          </cell>
          <cell r="K55">
            <v>54</v>
          </cell>
          <cell r="L55">
            <v>54</v>
          </cell>
          <cell r="M55">
            <v>54</v>
          </cell>
          <cell r="N55">
            <v>54</v>
          </cell>
          <cell r="O55">
            <v>54</v>
          </cell>
          <cell r="P55">
            <v>54</v>
          </cell>
          <cell r="Q55">
            <v>56</v>
          </cell>
        </row>
        <row r="56">
          <cell r="D56">
            <v>0</v>
          </cell>
          <cell r="Q56">
            <v>0</v>
          </cell>
        </row>
        <row r="57">
          <cell r="D57">
            <v>9545</v>
          </cell>
          <cell r="F57">
            <v>270</v>
          </cell>
          <cell r="G57">
            <v>280</v>
          </cell>
          <cell r="H57">
            <v>4100</v>
          </cell>
          <cell r="I57">
            <v>270</v>
          </cell>
          <cell r="J57">
            <v>280</v>
          </cell>
          <cell r="K57">
            <v>2450</v>
          </cell>
          <cell r="L57">
            <v>100</v>
          </cell>
          <cell r="M57">
            <v>100</v>
          </cell>
          <cell r="N57">
            <v>350</v>
          </cell>
          <cell r="O57">
            <v>300</v>
          </cell>
          <cell r="P57">
            <v>350</v>
          </cell>
          <cell r="Q57">
            <v>695</v>
          </cell>
        </row>
        <row r="58">
          <cell r="D58">
            <v>0</v>
          </cell>
          <cell r="Q58">
            <v>0</v>
          </cell>
        </row>
        <row r="59">
          <cell r="D59">
            <v>0</v>
          </cell>
          <cell r="Q59">
            <v>0</v>
          </cell>
        </row>
        <row r="60">
          <cell r="D60">
            <v>0</v>
          </cell>
          <cell r="Q60">
            <v>0</v>
          </cell>
        </row>
        <row r="61">
          <cell r="D61">
            <v>18</v>
          </cell>
          <cell r="F61">
            <v>0</v>
          </cell>
          <cell r="G61">
            <v>0</v>
          </cell>
          <cell r="H61">
            <v>4</v>
          </cell>
          <cell r="I61">
            <v>0</v>
          </cell>
          <cell r="J61">
            <v>0</v>
          </cell>
          <cell r="K61">
            <v>5</v>
          </cell>
          <cell r="L61">
            <v>0</v>
          </cell>
          <cell r="M61">
            <v>0</v>
          </cell>
          <cell r="N61">
            <v>4</v>
          </cell>
          <cell r="O61">
            <v>0</v>
          </cell>
          <cell r="P61">
            <v>0</v>
          </cell>
          <cell r="Q61">
            <v>5</v>
          </cell>
        </row>
        <row r="62">
          <cell r="D62">
            <v>14115</v>
          </cell>
          <cell r="F62">
            <v>0</v>
          </cell>
          <cell r="G62">
            <v>0</v>
          </cell>
          <cell r="H62">
            <v>3500</v>
          </cell>
          <cell r="I62">
            <v>0</v>
          </cell>
          <cell r="J62">
            <v>0</v>
          </cell>
          <cell r="K62">
            <v>3500</v>
          </cell>
          <cell r="L62">
            <v>0</v>
          </cell>
          <cell r="M62">
            <v>0</v>
          </cell>
          <cell r="N62">
            <v>3500</v>
          </cell>
          <cell r="O62">
            <v>0</v>
          </cell>
          <cell r="P62">
            <v>0</v>
          </cell>
          <cell r="Q62">
            <v>3615</v>
          </cell>
        </row>
        <row r="63">
          <cell r="D63">
            <v>0</v>
          </cell>
          <cell r="Q63">
            <v>0</v>
          </cell>
        </row>
        <row r="64">
          <cell r="D64">
            <v>1065</v>
          </cell>
          <cell r="F64">
            <v>89</v>
          </cell>
          <cell r="G64">
            <v>89</v>
          </cell>
          <cell r="H64">
            <v>89</v>
          </cell>
          <cell r="I64">
            <v>89</v>
          </cell>
          <cell r="J64">
            <v>89</v>
          </cell>
          <cell r="K64">
            <v>89</v>
          </cell>
          <cell r="L64">
            <v>89</v>
          </cell>
          <cell r="M64">
            <v>89</v>
          </cell>
          <cell r="N64">
            <v>89</v>
          </cell>
          <cell r="O64">
            <v>89</v>
          </cell>
          <cell r="P64">
            <v>89</v>
          </cell>
          <cell r="Q64">
            <v>86</v>
          </cell>
        </row>
        <row r="65">
          <cell r="D65">
            <v>70</v>
          </cell>
          <cell r="F65">
            <v>6</v>
          </cell>
          <cell r="G65">
            <v>0</v>
          </cell>
          <cell r="H65">
            <v>12</v>
          </cell>
          <cell r="I65">
            <v>0</v>
          </cell>
          <cell r="J65">
            <v>0</v>
          </cell>
          <cell r="K65">
            <v>18</v>
          </cell>
          <cell r="L65">
            <v>0</v>
          </cell>
          <cell r="M65">
            <v>0</v>
          </cell>
          <cell r="N65">
            <v>18</v>
          </cell>
          <cell r="O65">
            <v>0</v>
          </cell>
          <cell r="P65">
            <v>0</v>
          </cell>
          <cell r="Q65">
            <v>16</v>
          </cell>
        </row>
        <row r="66">
          <cell r="D66">
            <v>0</v>
          </cell>
          <cell r="Q66">
            <v>0</v>
          </cell>
        </row>
        <row r="67">
          <cell r="D67">
            <v>0</v>
          </cell>
          <cell r="Q67">
            <v>0</v>
          </cell>
        </row>
        <row r="68">
          <cell r="D68">
            <v>0</v>
          </cell>
          <cell r="Q68">
            <v>0</v>
          </cell>
        </row>
        <row r="69">
          <cell r="D69">
            <v>0</v>
          </cell>
          <cell r="Q69">
            <v>0</v>
          </cell>
        </row>
        <row r="70">
          <cell r="D70">
            <v>0</v>
          </cell>
          <cell r="Q70">
            <v>0</v>
          </cell>
        </row>
        <row r="71">
          <cell r="D71">
            <v>100</v>
          </cell>
          <cell r="F71">
            <v>8</v>
          </cell>
          <cell r="G71">
            <v>8</v>
          </cell>
          <cell r="H71">
            <v>8</v>
          </cell>
          <cell r="I71">
            <v>8</v>
          </cell>
          <cell r="J71">
            <v>8</v>
          </cell>
          <cell r="K71">
            <v>8</v>
          </cell>
          <cell r="L71">
            <v>8</v>
          </cell>
          <cell r="M71">
            <v>8</v>
          </cell>
          <cell r="N71">
            <v>8</v>
          </cell>
          <cell r="O71">
            <v>8</v>
          </cell>
          <cell r="P71">
            <v>8</v>
          </cell>
          <cell r="Q71">
            <v>12</v>
          </cell>
        </row>
        <row r="72">
          <cell r="D72">
            <v>14595</v>
          </cell>
          <cell r="F72">
            <v>1216</v>
          </cell>
          <cell r="G72">
            <v>1216</v>
          </cell>
          <cell r="H72">
            <v>1216</v>
          </cell>
          <cell r="I72">
            <v>1216</v>
          </cell>
          <cell r="J72">
            <v>1216</v>
          </cell>
          <cell r="K72">
            <v>1216</v>
          </cell>
          <cell r="L72">
            <v>1216</v>
          </cell>
          <cell r="M72">
            <v>1216</v>
          </cell>
          <cell r="N72">
            <v>1216</v>
          </cell>
          <cell r="O72">
            <v>1216</v>
          </cell>
          <cell r="P72">
            <v>1216</v>
          </cell>
          <cell r="Q72">
            <v>1219</v>
          </cell>
        </row>
        <row r="73">
          <cell r="D73">
            <v>1300</v>
          </cell>
          <cell r="F73">
            <v>108</v>
          </cell>
          <cell r="G73">
            <v>108</v>
          </cell>
          <cell r="H73">
            <v>108</v>
          </cell>
          <cell r="I73">
            <v>108</v>
          </cell>
          <cell r="J73">
            <v>108</v>
          </cell>
          <cell r="K73">
            <v>108</v>
          </cell>
          <cell r="L73">
            <v>108</v>
          </cell>
          <cell r="M73">
            <v>108</v>
          </cell>
          <cell r="N73">
            <v>108</v>
          </cell>
          <cell r="O73">
            <v>108</v>
          </cell>
          <cell r="P73">
            <v>108</v>
          </cell>
          <cell r="Q73">
            <v>112</v>
          </cell>
        </row>
        <row r="74">
          <cell r="D74">
            <v>4740</v>
          </cell>
          <cell r="F74">
            <v>395</v>
          </cell>
          <cell r="G74">
            <v>395</v>
          </cell>
          <cell r="H74">
            <v>395</v>
          </cell>
          <cell r="I74">
            <v>395</v>
          </cell>
          <cell r="J74">
            <v>395</v>
          </cell>
          <cell r="K74">
            <v>395</v>
          </cell>
          <cell r="L74">
            <v>395</v>
          </cell>
          <cell r="M74">
            <v>395</v>
          </cell>
          <cell r="N74">
            <v>395</v>
          </cell>
          <cell r="O74">
            <v>395</v>
          </cell>
          <cell r="P74">
            <v>395</v>
          </cell>
          <cell r="Q74">
            <v>395</v>
          </cell>
        </row>
        <row r="75">
          <cell r="D75">
            <v>1100</v>
          </cell>
          <cell r="F75">
            <v>92</v>
          </cell>
          <cell r="G75">
            <v>92</v>
          </cell>
          <cell r="H75">
            <v>92</v>
          </cell>
          <cell r="I75">
            <v>92</v>
          </cell>
          <cell r="J75">
            <v>92</v>
          </cell>
          <cell r="K75">
            <v>92</v>
          </cell>
          <cell r="L75">
            <v>92</v>
          </cell>
          <cell r="M75">
            <v>92</v>
          </cell>
          <cell r="N75">
            <v>92</v>
          </cell>
          <cell r="O75">
            <v>92</v>
          </cell>
          <cell r="P75">
            <v>92</v>
          </cell>
          <cell r="Q75">
            <v>88</v>
          </cell>
        </row>
        <row r="76">
          <cell r="D76">
            <v>120</v>
          </cell>
          <cell r="F76">
            <v>10</v>
          </cell>
          <cell r="G76">
            <v>10</v>
          </cell>
          <cell r="H76">
            <v>10</v>
          </cell>
          <cell r="I76">
            <v>10</v>
          </cell>
          <cell r="J76">
            <v>10</v>
          </cell>
          <cell r="K76">
            <v>10</v>
          </cell>
          <cell r="L76">
            <v>10</v>
          </cell>
          <cell r="M76">
            <v>10</v>
          </cell>
          <cell r="N76">
            <v>10</v>
          </cell>
          <cell r="O76">
            <v>10</v>
          </cell>
          <cell r="P76">
            <v>10</v>
          </cell>
          <cell r="Q76">
            <v>10</v>
          </cell>
        </row>
        <row r="77">
          <cell r="D77">
            <v>0</v>
          </cell>
          <cell r="Q77">
            <v>0</v>
          </cell>
        </row>
        <row r="78">
          <cell r="D78">
            <v>0</v>
          </cell>
          <cell r="Q78">
            <v>0</v>
          </cell>
        </row>
        <row r="79">
          <cell r="D79">
            <v>288464</v>
          </cell>
          <cell r="F79">
            <v>19413</v>
          </cell>
          <cell r="G79">
            <v>20313</v>
          </cell>
          <cell r="H79">
            <v>21013</v>
          </cell>
          <cell r="I79">
            <v>21713</v>
          </cell>
          <cell r="J79">
            <v>24813</v>
          </cell>
          <cell r="K79">
            <v>26013</v>
          </cell>
          <cell r="L79">
            <v>26813</v>
          </cell>
          <cell r="M79">
            <v>26013</v>
          </cell>
          <cell r="N79">
            <v>28413</v>
          </cell>
          <cell r="O79">
            <v>23813</v>
          </cell>
          <cell r="P79">
            <v>27513</v>
          </cell>
          <cell r="Q79">
            <v>22621</v>
          </cell>
        </row>
        <row r="80">
          <cell r="D80">
            <v>99834</v>
          </cell>
          <cell r="F80">
            <v>6990</v>
          </cell>
          <cell r="G80">
            <v>6990</v>
          </cell>
          <cell r="H80">
            <v>9980</v>
          </cell>
          <cell r="I80">
            <v>6990</v>
          </cell>
          <cell r="J80">
            <v>10980</v>
          </cell>
          <cell r="K80">
            <v>6990</v>
          </cell>
          <cell r="L80">
            <v>6990</v>
          </cell>
          <cell r="M80">
            <v>7990</v>
          </cell>
          <cell r="N80">
            <v>7990</v>
          </cell>
          <cell r="O80">
            <v>6990</v>
          </cell>
          <cell r="P80">
            <v>10980</v>
          </cell>
          <cell r="Q80">
            <v>9974</v>
          </cell>
        </row>
        <row r="81">
          <cell r="D81">
            <v>300</v>
          </cell>
          <cell r="F81">
            <v>25</v>
          </cell>
          <cell r="G81">
            <v>25</v>
          </cell>
          <cell r="H81">
            <v>25</v>
          </cell>
          <cell r="I81">
            <v>25</v>
          </cell>
          <cell r="J81">
            <v>25</v>
          </cell>
          <cell r="K81">
            <v>25</v>
          </cell>
          <cell r="L81">
            <v>25</v>
          </cell>
          <cell r="M81">
            <v>25</v>
          </cell>
          <cell r="N81">
            <v>25</v>
          </cell>
          <cell r="O81">
            <v>25</v>
          </cell>
          <cell r="P81">
            <v>25</v>
          </cell>
          <cell r="Q81">
            <v>25</v>
          </cell>
        </row>
        <row r="82">
          <cell r="D82">
            <v>0</v>
          </cell>
          <cell r="Q82">
            <v>0</v>
          </cell>
        </row>
        <row r="83">
          <cell r="D83">
            <v>0</v>
          </cell>
          <cell r="Q83">
            <v>0</v>
          </cell>
        </row>
        <row r="84">
          <cell r="D84">
            <v>0</v>
          </cell>
          <cell r="Q84">
            <v>0</v>
          </cell>
        </row>
        <row r="85">
          <cell r="D85">
            <v>35047</v>
          </cell>
          <cell r="F85">
            <v>2453</v>
          </cell>
          <cell r="G85">
            <v>2453</v>
          </cell>
          <cell r="H85">
            <v>3506</v>
          </cell>
          <cell r="I85">
            <v>2453</v>
          </cell>
          <cell r="J85">
            <v>3855</v>
          </cell>
          <cell r="K85">
            <v>2453</v>
          </cell>
          <cell r="L85">
            <v>2453</v>
          </cell>
          <cell r="M85">
            <v>2804</v>
          </cell>
          <cell r="N85">
            <v>2804</v>
          </cell>
          <cell r="O85">
            <v>2453</v>
          </cell>
          <cell r="P85">
            <v>3855</v>
          </cell>
          <cell r="Q85">
            <v>3505</v>
          </cell>
        </row>
        <row r="86">
          <cell r="D86">
            <v>0</v>
          </cell>
          <cell r="Q86">
            <v>0</v>
          </cell>
        </row>
        <row r="87">
          <cell r="D87">
            <v>0</v>
          </cell>
          <cell r="Q87">
            <v>0</v>
          </cell>
        </row>
        <row r="88">
          <cell r="D88">
            <v>2320</v>
          </cell>
          <cell r="F88">
            <v>193</v>
          </cell>
          <cell r="G88">
            <v>193</v>
          </cell>
          <cell r="H88">
            <v>193</v>
          </cell>
          <cell r="I88">
            <v>193</v>
          </cell>
          <cell r="J88">
            <v>193</v>
          </cell>
          <cell r="K88">
            <v>193</v>
          </cell>
          <cell r="L88">
            <v>193</v>
          </cell>
          <cell r="M88">
            <v>193</v>
          </cell>
          <cell r="N88">
            <v>193</v>
          </cell>
          <cell r="O88">
            <v>193</v>
          </cell>
          <cell r="P88">
            <v>193</v>
          </cell>
          <cell r="Q88">
            <v>197</v>
          </cell>
        </row>
        <row r="89">
          <cell r="D89">
            <v>0</v>
          </cell>
          <cell r="Q89">
            <v>0</v>
          </cell>
        </row>
        <row r="90">
          <cell r="D90">
            <v>0</v>
          </cell>
          <cell r="Q90">
            <v>0</v>
          </cell>
        </row>
        <row r="91">
          <cell r="D91">
            <v>0</v>
          </cell>
          <cell r="Q91">
            <v>0</v>
          </cell>
        </row>
        <row r="92">
          <cell r="D92">
            <v>180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90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90</v>
          </cell>
        </row>
        <row r="93">
          <cell r="D93">
            <v>100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50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</v>
          </cell>
        </row>
        <row r="94">
          <cell r="D94">
            <v>0</v>
          </cell>
          <cell r="Q94">
            <v>0</v>
          </cell>
        </row>
        <row r="95">
          <cell r="D95">
            <v>0</v>
          </cell>
          <cell r="Q95">
            <v>0</v>
          </cell>
        </row>
        <row r="96">
          <cell r="D96">
            <v>0</v>
          </cell>
          <cell r="Q96">
            <v>0</v>
          </cell>
        </row>
        <row r="97">
          <cell r="D97">
            <v>0</v>
          </cell>
          <cell r="Q97">
            <v>0</v>
          </cell>
        </row>
        <row r="98">
          <cell r="D98">
            <v>0</v>
          </cell>
          <cell r="Q98">
            <v>0</v>
          </cell>
        </row>
        <row r="99">
          <cell r="D99">
            <v>300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150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150</v>
          </cell>
        </row>
        <row r="100">
          <cell r="D100">
            <v>0</v>
          </cell>
          <cell r="Q100">
            <v>0</v>
          </cell>
        </row>
        <row r="101">
          <cell r="D101">
            <v>0</v>
          </cell>
          <cell r="Q101">
            <v>0</v>
          </cell>
        </row>
        <row r="102">
          <cell r="D102">
            <v>6500</v>
          </cell>
          <cell r="F102">
            <v>0</v>
          </cell>
          <cell r="G102">
            <v>0</v>
          </cell>
          <cell r="H102">
            <v>6500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D103">
            <v>0</v>
          </cell>
          <cell r="Q103">
            <v>0</v>
          </cell>
        </row>
        <row r="104">
          <cell r="D104">
            <v>0</v>
          </cell>
          <cell r="Q104">
            <v>0</v>
          </cell>
        </row>
        <row r="105">
          <cell r="D105">
            <v>0</v>
          </cell>
          <cell r="Q105">
            <v>0</v>
          </cell>
        </row>
        <row r="106">
          <cell r="D106">
            <v>0</v>
          </cell>
          <cell r="Q106">
            <v>0</v>
          </cell>
        </row>
        <row r="107">
          <cell r="D107">
            <v>0</v>
          </cell>
          <cell r="Q107">
            <v>0</v>
          </cell>
        </row>
        <row r="108">
          <cell r="D108">
            <v>0</v>
          </cell>
          <cell r="Q108">
            <v>0</v>
          </cell>
        </row>
        <row r="109">
          <cell r="D109">
            <v>0</v>
          </cell>
          <cell r="Q109">
            <v>0</v>
          </cell>
        </row>
        <row r="110">
          <cell r="D110">
            <v>0</v>
          </cell>
          <cell r="Q110">
            <v>0</v>
          </cell>
        </row>
        <row r="111">
          <cell r="D111">
            <v>400</v>
          </cell>
          <cell r="F111">
            <v>33</v>
          </cell>
          <cell r="G111">
            <v>33</v>
          </cell>
          <cell r="H111">
            <v>33</v>
          </cell>
          <cell r="I111">
            <v>33</v>
          </cell>
          <cell r="J111">
            <v>33</v>
          </cell>
          <cell r="K111">
            <v>33</v>
          </cell>
          <cell r="L111">
            <v>33</v>
          </cell>
          <cell r="M111">
            <v>33</v>
          </cell>
          <cell r="N111">
            <v>33</v>
          </cell>
          <cell r="O111">
            <v>33</v>
          </cell>
          <cell r="P111">
            <v>33</v>
          </cell>
          <cell r="Q111">
            <v>37</v>
          </cell>
        </row>
        <row r="112">
          <cell r="D112">
            <v>88370</v>
          </cell>
          <cell r="F112">
            <v>0</v>
          </cell>
          <cell r="G112">
            <v>28700</v>
          </cell>
          <cell r="H112">
            <v>7500</v>
          </cell>
          <cell r="I112">
            <v>1000</v>
          </cell>
          <cell r="J112">
            <v>1300</v>
          </cell>
          <cell r="K112">
            <v>1400</v>
          </cell>
          <cell r="L112">
            <v>25670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22800</v>
          </cell>
        </row>
        <row r="113">
          <cell r="D113">
            <v>0</v>
          </cell>
          <cell r="Q113">
            <v>0</v>
          </cell>
        </row>
        <row r="114">
          <cell r="D114">
            <v>1000</v>
          </cell>
          <cell r="F114">
            <v>83</v>
          </cell>
          <cell r="G114">
            <v>83</v>
          </cell>
          <cell r="H114">
            <v>83</v>
          </cell>
          <cell r="I114">
            <v>83</v>
          </cell>
          <cell r="J114">
            <v>83</v>
          </cell>
          <cell r="K114">
            <v>83</v>
          </cell>
          <cell r="L114">
            <v>83</v>
          </cell>
          <cell r="M114">
            <v>83</v>
          </cell>
          <cell r="N114">
            <v>83</v>
          </cell>
          <cell r="O114">
            <v>83</v>
          </cell>
          <cell r="P114">
            <v>83</v>
          </cell>
          <cell r="Q114">
            <v>87</v>
          </cell>
        </row>
        <row r="115">
          <cell r="D115">
            <v>3651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1500</v>
          </cell>
          <cell r="M115">
            <v>0</v>
          </cell>
          <cell r="N115">
            <v>0</v>
          </cell>
          <cell r="O115">
            <v>0</v>
          </cell>
          <cell r="P115">
            <v>1500</v>
          </cell>
          <cell r="Q115">
            <v>651</v>
          </cell>
        </row>
        <row r="116">
          <cell r="D116">
            <v>0</v>
          </cell>
          <cell r="Q116">
            <v>0</v>
          </cell>
        </row>
        <row r="117">
          <cell r="D117">
            <v>0</v>
          </cell>
          <cell r="Q117">
            <v>0</v>
          </cell>
        </row>
        <row r="118">
          <cell r="D118">
            <v>0</v>
          </cell>
          <cell r="Q118">
            <v>0</v>
          </cell>
        </row>
        <row r="119">
          <cell r="D119">
            <v>0</v>
          </cell>
          <cell r="Q119">
            <v>0</v>
          </cell>
        </row>
        <row r="120">
          <cell r="D120">
            <v>0</v>
          </cell>
          <cell r="Q120">
            <v>0</v>
          </cell>
        </row>
        <row r="121">
          <cell r="D121">
            <v>0</v>
          </cell>
          <cell r="Q121">
            <v>0</v>
          </cell>
        </row>
        <row r="122">
          <cell r="D122">
            <v>0</v>
          </cell>
          <cell r="Q122">
            <v>0</v>
          </cell>
        </row>
        <row r="123">
          <cell r="D123">
            <v>0</v>
          </cell>
          <cell r="Q123">
            <v>0</v>
          </cell>
        </row>
        <row r="124">
          <cell r="D124">
            <v>0</v>
          </cell>
          <cell r="Q124">
            <v>0</v>
          </cell>
        </row>
        <row r="125">
          <cell r="D125">
            <v>0</v>
          </cell>
          <cell r="Q125">
            <v>0</v>
          </cell>
        </row>
        <row r="126">
          <cell r="D126">
            <v>0</v>
          </cell>
          <cell r="Q126">
            <v>0</v>
          </cell>
        </row>
        <row r="127">
          <cell r="D127">
            <v>0</v>
          </cell>
          <cell r="Q127">
            <v>0</v>
          </cell>
        </row>
        <row r="128">
          <cell r="D128">
            <v>0</v>
          </cell>
          <cell r="Q128">
            <v>0</v>
          </cell>
        </row>
        <row r="129">
          <cell r="D129">
            <v>0</v>
          </cell>
          <cell r="Q129">
            <v>0</v>
          </cell>
        </row>
        <row r="130">
          <cell r="D130">
            <v>0</v>
          </cell>
          <cell r="Q130">
            <v>0</v>
          </cell>
        </row>
        <row r="131">
          <cell r="D131">
            <v>0</v>
          </cell>
          <cell r="Q131">
            <v>0</v>
          </cell>
        </row>
        <row r="132">
          <cell r="D132">
            <v>0</v>
          </cell>
          <cell r="Q132">
            <v>0</v>
          </cell>
        </row>
        <row r="133">
          <cell r="D133">
            <v>871</v>
          </cell>
          <cell r="F133">
            <v>180</v>
          </cell>
          <cell r="G133">
            <v>0</v>
          </cell>
          <cell r="H133">
            <v>180</v>
          </cell>
          <cell r="I133">
            <v>311</v>
          </cell>
          <cell r="J133">
            <v>200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D134">
            <v>0</v>
          </cell>
          <cell r="Q134">
            <v>0</v>
          </cell>
        </row>
        <row r="135">
          <cell r="D135">
            <v>600</v>
          </cell>
          <cell r="F135">
            <v>0</v>
          </cell>
          <cell r="G135">
            <v>0</v>
          </cell>
          <cell r="H135">
            <v>150</v>
          </cell>
          <cell r="I135">
            <v>0</v>
          </cell>
          <cell r="J135">
            <v>0</v>
          </cell>
          <cell r="K135">
            <v>150</v>
          </cell>
          <cell r="L135">
            <v>0</v>
          </cell>
          <cell r="M135">
            <v>0</v>
          </cell>
          <cell r="N135">
            <v>150</v>
          </cell>
          <cell r="O135">
            <v>0</v>
          </cell>
          <cell r="P135">
            <v>0</v>
          </cell>
          <cell r="Q135">
            <v>150</v>
          </cell>
        </row>
        <row r="136">
          <cell r="D136">
            <v>450</v>
          </cell>
          <cell r="F136">
            <v>38</v>
          </cell>
          <cell r="G136">
            <v>38</v>
          </cell>
          <cell r="H136">
            <v>38</v>
          </cell>
          <cell r="I136">
            <v>38</v>
          </cell>
          <cell r="J136">
            <v>38</v>
          </cell>
          <cell r="K136">
            <v>38</v>
          </cell>
          <cell r="L136">
            <v>38</v>
          </cell>
          <cell r="M136">
            <v>38</v>
          </cell>
          <cell r="N136">
            <v>38</v>
          </cell>
          <cell r="O136">
            <v>38</v>
          </cell>
          <cell r="P136">
            <v>38</v>
          </cell>
          <cell r="Q136">
            <v>32</v>
          </cell>
        </row>
        <row r="137">
          <cell r="D137">
            <v>0</v>
          </cell>
          <cell r="Q137">
            <v>0</v>
          </cell>
        </row>
        <row r="138">
          <cell r="D138">
            <v>507000</v>
          </cell>
          <cell r="F138">
            <v>37200</v>
          </cell>
          <cell r="G138">
            <v>37200</v>
          </cell>
          <cell r="H138">
            <v>37200</v>
          </cell>
          <cell r="I138">
            <v>37200</v>
          </cell>
          <cell r="J138">
            <v>37200</v>
          </cell>
          <cell r="K138">
            <v>37200</v>
          </cell>
          <cell r="L138">
            <v>37200</v>
          </cell>
          <cell r="M138">
            <v>37200</v>
          </cell>
          <cell r="N138">
            <v>37200</v>
          </cell>
          <cell r="O138">
            <v>50000</v>
          </cell>
          <cell r="P138">
            <v>50000</v>
          </cell>
          <cell r="Q138">
            <v>72200</v>
          </cell>
        </row>
        <row r="139">
          <cell r="D139">
            <v>2981</v>
          </cell>
          <cell r="F139">
            <v>240</v>
          </cell>
          <cell r="G139">
            <v>240</v>
          </cell>
          <cell r="H139">
            <v>240</v>
          </cell>
          <cell r="I139">
            <v>240</v>
          </cell>
          <cell r="J139">
            <v>240</v>
          </cell>
          <cell r="K139">
            <v>240</v>
          </cell>
          <cell r="L139">
            <v>240</v>
          </cell>
          <cell r="M139">
            <v>240</v>
          </cell>
          <cell r="N139">
            <v>240</v>
          </cell>
          <cell r="O139">
            <v>270</v>
          </cell>
          <cell r="P139">
            <v>270</v>
          </cell>
          <cell r="Q139">
            <v>281</v>
          </cell>
        </row>
        <row r="140">
          <cell r="D140">
            <v>0</v>
          </cell>
          <cell r="Q140">
            <v>0</v>
          </cell>
        </row>
        <row r="141">
          <cell r="D141">
            <v>0</v>
          </cell>
          <cell r="Q141">
            <v>0</v>
          </cell>
        </row>
        <row r="142">
          <cell r="D142">
            <v>0</v>
          </cell>
          <cell r="Q142">
            <v>0</v>
          </cell>
        </row>
        <row r="143">
          <cell r="D143">
            <v>0</v>
          </cell>
          <cell r="Q143">
            <v>0</v>
          </cell>
        </row>
        <row r="144">
          <cell r="D144">
            <v>0</v>
          </cell>
          <cell r="Q144">
            <v>0</v>
          </cell>
        </row>
        <row r="145">
          <cell r="D145">
            <v>0</v>
          </cell>
          <cell r="Q145">
            <v>0</v>
          </cell>
        </row>
        <row r="146">
          <cell r="D146">
            <v>0</v>
          </cell>
          <cell r="Q146">
            <v>0</v>
          </cell>
        </row>
        <row r="147">
          <cell r="D147">
            <v>0</v>
          </cell>
          <cell r="Q147">
            <v>0</v>
          </cell>
        </row>
        <row r="148">
          <cell r="D148">
            <v>0</v>
          </cell>
          <cell r="Q148">
            <v>0</v>
          </cell>
        </row>
        <row r="149">
          <cell r="D149">
            <v>0</v>
          </cell>
          <cell r="Q149">
            <v>0</v>
          </cell>
        </row>
        <row r="150">
          <cell r="D150">
            <v>0</v>
          </cell>
          <cell r="Q150">
            <v>0</v>
          </cell>
        </row>
        <row r="151">
          <cell r="D151">
            <v>0</v>
          </cell>
          <cell r="Q151">
            <v>0</v>
          </cell>
        </row>
        <row r="152">
          <cell r="D152">
            <v>0</v>
          </cell>
          <cell r="Q152">
            <v>0</v>
          </cell>
        </row>
        <row r="153">
          <cell r="D153">
            <v>0</v>
          </cell>
          <cell r="Q153">
            <v>0</v>
          </cell>
        </row>
        <row r="154">
          <cell r="D154">
            <v>0</v>
          </cell>
          <cell r="Q154">
            <v>0</v>
          </cell>
        </row>
        <row r="155">
          <cell r="D155">
            <v>850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420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430</v>
          </cell>
        </row>
        <row r="156">
          <cell r="D156">
            <v>0</v>
          </cell>
          <cell r="Q156">
            <v>0</v>
          </cell>
        </row>
        <row r="157">
          <cell r="D157">
            <v>600</v>
          </cell>
          <cell r="F157">
            <v>50</v>
          </cell>
          <cell r="G157">
            <v>50</v>
          </cell>
          <cell r="H157">
            <v>50</v>
          </cell>
          <cell r="I157">
            <v>50</v>
          </cell>
          <cell r="J157">
            <v>50</v>
          </cell>
          <cell r="K157">
            <v>50</v>
          </cell>
          <cell r="L157">
            <v>50</v>
          </cell>
          <cell r="M157">
            <v>50</v>
          </cell>
          <cell r="N157">
            <v>50</v>
          </cell>
          <cell r="O157">
            <v>50</v>
          </cell>
          <cell r="P157">
            <v>50</v>
          </cell>
          <cell r="Q157">
            <v>50</v>
          </cell>
        </row>
        <row r="158">
          <cell r="D158">
            <v>200</v>
          </cell>
          <cell r="F158">
            <v>17</v>
          </cell>
          <cell r="G158">
            <v>17</v>
          </cell>
          <cell r="H158">
            <v>17</v>
          </cell>
          <cell r="I158">
            <v>17</v>
          </cell>
          <cell r="J158">
            <v>17</v>
          </cell>
          <cell r="K158">
            <v>17</v>
          </cell>
          <cell r="L158">
            <v>17</v>
          </cell>
          <cell r="M158">
            <v>17</v>
          </cell>
          <cell r="N158">
            <v>17</v>
          </cell>
          <cell r="O158">
            <v>17</v>
          </cell>
          <cell r="P158">
            <v>17</v>
          </cell>
          <cell r="Q158">
            <v>13</v>
          </cell>
        </row>
        <row r="159">
          <cell r="D159">
            <v>0</v>
          </cell>
          <cell r="Q159">
            <v>0</v>
          </cell>
        </row>
        <row r="160">
          <cell r="D160">
            <v>0</v>
          </cell>
          <cell r="Q160">
            <v>0</v>
          </cell>
        </row>
        <row r="161">
          <cell r="D161">
            <v>0</v>
          </cell>
          <cell r="Q161">
            <v>0</v>
          </cell>
        </row>
        <row r="162">
          <cell r="D162">
            <v>0</v>
          </cell>
          <cell r="Q162">
            <v>0</v>
          </cell>
        </row>
        <row r="163">
          <cell r="D163">
            <v>0</v>
          </cell>
          <cell r="Q163">
            <v>0</v>
          </cell>
        </row>
        <row r="164">
          <cell r="D164">
            <v>0</v>
          </cell>
          <cell r="Q164">
            <v>0</v>
          </cell>
        </row>
        <row r="165">
          <cell r="D165">
            <v>0</v>
          </cell>
          <cell r="Q165">
            <v>0</v>
          </cell>
        </row>
        <row r="166">
          <cell r="D166">
            <v>0</v>
          </cell>
          <cell r="Q166">
            <v>0</v>
          </cell>
        </row>
        <row r="167">
          <cell r="D167">
            <v>0</v>
          </cell>
          <cell r="Q167">
            <v>0</v>
          </cell>
        </row>
        <row r="168">
          <cell r="D168">
            <v>0</v>
          </cell>
          <cell r="Q168">
            <v>0</v>
          </cell>
        </row>
        <row r="169">
          <cell r="D169">
            <v>0</v>
          </cell>
          <cell r="Q169">
            <v>0</v>
          </cell>
        </row>
        <row r="170">
          <cell r="D170">
            <v>0</v>
          </cell>
          <cell r="Q170">
            <v>0</v>
          </cell>
        </row>
        <row r="171">
          <cell r="D171">
            <v>0</v>
          </cell>
          <cell r="Q171">
            <v>0</v>
          </cell>
        </row>
        <row r="172">
          <cell r="D172">
            <v>0</v>
          </cell>
          <cell r="Q172">
            <v>0</v>
          </cell>
        </row>
        <row r="173">
          <cell r="D173">
            <v>0</v>
          </cell>
          <cell r="Q173">
            <v>0</v>
          </cell>
        </row>
        <row r="174">
          <cell r="D174">
            <v>0</v>
          </cell>
          <cell r="Q174">
            <v>0</v>
          </cell>
        </row>
        <row r="175">
          <cell r="D175">
            <v>0</v>
          </cell>
          <cell r="Q175">
            <v>0</v>
          </cell>
        </row>
        <row r="176">
          <cell r="D176">
            <v>0</v>
          </cell>
          <cell r="Q176">
            <v>0</v>
          </cell>
        </row>
        <row r="177">
          <cell r="D177">
            <v>0</v>
          </cell>
          <cell r="Q177">
            <v>0</v>
          </cell>
        </row>
        <row r="178">
          <cell r="D178">
            <v>0</v>
          </cell>
          <cell r="Q178">
            <v>0</v>
          </cell>
        </row>
        <row r="179">
          <cell r="D179">
            <v>0</v>
          </cell>
          <cell r="Q179">
            <v>0</v>
          </cell>
        </row>
        <row r="180">
          <cell r="D180">
            <v>0</v>
          </cell>
          <cell r="Q180">
            <v>0</v>
          </cell>
        </row>
        <row r="181">
          <cell r="D181">
            <v>0</v>
          </cell>
          <cell r="Q181">
            <v>0</v>
          </cell>
        </row>
        <row r="182">
          <cell r="D182">
            <v>0</v>
          </cell>
          <cell r="Q182">
            <v>0</v>
          </cell>
        </row>
        <row r="183">
          <cell r="D183">
            <v>0</v>
          </cell>
          <cell r="Q183">
            <v>0</v>
          </cell>
        </row>
        <row r="184">
          <cell r="D184">
            <v>0</v>
          </cell>
          <cell r="Q184">
            <v>0</v>
          </cell>
        </row>
        <row r="185">
          <cell r="D185">
            <v>0</v>
          </cell>
          <cell r="Q185">
            <v>0</v>
          </cell>
        </row>
        <row r="186">
          <cell r="D186">
            <v>0</v>
          </cell>
          <cell r="Q186">
            <v>0</v>
          </cell>
        </row>
        <row r="187">
          <cell r="D187">
            <v>0</v>
          </cell>
          <cell r="Q187">
            <v>0</v>
          </cell>
        </row>
        <row r="188">
          <cell r="D188">
            <v>0</v>
          </cell>
          <cell r="Q188">
            <v>0</v>
          </cell>
        </row>
        <row r="189">
          <cell r="D189">
            <v>0</v>
          </cell>
          <cell r="Q189">
            <v>0</v>
          </cell>
        </row>
        <row r="190">
          <cell r="D190">
            <v>0</v>
          </cell>
          <cell r="Q190">
            <v>0</v>
          </cell>
        </row>
        <row r="191">
          <cell r="D191">
            <v>0</v>
          </cell>
          <cell r="Q191">
            <v>0</v>
          </cell>
        </row>
        <row r="192">
          <cell r="D192">
            <v>0</v>
          </cell>
          <cell r="Q192">
            <v>0</v>
          </cell>
        </row>
        <row r="193">
          <cell r="D193">
            <v>0</v>
          </cell>
          <cell r="Q193">
            <v>0</v>
          </cell>
        </row>
        <row r="194">
          <cell r="D194">
            <v>0</v>
          </cell>
          <cell r="Q194">
            <v>0</v>
          </cell>
        </row>
        <row r="195">
          <cell r="D195">
            <v>0</v>
          </cell>
          <cell r="Q195">
            <v>0</v>
          </cell>
        </row>
        <row r="196">
          <cell r="D196">
            <v>0</v>
          </cell>
          <cell r="Q196">
            <v>0</v>
          </cell>
        </row>
        <row r="197">
          <cell r="D197">
            <v>5721</v>
          </cell>
          <cell r="F197">
            <v>477</v>
          </cell>
          <cell r="G197">
            <v>477</v>
          </cell>
          <cell r="H197">
            <v>477</v>
          </cell>
          <cell r="I197">
            <v>477</v>
          </cell>
          <cell r="J197">
            <v>477</v>
          </cell>
          <cell r="K197">
            <v>477</v>
          </cell>
          <cell r="L197">
            <v>477</v>
          </cell>
          <cell r="M197">
            <v>477</v>
          </cell>
          <cell r="N197">
            <v>477</v>
          </cell>
          <cell r="O197">
            <v>477</v>
          </cell>
          <cell r="P197">
            <v>477</v>
          </cell>
          <cell r="Q197">
            <v>474</v>
          </cell>
        </row>
        <row r="198">
          <cell r="D198">
            <v>0</v>
          </cell>
          <cell r="Q198">
            <v>0</v>
          </cell>
        </row>
        <row r="199">
          <cell r="D199">
            <v>0</v>
          </cell>
          <cell r="Q199">
            <v>0</v>
          </cell>
        </row>
        <row r="200">
          <cell r="D200">
            <v>0</v>
          </cell>
          <cell r="Q200">
            <v>0</v>
          </cell>
        </row>
        <row r="201">
          <cell r="D201">
            <v>0</v>
          </cell>
          <cell r="Q201">
            <v>0</v>
          </cell>
        </row>
        <row r="202">
          <cell r="D202">
            <v>0</v>
          </cell>
          <cell r="Q202">
            <v>0</v>
          </cell>
        </row>
        <row r="203">
          <cell r="D203">
            <v>0</v>
          </cell>
          <cell r="Q203">
            <v>0</v>
          </cell>
        </row>
        <row r="204">
          <cell r="D204">
            <v>0</v>
          </cell>
          <cell r="Q204">
            <v>0</v>
          </cell>
        </row>
        <row r="205">
          <cell r="D205">
            <v>8000</v>
          </cell>
          <cell r="F205">
            <v>667</v>
          </cell>
          <cell r="G205">
            <v>667</v>
          </cell>
          <cell r="H205">
            <v>667</v>
          </cell>
          <cell r="I205">
            <v>667</v>
          </cell>
          <cell r="J205">
            <v>667</v>
          </cell>
          <cell r="K205">
            <v>667</v>
          </cell>
          <cell r="L205">
            <v>667</v>
          </cell>
          <cell r="M205">
            <v>667</v>
          </cell>
          <cell r="N205">
            <v>667</v>
          </cell>
          <cell r="O205">
            <v>667</v>
          </cell>
          <cell r="P205">
            <v>667</v>
          </cell>
          <cell r="Q205">
            <v>663</v>
          </cell>
        </row>
        <row r="206">
          <cell r="D206">
            <v>0</v>
          </cell>
          <cell r="Q206">
            <v>0</v>
          </cell>
        </row>
        <row r="207">
          <cell r="D207">
            <v>0</v>
          </cell>
          <cell r="Q207">
            <v>0</v>
          </cell>
        </row>
        <row r="208">
          <cell r="D208">
            <v>88370</v>
          </cell>
          <cell r="F208">
            <v>0</v>
          </cell>
          <cell r="G208">
            <v>28700</v>
          </cell>
          <cell r="H208">
            <v>7500</v>
          </cell>
          <cell r="I208">
            <v>1000</v>
          </cell>
          <cell r="J208">
            <v>1300</v>
          </cell>
          <cell r="K208">
            <v>1400</v>
          </cell>
          <cell r="L208">
            <v>25670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22800</v>
          </cell>
        </row>
        <row r="209">
          <cell r="D209">
            <v>0</v>
          </cell>
          <cell r="Q209">
            <v>0</v>
          </cell>
        </row>
        <row r="210">
          <cell r="D210">
            <v>0</v>
          </cell>
          <cell r="Q210">
            <v>0</v>
          </cell>
        </row>
        <row r="211">
          <cell r="D211">
            <v>0</v>
          </cell>
          <cell r="Q211">
            <v>0</v>
          </cell>
        </row>
        <row r="212">
          <cell r="D212">
            <v>2000</v>
          </cell>
          <cell r="F212">
            <v>167</v>
          </cell>
          <cell r="G212">
            <v>167</v>
          </cell>
          <cell r="H212">
            <v>167</v>
          </cell>
          <cell r="I212">
            <v>167</v>
          </cell>
          <cell r="J212">
            <v>167</v>
          </cell>
          <cell r="K212">
            <v>167</v>
          </cell>
          <cell r="L212">
            <v>167</v>
          </cell>
          <cell r="M212">
            <v>167</v>
          </cell>
          <cell r="N212">
            <v>167</v>
          </cell>
          <cell r="O212">
            <v>167</v>
          </cell>
          <cell r="P212">
            <v>167</v>
          </cell>
          <cell r="Q212">
            <v>163</v>
          </cell>
        </row>
        <row r="213">
          <cell r="D213">
            <v>0</v>
          </cell>
          <cell r="Q213">
            <v>0</v>
          </cell>
        </row>
        <row r="214">
          <cell r="D214">
            <v>0</v>
          </cell>
          <cell r="Q214">
            <v>0</v>
          </cell>
        </row>
        <row r="215">
          <cell r="D215">
            <v>0</v>
          </cell>
          <cell r="Q215">
            <v>0</v>
          </cell>
        </row>
        <row r="216">
          <cell r="D216">
            <v>0</v>
          </cell>
          <cell r="Q216">
            <v>0</v>
          </cell>
        </row>
        <row r="217">
          <cell r="D217">
            <v>0</v>
          </cell>
          <cell r="Q217">
            <v>0</v>
          </cell>
        </row>
        <row r="218">
          <cell r="D218">
            <v>0</v>
          </cell>
          <cell r="Q218">
            <v>0</v>
          </cell>
        </row>
        <row r="219">
          <cell r="D219">
            <v>0</v>
          </cell>
          <cell r="Q219">
            <v>0</v>
          </cell>
        </row>
        <row r="220">
          <cell r="D220">
            <v>0</v>
          </cell>
          <cell r="Q220">
            <v>0</v>
          </cell>
        </row>
        <row r="221">
          <cell r="D221">
            <v>0</v>
          </cell>
          <cell r="Q221">
            <v>0</v>
          </cell>
        </row>
        <row r="222">
          <cell r="D222">
            <v>0</v>
          </cell>
          <cell r="Q222">
            <v>0</v>
          </cell>
        </row>
        <row r="223">
          <cell r="D223">
            <v>0</v>
          </cell>
          <cell r="Q223">
            <v>0</v>
          </cell>
        </row>
        <row r="224">
          <cell r="D224">
            <v>0</v>
          </cell>
          <cell r="Q224">
            <v>0</v>
          </cell>
        </row>
        <row r="225">
          <cell r="D225">
            <v>0</v>
          </cell>
          <cell r="Q225">
            <v>0</v>
          </cell>
        </row>
        <row r="226">
          <cell r="D226">
            <v>0</v>
          </cell>
          <cell r="Q226">
            <v>0</v>
          </cell>
        </row>
        <row r="227">
          <cell r="D227">
            <v>0</v>
          </cell>
          <cell r="Q227">
            <v>0</v>
          </cell>
        </row>
        <row r="228">
          <cell r="D228">
            <v>0</v>
          </cell>
          <cell r="Q228">
            <v>0</v>
          </cell>
        </row>
        <row r="229">
          <cell r="D229">
            <v>0</v>
          </cell>
          <cell r="Q229">
            <v>0</v>
          </cell>
        </row>
        <row r="230">
          <cell r="D230">
            <v>0</v>
          </cell>
          <cell r="Q230">
            <v>0</v>
          </cell>
        </row>
        <row r="231">
          <cell r="D231">
            <v>0</v>
          </cell>
          <cell r="Q231">
            <v>0</v>
          </cell>
        </row>
        <row r="232">
          <cell r="D232">
            <v>0</v>
          </cell>
          <cell r="Q232">
            <v>0</v>
          </cell>
        </row>
        <row r="233">
          <cell r="D233">
            <v>0</v>
          </cell>
          <cell r="Q233">
            <v>0</v>
          </cell>
        </row>
        <row r="234">
          <cell r="D234">
            <v>0</v>
          </cell>
          <cell r="Q234">
            <v>0</v>
          </cell>
        </row>
        <row r="235">
          <cell r="D235">
            <v>0</v>
          </cell>
          <cell r="Q235">
            <v>0</v>
          </cell>
        </row>
        <row r="236">
          <cell r="D236">
            <v>0</v>
          </cell>
          <cell r="Q236">
            <v>0</v>
          </cell>
        </row>
        <row r="237">
          <cell r="D237">
            <v>0</v>
          </cell>
          <cell r="Q237">
            <v>0</v>
          </cell>
        </row>
        <row r="238">
          <cell r="D238">
            <v>0</v>
          </cell>
          <cell r="Q238">
            <v>0</v>
          </cell>
        </row>
        <row r="239">
          <cell r="D239">
            <v>0</v>
          </cell>
          <cell r="Q239">
            <v>0</v>
          </cell>
        </row>
        <row r="240">
          <cell r="D240">
            <v>0</v>
          </cell>
          <cell r="Q240">
            <v>0</v>
          </cell>
        </row>
        <row r="241">
          <cell r="D241">
            <v>0</v>
          </cell>
          <cell r="Q241">
            <v>0</v>
          </cell>
        </row>
        <row r="242">
          <cell r="D242">
            <v>0</v>
          </cell>
          <cell r="Q242">
            <v>0</v>
          </cell>
        </row>
        <row r="243">
          <cell r="D243">
            <v>0</v>
          </cell>
          <cell r="Q243">
            <v>0</v>
          </cell>
        </row>
        <row r="244">
          <cell r="D244">
            <v>0</v>
          </cell>
          <cell r="Q244">
            <v>0</v>
          </cell>
        </row>
        <row r="245">
          <cell r="D245">
            <v>0</v>
          </cell>
          <cell r="Q245">
            <v>0</v>
          </cell>
        </row>
        <row r="246">
          <cell r="D246">
            <v>0</v>
          </cell>
          <cell r="Q246">
            <v>0</v>
          </cell>
        </row>
        <row r="247">
          <cell r="D247">
            <v>0</v>
          </cell>
          <cell r="Q247">
            <v>0</v>
          </cell>
        </row>
        <row r="248">
          <cell r="D248">
            <v>0</v>
          </cell>
          <cell r="Q248">
            <v>0</v>
          </cell>
        </row>
        <row r="249">
          <cell r="D249">
            <v>0</v>
          </cell>
          <cell r="Q249">
            <v>0</v>
          </cell>
        </row>
        <row r="250">
          <cell r="D250">
            <v>0</v>
          </cell>
          <cell r="Q250">
            <v>0</v>
          </cell>
        </row>
        <row r="251">
          <cell r="D251">
            <v>0</v>
          </cell>
          <cell r="Q251">
            <v>0</v>
          </cell>
        </row>
        <row r="252">
          <cell r="D252">
            <v>0</v>
          </cell>
          <cell r="Q252">
            <v>0</v>
          </cell>
        </row>
        <row r="253">
          <cell r="D253">
            <v>0</v>
          </cell>
          <cell r="Q253">
            <v>0</v>
          </cell>
        </row>
        <row r="254">
          <cell r="D254">
            <v>0</v>
          </cell>
          <cell r="Q254">
            <v>0</v>
          </cell>
        </row>
        <row r="255">
          <cell r="D255">
            <v>0</v>
          </cell>
          <cell r="Q255">
            <v>0</v>
          </cell>
        </row>
        <row r="256">
          <cell r="D256">
            <v>0</v>
          </cell>
          <cell r="Q256">
            <v>0</v>
          </cell>
        </row>
        <row r="257">
          <cell r="D257">
            <v>0</v>
          </cell>
          <cell r="Q257">
            <v>0</v>
          </cell>
        </row>
        <row r="258">
          <cell r="D258">
            <v>0</v>
          </cell>
          <cell r="Q258">
            <v>0</v>
          </cell>
        </row>
        <row r="259">
          <cell r="D259">
            <v>0</v>
          </cell>
          <cell r="Q259">
            <v>0</v>
          </cell>
        </row>
        <row r="260">
          <cell r="D260">
            <v>0</v>
          </cell>
          <cell r="Q260">
            <v>0</v>
          </cell>
        </row>
        <row r="261">
          <cell r="D261">
            <v>0</v>
          </cell>
          <cell r="Q261">
            <v>0</v>
          </cell>
        </row>
        <row r="262">
          <cell r="D262">
            <v>0</v>
          </cell>
          <cell r="Q262">
            <v>0</v>
          </cell>
        </row>
        <row r="263">
          <cell r="D263">
            <v>0</v>
          </cell>
          <cell r="Q263">
            <v>0</v>
          </cell>
        </row>
        <row r="264">
          <cell r="D264">
            <v>0</v>
          </cell>
          <cell r="Q264">
            <v>0</v>
          </cell>
        </row>
        <row r="265">
          <cell r="D265">
            <v>0</v>
          </cell>
          <cell r="Q265">
            <v>0</v>
          </cell>
        </row>
        <row r="266">
          <cell r="D266">
            <v>0</v>
          </cell>
          <cell r="Q266">
            <v>0</v>
          </cell>
        </row>
        <row r="267">
          <cell r="D267">
            <v>0</v>
          </cell>
          <cell r="Q267">
            <v>0</v>
          </cell>
        </row>
        <row r="268">
          <cell r="D268">
            <v>0</v>
          </cell>
          <cell r="Q268">
            <v>0</v>
          </cell>
        </row>
        <row r="269">
          <cell r="D269">
            <v>0</v>
          </cell>
          <cell r="Q269">
            <v>0</v>
          </cell>
        </row>
        <row r="270">
          <cell r="D270">
            <v>0</v>
          </cell>
          <cell r="Q270">
            <v>0</v>
          </cell>
        </row>
        <row r="271">
          <cell r="D271">
            <v>0</v>
          </cell>
          <cell r="Q271">
            <v>0</v>
          </cell>
        </row>
        <row r="272">
          <cell r="D272">
            <v>0</v>
          </cell>
          <cell r="Q272">
            <v>0</v>
          </cell>
        </row>
        <row r="273">
          <cell r="D273">
            <v>0</v>
          </cell>
          <cell r="Q273">
            <v>0</v>
          </cell>
        </row>
        <row r="274">
          <cell r="D274">
            <v>0</v>
          </cell>
          <cell r="Q274">
            <v>0</v>
          </cell>
        </row>
        <row r="275">
          <cell r="D275">
            <v>0</v>
          </cell>
          <cell r="Q275">
            <v>0</v>
          </cell>
        </row>
        <row r="276">
          <cell r="D276">
            <v>0</v>
          </cell>
          <cell r="Q276">
            <v>0</v>
          </cell>
        </row>
        <row r="277">
          <cell r="D277">
            <v>0</v>
          </cell>
          <cell r="Q277">
            <v>0</v>
          </cell>
        </row>
        <row r="278">
          <cell r="D278">
            <v>0</v>
          </cell>
          <cell r="Q278">
            <v>0</v>
          </cell>
        </row>
        <row r="279">
          <cell r="D279">
            <v>0</v>
          </cell>
          <cell r="Q279">
            <v>0</v>
          </cell>
        </row>
        <row r="280">
          <cell r="D280">
            <v>0</v>
          </cell>
          <cell r="Q280">
            <v>0</v>
          </cell>
        </row>
        <row r="281">
          <cell r="D281">
            <v>0</v>
          </cell>
          <cell r="Q281">
            <v>0</v>
          </cell>
        </row>
        <row r="282">
          <cell r="D282">
            <v>0</v>
          </cell>
          <cell r="Q282">
            <v>0</v>
          </cell>
        </row>
        <row r="283">
          <cell r="D283">
            <v>0</v>
          </cell>
          <cell r="Q283">
            <v>0</v>
          </cell>
        </row>
        <row r="284">
          <cell r="D284">
            <v>0</v>
          </cell>
          <cell r="Q284">
            <v>0</v>
          </cell>
        </row>
        <row r="285">
          <cell r="D285">
            <v>0</v>
          </cell>
          <cell r="Q285">
            <v>0</v>
          </cell>
        </row>
        <row r="286">
          <cell r="D286">
            <v>0</v>
          </cell>
          <cell r="Q286">
            <v>0</v>
          </cell>
        </row>
        <row r="287">
          <cell r="D287">
            <v>0</v>
          </cell>
          <cell r="Q287">
            <v>0</v>
          </cell>
        </row>
        <row r="288">
          <cell r="D288">
            <v>0</v>
          </cell>
          <cell r="Q288">
            <v>0</v>
          </cell>
        </row>
        <row r="289">
          <cell r="D289">
            <v>0</v>
          </cell>
          <cell r="Q289">
            <v>0</v>
          </cell>
        </row>
        <row r="290">
          <cell r="D290">
            <v>0</v>
          </cell>
          <cell r="Q290">
            <v>0</v>
          </cell>
        </row>
        <row r="291">
          <cell r="D291">
            <v>714120</v>
          </cell>
          <cell r="F291">
            <v>59510</v>
          </cell>
          <cell r="G291">
            <v>59510</v>
          </cell>
          <cell r="H291">
            <v>59510</v>
          </cell>
          <cell r="I291">
            <v>59510</v>
          </cell>
          <cell r="J291">
            <v>59510</v>
          </cell>
          <cell r="K291">
            <v>59510</v>
          </cell>
          <cell r="L291">
            <v>59510</v>
          </cell>
          <cell r="M291">
            <v>59510</v>
          </cell>
          <cell r="N291">
            <v>59510</v>
          </cell>
          <cell r="O291">
            <v>59510</v>
          </cell>
          <cell r="P291">
            <v>59510</v>
          </cell>
          <cell r="Q291">
            <v>59510</v>
          </cell>
        </row>
        <row r="292">
          <cell r="D292">
            <v>0</v>
          </cell>
          <cell r="Q292">
            <v>0</v>
          </cell>
        </row>
        <row r="293">
          <cell r="D293">
            <v>14200.80408</v>
          </cell>
          <cell r="F293">
            <v>1187.5129999999999</v>
          </cell>
          <cell r="G293">
            <v>1187.5129999999999</v>
          </cell>
          <cell r="H293">
            <v>1187.5119999999999</v>
          </cell>
          <cell r="I293">
            <v>1187.5129999999999</v>
          </cell>
          <cell r="J293">
            <v>1187.5129999999999</v>
          </cell>
          <cell r="K293">
            <v>1187.5119999999999</v>
          </cell>
          <cell r="L293">
            <v>1187.5129999999999</v>
          </cell>
          <cell r="M293">
            <v>1187.5129999999999</v>
          </cell>
          <cell r="N293">
            <v>1187.5119999999999</v>
          </cell>
          <cell r="O293">
            <v>1187.5129999999999</v>
          </cell>
          <cell r="P293">
            <v>1187.5119999999999</v>
          </cell>
          <cell r="Q293">
            <v>1138.1650799999989</v>
          </cell>
        </row>
        <row r="294">
          <cell r="D294">
            <v>0</v>
          </cell>
          <cell r="Q294">
            <v>0</v>
          </cell>
        </row>
        <row r="295">
          <cell r="D295">
            <v>0</v>
          </cell>
          <cell r="Q295">
            <v>0</v>
          </cell>
        </row>
        <row r="296">
          <cell r="D296">
            <v>91431.000000000015</v>
          </cell>
          <cell r="F296">
            <v>6557</v>
          </cell>
          <cell r="G296">
            <v>6557</v>
          </cell>
          <cell r="H296">
            <v>7054</v>
          </cell>
          <cell r="I296">
            <v>6557</v>
          </cell>
          <cell r="J296">
            <v>7221</v>
          </cell>
          <cell r="K296">
            <v>6557</v>
          </cell>
          <cell r="L296">
            <v>6557</v>
          </cell>
          <cell r="M296">
            <v>6723</v>
          </cell>
          <cell r="N296">
            <v>6723</v>
          </cell>
          <cell r="O296">
            <v>8690</v>
          </cell>
          <cell r="P296">
            <v>9354</v>
          </cell>
          <cell r="Q296">
            <v>12881.000000000015</v>
          </cell>
        </row>
        <row r="297">
          <cell r="D297">
            <v>0</v>
          </cell>
          <cell r="F297">
            <v>8678.1666666666642</v>
          </cell>
          <cell r="G297">
            <v>8678.1666666666642</v>
          </cell>
          <cell r="H297">
            <v>8678.1666666666642</v>
          </cell>
          <cell r="I297">
            <v>8678.1666666666642</v>
          </cell>
          <cell r="J297">
            <v>8678.1666666666642</v>
          </cell>
          <cell r="K297">
            <v>8678.1666666666642</v>
          </cell>
          <cell r="L297">
            <v>8678.1666666666642</v>
          </cell>
          <cell r="M297">
            <v>8678.1666666666642</v>
          </cell>
          <cell r="N297">
            <v>8678.1666666666642</v>
          </cell>
          <cell r="O297">
            <v>8678.1666666666642</v>
          </cell>
          <cell r="P297">
            <v>8678.1666666666642</v>
          </cell>
          <cell r="Q297">
            <v>-95459.833333333285</v>
          </cell>
        </row>
        <row r="298">
          <cell r="D298">
            <v>0</v>
          </cell>
          <cell r="Q298">
            <v>0</v>
          </cell>
        </row>
        <row r="299">
          <cell r="D299">
            <v>0</v>
          </cell>
          <cell r="Q299">
            <v>0</v>
          </cell>
        </row>
        <row r="300">
          <cell r="D300">
            <v>0</v>
          </cell>
          <cell r="Q300">
            <v>0</v>
          </cell>
        </row>
        <row r="301">
          <cell r="D301">
            <v>0</v>
          </cell>
          <cell r="Q301">
            <v>0</v>
          </cell>
        </row>
        <row r="302">
          <cell r="D302">
            <v>11042</v>
          </cell>
          <cell r="F302">
            <v>778</v>
          </cell>
          <cell r="G302">
            <v>778</v>
          </cell>
          <cell r="H302">
            <v>1051</v>
          </cell>
          <cell r="I302">
            <v>878</v>
          </cell>
          <cell r="J302">
            <v>878</v>
          </cell>
          <cell r="K302">
            <v>1051</v>
          </cell>
          <cell r="L302">
            <v>878</v>
          </cell>
          <cell r="M302">
            <v>878</v>
          </cell>
          <cell r="N302">
            <v>1052</v>
          </cell>
          <cell r="O302">
            <v>878</v>
          </cell>
          <cell r="P302">
            <v>878</v>
          </cell>
          <cell r="Q302">
            <v>1064</v>
          </cell>
        </row>
        <row r="303">
          <cell r="D303">
            <v>0</v>
          </cell>
          <cell r="Q303">
            <v>0</v>
          </cell>
        </row>
        <row r="304">
          <cell r="D304">
            <v>0</v>
          </cell>
          <cell r="Q304">
            <v>0</v>
          </cell>
        </row>
        <row r="305">
          <cell r="D305">
            <v>0</v>
          </cell>
          <cell r="Q305">
            <v>0</v>
          </cell>
        </row>
        <row r="306">
          <cell r="D306">
            <v>0</v>
          </cell>
          <cell r="Q306">
            <v>0</v>
          </cell>
        </row>
        <row r="307">
          <cell r="D307">
            <v>0</v>
          </cell>
          <cell r="Q307">
            <v>0</v>
          </cell>
        </row>
        <row r="308">
          <cell r="D308">
            <v>0</v>
          </cell>
          <cell r="Q308">
            <v>0</v>
          </cell>
        </row>
        <row r="309">
          <cell r="D309">
            <v>0</v>
          </cell>
          <cell r="Q309">
            <v>0</v>
          </cell>
        </row>
        <row r="310">
          <cell r="D310">
            <v>0</v>
          </cell>
          <cell r="Q310">
            <v>0</v>
          </cell>
        </row>
        <row r="311">
          <cell r="D311">
            <v>0</v>
          </cell>
          <cell r="Q311">
            <v>0</v>
          </cell>
        </row>
        <row r="312">
          <cell r="D312">
            <v>0</v>
          </cell>
          <cell r="Q312">
            <v>0</v>
          </cell>
        </row>
        <row r="313">
          <cell r="D313">
            <v>0</v>
          </cell>
          <cell r="Q313">
            <v>0</v>
          </cell>
        </row>
        <row r="314">
          <cell r="D314">
            <v>0</v>
          </cell>
          <cell r="Q314">
            <v>0</v>
          </cell>
        </row>
        <row r="315">
          <cell r="D315">
            <v>91431</v>
          </cell>
          <cell r="F315">
            <v>6557</v>
          </cell>
          <cell r="G315">
            <v>6557</v>
          </cell>
          <cell r="H315">
            <v>7054</v>
          </cell>
          <cell r="I315">
            <v>6557</v>
          </cell>
          <cell r="J315">
            <v>7221</v>
          </cell>
          <cell r="K315">
            <v>6557</v>
          </cell>
          <cell r="L315">
            <v>6557</v>
          </cell>
          <cell r="M315">
            <v>6723</v>
          </cell>
          <cell r="N315">
            <v>6723</v>
          </cell>
          <cell r="O315">
            <v>8690</v>
          </cell>
          <cell r="P315">
            <v>9354</v>
          </cell>
          <cell r="Q315">
            <v>12881</v>
          </cell>
        </row>
        <row r="316">
          <cell r="D316">
            <v>728320.80408345524</v>
          </cell>
          <cell r="F316">
            <v>69375.679399999994</v>
          </cell>
          <cell r="G316">
            <v>69375.679499999998</v>
          </cell>
          <cell r="H316">
            <v>69375.679300000003</v>
          </cell>
          <cell r="I316">
            <v>69375.679300000003</v>
          </cell>
          <cell r="J316">
            <v>69375.679399999994</v>
          </cell>
          <cell r="K316">
            <v>69375.679300000003</v>
          </cell>
          <cell r="L316">
            <v>69375.679300000003</v>
          </cell>
          <cell r="M316">
            <v>69375.679399999994</v>
          </cell>
          <cell r="N316">
            <v>69375.679300000003</v>
          </cell>
          <cell r="O316">
            <v>69375.679300000003</v>
          </cell>
          <cell r="P316">
            <v>69375.679333333333</v>
          </cell>
          <cell r="Q316">
            <v>-34811.668749878067</v>
          </cell>
        </row>
        <row r="317">
          <cell r="D317">
            <v>0</v>
          </cell>
          <cell r="Q317">
            <v>0</v>
          </cell>
        </row>
        <row r="318">
          <cell r="D318">
            <v>0</v>
          </cell>
          <cell r="Q318">
            <v>0</v>
          </cell>
        </row>
        <row r="343">
          <cell r="D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</row>
        <row r="344">
          <cell r="D344">
            <v>0</v>
          </cell>
          <cell r="Q344">
            <v>0</v>
          </cell>
        </row>
        <row r="345">
          <cell r="D345">
            <v>0</v>
          </cell>
          <cell r="Q345">
            <v>0</v>
          </cell>
        </row>
        <row r="346"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Q347">
            <v>0</v>
          </cell>
        </row>
        <row r="348">
          <cell r="Q348">
            <v>0</v>
          </cell>
        </row>
        <row r="349">
          <cell r="D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</row>
        <row r="350">
          <cell r="Q350">
            <v>0</v>
          </cell>
        </row>
        <row r="351">
          <cell r="Q351">
            <v>0</v>
          </cell>
        </row>
        <row r="353">
          <cell r="D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</row>
        <row r="354">
          <cell r="D354">
            <v>0</v>
          </cell>
          <cell r="Q354">
            <v>0</v>
          </cell>
        </row>
        <row r="355">
          <cell r="Q355">
            <v>0</v>
          </cell>
        </row>
        <row r="356">
          <cell r="Q356">
            <v>0</v>
          </cell>
        </row>
        <row r="357">
          <cell r="Q357">
            <v>0</v>
          </cell>
        </row>
        <row r="358">
          <cell r="Q358">
            <v>0</v>
          </cell>
        </row>
        <row r="360">
          <cell r="D360">
            <v>0</v>
          </cell>
          <cell r="Q360">
            <v>0</v>
          </cell>
        </row>
        <row r="361">
          <cell r="D361">
            <v>0</v>
          </cell>
          <cell r="Q361">
            <v>0</v>
          </cell>
        </row>
        <row r="362">
          <cell r="D362">
            <v>0</v>
          </cell>
          <cell r="Q362">
            <v>0</v>
          </cell>
        </row>
        <row r="363">
          <cell r="D363">
            <v>0</v>
          </cell>
          <cell r="Q363">
            <v>0</v>
          </cell>
        </row>
        <row r="364">
          <cell r="D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</row>
        <row r="371"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</row>
        <row r="372"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</row>
        <row r="373"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</row>
        <row r="374"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</row>
        <row r="375"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</row>
        <row r="376">
          <cell r="D376">
            <v>60</v>
          </cell>
          <cell r="E376">
            <v>60</v>
          </cell>
          <cell r="F376">
            <v>20</v>
          </cell>
          <cell r="G376">
            <v>20</v>
          </cell>
          <cell r="H376">
            <v>60</v>
          </cell>
          <cell r="I376">
            <v>60</v>
          </cell>
          <cell r="J376">
            <v>60</v>
          </cell>
          <cell r="K376">
            <v>120</v>
          </cell>
          <cell r="L376">
            <v>120</v>
          </cell>
          <cell r="M376">
            <v>120</v>
          </cell>
          <cell r="N376">
            <v>180</v>
          </cell>
          <cell r="O376">
            <v>180</v>
          </cell>
          <cell r="P376">
            <v>180</v>
          </cell>
          <cell r="Q376">
            <v>240</v>
          </cell>
        </row>
        <row r="377">
          <cell r="D377">
            <v>528</v>
          </cell>
          <cell r="E377">
            <v>528</v>
          </cell>
          <cell r="F377">
            <v>176</v>
          </cell>
          <cell r="G377">
            <v>352</v>
          </cell>
          <cell r="H377">
            <v>528</v>
          </cell>
          <cell r="I377">
            <v>704</v>
          </cell>
          <cell r="J377">
            <v>880</v>
          </cell>
          <cell r="K377">
            <v>1056</v>
          </cell>
          <cell r="L377">
            <v>1232</v>
          </cell>
          <cell r="M377">
            <v>1408</v>
          </cell>
          <cell r="N377">
            <v>1584</v>
          </cell>
          <cell r="O377">
            <v>1760</v>
          </cell>
          <cell r="P377">
            <v>1936</v>
          </cell>
          <cell r="Q377">
            <v>2115</v>
          </cell>
        </row>
        <row r="378">
          <cell r="D378">
            <v>1335</v>
          </cell>
          <cell r="E378">
            <v>1335</v>
          </cell>
          <cell r="F378">
            <v>445</v>
          </cell>
          <cell r="G378">
            <v>890</v>
          </cell>
          <cell r="H378">
            <v>1335</v>
          </cell>
          <cell r="I378">
            <v>1780</v>
          </cell>
          <cell r="J378">
            <v>2225</v>
          </cell>
          <cell r="K378">
            <v>2670</v>
          </cell>
          <cell r="L378">
            <v>3115</v>
          </cell>
          <cell r="M378">
            <v>3560</v>
          </cell>
          <cell r="N378">
            <v>4005</v>
          </cell>
          <cell r="O378">
            <v>4450</v>
          </cell>
          <cell r="P378">
            <v>4895</v>
          </cell>
          <cell r="Q378">
            <v>5345</v>
          </cell>
        </row>
        <row r="379">
          <cell r="D379">
            <v>288</v>
          </cell>
          <cell r="E379">
            <v>288</v>
          </cell>
          <cell r="F379">
            <v>96</v>
          </cell>
          <cell r="G379">
            <v>186</v>
          </cell>
          <cell r="H379">
            <v>276</v>
          </cell>
          <cell r="I379">
            <v>372</v>
          </cell>
          <cell r="J379">
            <v>468</v>
          </cell>
          <cell r="K379">
            <v>564</v>
          </cell>
          <cell r="L379">
            <v>660</v>
          </cell>
          <cell r="M379">
            <v>756</v>
          </cell>
          <cell r="N379">
            <v>852</v>
          </cell>
          <cell r="O379">
            <v>948</v>
          </cell>
          <cell r="P379">
            <v>1044</v>
          </cell>
          <cell r="Q379">
            <v>1150</v>
          </cell>
        </row>
        <row r="380"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</row>
        <row r="381"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</row>
        <row r="382">
          <cell r="D382">
            <v>72</v>
          </cell>
          <cell r="E382">
            <v>72</v>
          </cell>
          <cell r="F382">
            <v>24</v>
          </cell>
          <cell r="G382">
            <v>48</v>
          </cell>
          <cell r="H382">
            <v>72</v>
          </cell>
          <cell r="I382">
            <v>96</v>
          </cell>
          <cell r="J382">
            <v>120</v>
          </cell>
          <cell r="K382">
            <v>144</v>
          </cell>
          <cell r="L382">
            <v>168</v>
          </cell>
          <cell r="M382">
            <v>192</v>
          </cell>
          <cell r="N382">
            <v>216</v>
          </cell>
          <cell r="O382">
            <v>240</v>
          </cell>
          <cell r="P382">
            <v>264</v>
          </cell>
          <cell r="Q382">
            <v>290</v>
          </cell>
        </row>
        <row r="383"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</row>
        <row r="384">
          <cell r="D384">
            <v>201</v>
          </cell>
          <cell r="E384">
            <v>201</v>
          </cell>
          <cell r="F384">
            <v>67</v>
          </cell>
          <cell r="G384">
            <v>134</v>
          </cell>
          <cell r="H384">
            <v>201</v>
          </cell>
          <cell r="I384">
            <v>268</v>
          </cell>
          <cell r="J384">
            <v>335</v>
          </cell>
          <cell r="K384">
            <v>402</v>
          </cell>
          <cell r="L384">
            <v>469</v>
          </cell>
          <cell r="M384">
            <v>536</v>
          </cell>
          <cell r="N384">
            <v>603</v>
          </cell>
          <cell r="O384">
            <v>670</v>
          </cell>
          <cell r="P384">
            <v>737</v>
          </cell>
          <cell r="Q384">
            <v>800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</row>
        <row r="386"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D388">
            <v>173687</v>
          </cell>
          <cell r="E388">
            <v>60722</v>
          </cell>
          <cell r="F388">
            <v>1032</v>
          </cell>
          <cell r="G388">
            <v>5812</v>
          </cell>
          <cell r="H388">
            <v>9668</v>
          </cell>
          <cell r="I388">
            <v>69494</v>
          </cell>
          <cell r="J388">
            <v>133163</v>
          </cell>
          <cell r="K388">
            <v>183355</v>
          </cell>
          <cell r="L388">
            <v>215126</v>
          </cell>
          <cell r="M388">
            <v>231483</v>
          </cell>
          <cell r="N388">
            <v>244077</v>
          </cell>
          <cell r="O388">
            <v>260858</v>
          </cell>
          <cell r="P388">
            <v>270411</v>
          </cell>
          <cell r="Q388">
            <v>277347</v>
          </cell>
        </row>
        <row r="389">
          <cell r="D389">
            <v>500</v>
          </cell>
          <cell r="E389">
            <v>3600</v>
          </cell>
          <cell r="F389">
            <v>0</v>
          </cell>
          <cell r="G389">
            <v>150</v>
          </cell>
          <cell r="H389">
            <v>250</v>
          </cell>
          <cell r="I389">
            <v>550</v>
          </cell>
          <cell r="J389">
            <v>650</v>
          </cell>
          <cell r="K389">
            <v>750</v>
          </cell>
          <cell r="L389">
            <v>850</v>
          </cell>
          <cell r="M389">
            <v>3850</v>
          </cell>
          <cell r="N389">
            <v>4350</v>
          </cell>
          <cell r="O389">
            <v>4850</v>
          </cell>
          <cell r="P389">
            <v>5350</v>
          </cell>
          <cell r="Q389">
            <v>7344</v>
          </cell>
        </row>
        <row r="390">
          <cell r="D390">
            <v>9</v>
          </cell>
          <cell r="E390">
            <v>9</v>
          </cell>
          <cell r="F390">
            <v>3</v>
          </cell>
          <cell r="G390">
            <v>6</v>
          </cell>
          <cell r="H390">
            <v>9</v>
          </cell>
          <cell r="I390">
            <v>12</v>
          </cell>
          <cell r="J390">
            <v>15</v>
          </cell>
          <cell r="K390">
            <v>18</v>
          </cell>
          <cell r="L390">
            <v>21</v>
          </cell>
          <cell r="M390">
            <v>24</v>
          </cell>
          <cell r="N390">
            <v>27</v>
          </cell>
          <cell r="O390">
            <v>30</v>
          </cell>
          <cell r="P390">
            <v>33</v>
          </cell>
          <cell r="Q390">
            <v>40</v>
          </cell>
        </row>
        <row r="391">
          <cell r="D391">
            <v>123</v>
          </cell>
          <cell r="E391">
            <v>123</v>
          </cell>
          <cell r="F391">
            <v>41</v>
          </cell>
          <cell r="G391">
            <v>82</v>
          </cell>
          <cell r="H391">
            <v>123</v>
          </cell>
          <cell r="I391">
            <v>164</v>
          </cell>
          <cell r="J391">
            <v>205</v>
          </cell>
          <cell r="K391">
            <v>246</v>
          </cell>
          <cell r="L391">
            <v>287</v>
          </cell>
          <cell r="M391">
            <v>328</v>
          </cell>
          <cell r="N391">
            <v>369</v>
          </cell>
          <cell r="O391">
            <v>410</v>
          </cell>
          <cell r="P391">
            <v>451</v>
          </cell>
          <cell r="Q391">
            <v>490</v>
          </cell>
        </row>
        <row r="392"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</row>
        <row r="393"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</row>
        <row r="395"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6"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</row>
        <row r="400"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  <row r="404"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</row>
        <row r="405"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</row>
        <row r="406">
          <cell r="D406">
            <v>22235</v>
          </cell>
          <cell r="E406">
            <v>28337</v>
          </cell>
          <cell r="F406">
            <v>724</v>
          </cell>
          <cell r="G406">
            <v>3014</v>
          </cell>
          <cell r="H406">
            <v>5621</v>
          </cell>
          <cell r="I406">
            <v>8926</v>
          </cell>
          <cell r="J406">
            <v>17557</v>
          </cell>
          <cell r="K406">
            <v>27856</v>
          </cell>
          <cell r="L406">
            <v>34875</v>
          </cell>
          <cell r="M406">
            <v>46417</v>
          </cell>
          <cell r="N406">
            <v>56193</v>
          </cell>
          <cell r="O406">
            <v>68866</v>
          </cell>
          <cell r="P406">
            <v>81987</v>
          </cell>
          <cell r="Q406">
            <v>90000</v>
          </cell>
        </row>
        <row r="407">
          <cell r="D407">
            <v>87308</v>
          </cell>
          <cell r="E407">
            <v>113019</v>
          </cell>
          <cell r="F407">
            <v>2236</v>
          </cell>
          <cell r="G407">
            <v>2364</v>
          </cell>
          <cell r="H407">
            <v>3682</v>
          </cell>
          <cell r="I407">
            <v>9472</v>
          </cell>
          <cell r="J407">
            <v>52005</v>
          </cell>
          <cell r="K407">
            <v>90990</v>
          </cell>
          <cell r="L407">
            <v>121708</v>
          </cell>
          <cell r="M407">
            <v>168911</v>
          </cell>
          <cell r="N407">
            <v>204009</v>
          </cell>
          <cell r="O407">
            <v>252584</v>
          </cell>
          <cell r="P407">
            <v>310125</v>
          </cell>
          <cell r="Q407">
            <v>348483</v>
          </cell>
        </row>
        <row r="408">
          <cell r="D408">
            <v>663</v>
          </cell>
          <cell r="E408">
            <v>663</v>
          </cell>
          <cell r="F408">
            <v>221</v>
          </cell>
          <cell r="G408">
            <v>442</v>
          </cell>
          <cell r="H408">
            <v>663</v>
          </cell>
          <cell r="I408">
            <v>884</v>
          </cell>
          <cell r="J408">
            <v>1105</v>
          </cell>
          <cell r="K408">
            <v>1326</v>
          </cell>
          <cell r="L408">
            <v>1547</v>
          </cell>
          <cell r="M408">
            <v>1768</v>
          </cell>
          <cell r="N408">
            <v>1989</v>
          </cell>
          <cell r="O408">
            <v>2210</v>
          </cell>
          <cell r="P408">
            <v>2431</v>
          </cell>
          <cell r="Q408">
            <v>2649</v>
          </cell>
        </row>
        <row r="409">
          <cell r="D409">
            <v>1287</v>
          </cell>
          <cell r="E409">
            <v>1287</v>
          </cell>
          <cell r="F409">
            <v>429</v>
          </cell>
          <cell r="G409">
            <v>858</v>
          </cell>
          <cell r="H409">
            <v>1287</v>
          </cell>
          <cell r="I409">
            <v>1716</v>
          </cell>
          <cell r="J409">
            <v>2145</v>
          </cell>
          <cell r="K409">
            <v>2574</v>
          </cell>
          <cell r="L409">
            <v>3003</v>
          </cell>
          <cell r="M409">
            <v>3432</v>
          </cell>
          <cell r="N409">
            <v>3861</v>
          </cell>
          <cell r="O409">
            <v>4290</v>
          </cell>
          <cell r="P409">
            <v>4719</v>
          </cell>
          <cell r="Q409">
            <v>5151</v>
          </cell>
        </row>
        <row r="410"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</row>
        <row r="411"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</row>
        <row r="412">
          <cell r="D412">
            <v>75</v>
          </cell>
          <cell r="E412">
            <v>75</v>
          </cell>
          <cell r="F412">
            <v>25</v>
          </cell>
          <cell r="G412">
            <v>50</v>
          </cell>
          <cell r="H412">
            <v>75</v>
          </cell>
          <cell r="I412">
            <v>100</v>
          </cell>
          <cell r="J412">
            <v>125</v>
          </cell>
          <cell r="K412">
            <v>150</v>
          </cell>
          <cell r="L412">
            <v>175</v>
          </cell>
          <cell r="M412">
            <v>200</v>
          </cell>
          <cell r="N412">
            <v>225</v>
          </cell>
          <cell r="O412">
            <v>250</v>
          </cell>
          <cell r="P412">
            <v>275</v>
          </cell>
          <cell r="Q412">
            <v>300</v>
          </cell>
        </row>
        <row r="413">
          <cell r="D413">
            <v>342</v>
          </cell>
          <cell r="E413">
            <v>342</v>
          </cell>
          <cell r="F413">
            <v>114</v>
          </cell>
          <cell r="G413">
            <v>228</v>
          </cell>
          <cell r="H413">
            <v>342</v>
          </cell>
          <cell r="I413">
            <v>456</v>
          </cell>
          <cell r="J413">
            <v>570</v>
          </cell>
          <cell r="K413">
            <v>684</v>
          </cell>
          <cell r="L413">
            <v>798</v>
          </cell>
          <cell r="M413">
            <v>912</v>
          </cell>
          <cell r="N413">
            <v>1026</v>
          </cell>
          <cell r="O413">
            <v>1140</v>
          </cell>
          <cell r="P413">
            <v>1254</v>
          </cell>
          <cell r="Q413">
            <v>1372</v>
          </cell>
        </row>
        <row r="414"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</row>
        <row r="415">
          <cell r="D415">
            <v>75</v>
          </cell>
          <cell r="E415">
            <v>75</v>
          </cell>
          <cell r="F415">
            <v>25</v>
          </cell>
          <cell r="G415">
            <v>50</v>
          </cell>
          <cell r="H415">
            <v>75</v>
          </cell>
          <cell r="I415">
            <v>100</v>
          </cell>
          <cell r="J415">
            <v>125</v>
          </cell>
          <cell r="K415">
            <v>150</v>
          </cell>
          <cell r="L415">
            <v>175</v>
          </cell>
          <cell r="M415">
            <v>200</v>
          </cell>
          <cell r="N415">
            <v>225</v>
          </cell>
          <cell r="O415">
            <v>250</v>
          </cell>
          <cell r="P415">
            <v>275</v>
          </cell>
          <cell r="Q415">
            <v>300</v>
          </cell>
        </row>
        <row r="416">
          <cell r="D416">
            <v>50</v>
          </cell>
          <cell r="E416">
            <v>50</v>
          </cell>
          <cell r="F416">
            <v>0</v>
          </cell>
          <cell r="G416">
            <v>0</v>
          </cell>
          <cell r="H416">
            <v>50</v>
          </cell>
          <cell r="I416">
            <v>50</v>
          </cell>
          <cell r="J416">
            <v>50</v>
          </cell>
          <cell r="K416">
            <v>100</v>
          </cell>
          <cell r="L416">
            <v>100</v>
          </cell>
          <cell r="M416">
            <v>100</v>
          </cell>
          <cell r="N416">
            <v>150</v>
          </cell>
          <cell r="O416">
            <v>150</v>
          </cell>
          <cell r="P416">
            <v>150</v>
          </cell>
          <cell r="Q416">
            <v>200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</row>
        <row r="418">
          <cell r="D418">
            <v>374</v>
          </cell>
          <cell r="E418">
            <v>174</v>
          </cell>
          <cell r="F418">
            <v>92</v>
          </cell>
          <cell r="G418">
            <v>150</v>
          </cell>
          <cell r="H418">
            <v>208</v>
          </cell>
          <cell r="I418">
            <v>266</v>
          </cell>
          <cell r="J418">
            <v>324</v>
          </cell>
          <cell r="K418">
            <v>582</v>
          </cell>
          <cell r="L418">
            <v>640</v>
          </cell>
          <cell r="M418">
            <v>698</v>
          </cell>
          <cell r="N418">
            <v>756</v>
          </cell>
          <cell r="O418">
            <v>814</v>
          </cell>
          <cell r="P418">
            <v>872</v>
          </cell>
          <cell r="Q418">
            <v>1100</v>
          </cell>
        </row>
        <row r="419">
          <cell r="D419">
            <v>50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50</v>
          </cell>
          <cell r="L419">
            <v>50</v>
          </cell>
          <cell r="M419">
            <v>50</v>
          </cell>
          <cell r="N419">
            <v>50</v>
          </cell>
          <cell r="O419">
            <v>50</v>
          </cell>
          <cell r="P419">
            <v>50</v>
          </cell>
          <cell r="Q419">
            <v>50</v>
          </cell>
        </row>
        <row r="420">
          <cell r="D420">
            <v>162</v>
          </cell>
          <cell r="E420">
            <v>162</v>
          </cell>
          <cell r="F420">
            <v>54</v>
          </cell>
          <cell r="G420">
            <v>108</v>
          </cell>
          <cell r="H420">
            <v>162</v>
          </cell>
          <cell r="I420">
            <v>216</v>
          </cell>
          <cell r="J420">
            <v>270</v>
          </cell>
          <cell r="K420">
            <v>324</v>
          </cell>
          <cell r="L420">
            <v>378</v>
          </cell>
          <cell r="M420">
            <v>432</v>
          </cell>
          <cell r="N420">
            <v>486</v>
          </cell>
          <cell r="O420">
            <v>540</v>
          </cell>
          <cell r="P420">
            <v>594</v>
          </cell>
          <cell r="Q420">
            <v>650</v>
          </cell>
        </row>
        <row r="421"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</row>
        <row r="422">
          <cell r="D422">
            <v>3000</v>
          </cell>
          <cell r="E422">
            <v>550</v>
          </cell>
          <cell r="F422">
            <v>270</v>
          </cell>
          <cell r="G422">
            <v>550</v>
          </cell>
          <cell r="H422">
            <v>4650</v>
          </cell>
          <cell r="I422">
            <v>4920</v>
          </cell>
          <cell r="J422">
            <v>5200</v>
          </cell>
          <cell r="K422">
            <v>7650</v>
          </cell>
          <cell r="L422">
            <v>7750</v>
          </cell>
          <cell r="M422">
            <v>7850</v>
          </cell>
          <cell r="N422">
            <v>8200</v>
          </cell>
          <cell r="O422">
            <v>8500</v>
          </cell>
          <cell r="P422">
            <v>8850</v>
          </cell>
          <cell r="Q422">
            <v>9545</v>
          </cell>
        </row>
        <row r="423"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</row>
        <row r="424"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</row>
        <row r="425"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</row>
        <row r="426">
          <cell r="D426">
            <v>5</v>
          </cell>
          <cell r="E426">
            <v>4</v>
          </cell>
          <cell r="F426">
            <v>0</v>
          </cell>
          <cell r="G426">
            <v>0</v>
          </cell>
          <cell r="H426">
            <v>4</v>
          </cell>
          <cell r="I426">
            <v>4</v>
          </cell>
          <cell r="J426">
            <v>4</v>
          </cell>
          <cell r="K426">
            <v>9</v>
          </cell>
          <cell r="L426">
            <v>9</v>
          </cell>
          <cell r="M426">
            <v>9</v>
          </cell>
          <cell r="N426">
            <v>13</v>
          </cell>
          <cell r="O426">
            <v>13</v>
          </cell>
          <cell r="P426">
            <v>13</v>
          </cell>
          <cell r="Q426">
            <v>18</v>
          </cell>
        </row>
        <row r="427">
          <cell r="D427">
            <v>3500</v>
          </cell>
          <cell r="E427">
            <v>3500</v>
          </cell>
          <cell r="F427">
            <v>0</v>
          </cell>
          <cell r="G427">
            <v>0</v>
          </cell>
          <cell r="H427">
            <v>3500</v>
          </cell>
          <cell r="I427">
            <v>3500</v>
          </cell>
          <cell r="J427">
            <v>3500</v>
          </cell>
          <cell r="K427">
            <v>7000</v>
          </cell>
          <cell r="L427">
            <v>7000</v>
          </cell>
          <cell r="M427">
            <v>7000</v>
          </cell>
          <cell r="N427">
            <v>10500</v>
          </cell>
          <cell r="O427">
            <v>10500</v>
          </cell>
          <cell r="P427">
            <v>10500</v>
          </cell>
          <cell r="Q427">
            <v>14115</v>
          </cell>
        </row>
        <row r="428"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</row>
        <row r="429">
          <cell r="D429">
            <v>267</v>
          </cell>
          <cell r="E429">
            <v>267</v>
          </cell>
          <cell r="F429">
            <v>89</v>
          </cell>
          <cell r="G429">
            <v>178</v>
          </cell>
          <cell r="H429">
            <v>267</v>
          </cell>
          <cell r="I429">
            <v>356</v>
          </cell>
          <cell r="J429">
            <v>445</v>
          </cell>
          <cell r="K429">
            <v>534</v>
          </cell>
          <cell r="L429">
            <v>623</v>
          </cell>
          <cell r="M429">
            <v>712</v>
          </cell>
          <cell r="N429">
            <v>801</v>
          </cell>
          <cell r="O429">
            <v>890</v>
          </cell>
          <cell r="P429">
            <v>979</v>
          </cell>
          <cell r="Q429">
            <v>1065</v>
          </cell>
        </row>
        <row r="430">
          <cell r="D430">
            <v>18</v>
          </cell>
          <cell r="E430">
            <v>18</v>
          </cell>
          <cell r="F430">
            <v>6</v>
          </cell>
          <cell r="G430">
            <v>6</v>
          </cell>
          <cell r="H430">
            <v>18</v>
          </cell>
          <cell r="I430">
            <v>18</v>
          </cell>
          <cell r="J430">
            <v>18</v>
          </cell>
          <cell r="K430">
            <v>36</v>
          </cell>
          <cell r="L430">
            <v>36</v>
          </cell>
          <cell r="M430">
            <v>36</v>
          </cell>
          <cell r="N430">
            <v>54</v>
          </cell>
          <cell r="O430">
            <v>54</v>
          </cell>
          <cell r="P430">
            <v>54</v>
          </cell>
          <cell r="Q430">
            <v>70</v>
          </cell>
        </row>
        <row r="431"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</row>
        <row r="432"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</row>
        <row r="433"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</row>
        <row r="434"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</row>
        <row r="435"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</row>
        <row r="436">
          <cell r="D436">
            <v>24</v>
          </cell>
          <cell r="E436">
            <v>24</v>
          </cell>
          <cell r="F436">
            <v>8</v>
          </cell>
          <cell r="G436">
            <v>16</v>
          </cell>
          <cell r="H436">
            <v>24</v>
          </cell>
          <cell r="I436">
            <v>32</v>
          </cell>
          <cell r="J436">
            <v>40</v>
          </cell>
          <cell r="K436">
            <v>48</v>
          </cell>
          <cell r="L436">
            <v>56</v>
          </cell>
          <cell r="M436">
            <v>64</v>
          </cell>
          <cell r="N436">
            <v>72</v>
          </cell>
          <cell r="O436">
            <v>80</v>
          </cell>
          <cell r="P436">
            <v>88</v>
          </cell>
          <cell r="Q436">
            <v>100</v>
          </cell>
        </row>
        <row r="437">
          <cell r="D437">
            <v>3648</v>
          </cell>
          <cell r="E437">
            <v>3648</v>
          </cell>
          <cell r="F437">
            <v>1216</v>
          </cell>
          <cell r="G437">
            <v>2432</v>
          </cell>
          <cell r="H437">
            <v>3648</v>
          </cell>
          <cell r="I437">
            <v>4864</v>
          </cell>
          <cell r="J437">
            <v>6080</v>
          </cell>
          <cell r="K437">
            <v>7296</v>
          </cell>
          <cell r="L437">
            <v>8512</v>
          </cell>
          <cell r="M437">
            <v>9728</v>
          </cell>
          <cell r="N437">
            <v>10944</v>
          </cell>
          <cell r="O437">
            <v>12160</v>
          </cell>
          <cell r="P437">
            <v>13376</v>
          </cell>
          <cell r="Q437">
            <v>14595</v>
          </cell>
        </row>
        <row r="438">
          <cell r="D438">
            <v>324</v>
          </cell>
          <cell r="E438">
            <v>324</v>
          </cell>
          <cell r="F438">
            <v>108</v>
          </cell>
          <cell r="G438">
            <v>216</v>
          </cell>
          <cell r="H438">
            <v>324</v>
          </cell>
          <cell r="I438">
            <v>432</v>
          </cell>
          <cell r="J438">
            <v>540</v>
          </cell>
          <cell r="K438">
            <v>648</v>
          </cell>
          <cell r="L438">
            <v>756</v>
          </cell>
          <cell r="M438">
            <v>864</v>
          </cell>
          <cell r="N438">
            <v>972</v>
          </cell>
          <cell r="O438">
            <v>1080</v>
          </cell>
          <cell r="P438">
            <v>1188</v>
          </cell>
          <cell r="Q438">
            <v>1300</v>
          </cell>
        </row>
        <row r="439">
          <cell r="D439">
            <v>1185</v>
          </cell>
          <cell r="E439">
            <v>1185</v>
          </cell>
          <cell r="F439">
            <v>395</v>
          </cell>
          <cell r="G439">
            <v>790</v>
          </cell>
          <cell r="H439">
            <v>1185</v>
          </cell>
          <cell r="I439">
            <v>1580</v>
          </cell>
          <cell r="J439">
            <v>1975</v>
          </cell>
          <cell r="K439">
            <v>2370</v>
          </cell>
          <cell r="L439">
            <v>2765</v>
          </cell>
          <cell r="M439">
            <v>3160</v>
          </cell>
          <cell r="N439">
            <v>3555</v>
          </cell>
          <cell r="O439">
            <v>3950</v>
          </cell>
          <cell r="P439">
            <v>4345</v>
          </cell>
          <cell r="Q439">
            <v>4740</v>
          </cell>
        </row>
        <row r="440">
          <cell r="D440">
            <v>276</v>
          </cell>
          <cell r="E440">
            <v>276</v>
          </cell>
          <cell r="F440">
            <v>92</v>
          </cell>
          <cell r="G440">
            <v>184</v>
          </cell>
          <cell r="H440">
            <v>276</v>
          </cell>
          <cell r="I440">
            <v>368</v>
          </cell>
          <cell r="J440">
            <v>460</v>
          </cell>
          <cell r="K440">
            <v>552</v>
          </cell>
          <cell r="L440">
            <v>644</v>
          </cell>
          <cell r="M440">
            <v>736</v>
          </cell>
          <cell r="N440">
            <v>828</v>
          </cell>
          <cell r="O440">
            <v>920</v>
          </cell>
          <cell r="P440">
            <v>1012</v>
          </cell>
          <cell r="Q440">
            <v>1100</v>
          </cell>
        </row>
        <row r="441">
          <cell r="D441">
            <v>30</v>
          </cell>
          <cell r="E441">
            <v>30</v>
          </cell>
          <cell r="F441">
            <v>10</v>
          </cell>
          <cell r="G441">
            <v>20</v>
          </cell>
          <cell r="H441">
            <v>30</v>
          </cell>
          <cell r="I441">
            <v>40</v>
          </cell>
          <cell r="J441">
            <v>50</v>
          </cell>
          <cell r="K441">
            <v>60</v>
          </cell>
          <cell r="L441">
            <v>70</v>
          </cell>
          <cell r="M441">
            <v>80</v>
          </cell>
          <cell r="N441">
            <v>90</v>
          </cell>
          <cell r="O441">
            <v>100</v>
          </cell>
          <cell r="P441">
            <v>110</v>
          </cell>
          <cell r="Q441">
            <v>120</v>
          </cell>
        </row>
        <row r="442"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</row>
        <row r="443"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</row>
        <row r="444">
          <cell r="D444">
            <v>72539</v>
          </cell>
          <cell r="E444">
            <v>81239</v>
          </cell>
          <cell r="F444">
            <v>19413</v>
          </cell>
          <cell r="G444">
            <v>39726</v>
          </cell>
          <cell r="H444">
            <v>60739</v>
          </cell>
          <cell r="I444">
            <v>82452</v>
          </cell>
          <cell r="J444">
            <v>107265</v>
          </cell>
          <cell r="K444">
            <v>133278</v>
          </cell>
          <cell r="L444">
            <v>160091</v>
          </cell>
          <cell r="M444">
            <v>186104</v>
          </cell>
          <cell r="N444">
            <v>214517</v>
          </cell>
          <cell r="O444">
            <v>238330</v>
          </cell>
          <cell r="P444">
            <v>265843</v>
          </cell>
          <cell r="Q444">
            <v>288464</v>
          </cell>
        </row>
        <row r="445">
          <cell r="D445">
            <v>24960</v>
          </cell>
          <cell r="E445">
            <v>22970</v>
          </cell>
          <cell r="F445">
            <v>6990</v>
          </cell>
          <cell r="G445">
            <v>13980</v>
          </cell>
          <cell r="H445">
            <v>23960</v>
          </cell>
          <cell r="I445">
            <v>30950</v>
          </cell>
          <cell r="J445">
            <v>41930</v>
          </cell>
          <cell r="K445">
            <v>48920</v>
          </cell>
          <cell r="L445">
            <v>55910</v>
          </cell>
          <cell r="M445">
            <v>63900</v>
          </cell>
          <cell r="N445">
            <v>71890</v>
          </cell>
          <cell r="O445">
            <v>78880</v>
          </cell>
          <cell r="P445">
            <v>89860</v>
          </cell>
          <cell r="Q445">
            <v>99834</v>
          </cell>
        </row>
        <row r="446">
          <cell r="D446">
            <v>75</v>
          </cell>
          <cell r="E446">
            <v>75</v>
          </cell>
          <cell r="F446">
            <v>25</v>
          </cell>
          <cell r="G446">
            <v>50</v>
          </cell>
          <cell r="H446">
            <v>75</v>
          </cell>
          <cell r="I446">
            <v>100</v>
          </cell>
          <cell r="J446">
            <v>125</v>
          </cell>
          <cell r="K446">
            <v>150</v>
          </cell>
          <cell r="L446">
            <v>175</v>
          </cell>
          <cell r="M446">
            <v>200</v>
          </cell>
          <cell r="N446">
            <v>225</v>
          </cell>
          <cell r="O446">
            <v>250</v>
          </cell>
          <cell r="P446">
            <v>275</v>
          </cell>
          <cell r="Q446">
            <v>300</v>
          </cell>
        </row>
        <row r="447"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</row>
        <row r="448"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</row>
        <row r="449"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</row>
        <row r="450">
          <cell r="D450">
            <v>8761</v>
          </cell>
          <cell r="E450">
            <v>8061</v>
          </cell>
          <cell r="F450">
            <v>2453</v>
          </cell>
          <cell r="G450">
            <v>4906</v>
          </cell>
          <cell r="H450">
            <v>8412</v>
          </cell>
          <cell r="I450">
            <v>10865</v>
          </cell>
          <cell r="J450">
            <v>14720</v>
          </cell>
          <cell r="K450">
            <v>17173</v>
          </cell>
          <cell r="L450">
            <v>19626</v>
          </cell>
          <cell r="M450">
            <v>22430</v>
          </cell>
          <cell r="N450">
            <v>25234</v>
          </cell>
          <cell r="O450">
            <v>27687</v>
          </cell>
          <cell r="P450">
            <v>31542</v>
          </cell>
          <cell r="Q450">
            <v>35047</v>
          </cell>
        </row>
        <row r="451"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</row>
        <row r="452"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</row>
        <row r="453">
          <cell r="D453">
            <v>579</v>
          </cell>
          <cell r="E453">
            <v>579</v>
          </cell>
          <cell r="F453">
            <v>193</v>
          </cell>
          <cell r="G453">
            <v>386</v>
          </cell>
          <cell r="H453">
            <v>579</v>
          </cell>
          <cell r="I453">
            <v>772</v>
          </cell>
          <cell r="J453">
            <v>965</v>
          </cell>
          <cell r="K453">
            <v>1158</v>
          </cell>
          <cell r="L453">
            <v>1351</v>
          </cell>
          <cell r="M453">
            <v>1544</v>
          </cell>
          <cell r="N453">
            <v>1737</v>
          </cell>
          <cell r="O453">
            <v>1930</v>
          </cell>
          <cell r="P453">
            <v>2123</v>
          </cell>
          <cell r="Q453">
            <v>2320</v>
          </cell>
        </row>
        <row r="454"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</row>
        <row r="455"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</row>
        <row r="457">
          <cell r="D457">
            <v>90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90</v>
          </cell>
          <cell r="L457">
            <v>90</v>
          </cell>
          <cell r="M457">
            <v>90</v>
          </cell>
          <cell r="N457">
            <v>90</v>
          </cell>
          <cell r="O457">
            <v>90</v>
          </cell>
          <cell r="P457">
            <v>90</v>
          </cell>
          <cell r="Q457">
            <v>180</v>
          </cell>
        </row>
        <row r="458">
          <cell r="D458">
            <v>50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50</v>
          </cell>
          <cell r="L458">
            <v>50</v>
          </cell>
          <cell r="M458">
            <v>50</v>
          </cell>
          <cell r="N458">
            <v>50</v>
          </cell>
          <cell r="O458">
            <v>50</v>
          </cell>
          <cell r="P458">
            <v>50</v>
          </cell>
          <cell r="Q458">
            <v>100</v>
          </cell>
        </row>
        <row r="459"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</row>
        <row r="460"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</row>
        <row r="461"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</row>
        <row r="462"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</row>
        <row r="463"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</row>
        <row r="464">
          <cell r="D464">
            <v>150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150</v>
          </cell>
          <cell r="K464">
            <v>150</v>
          </cell>
          <cell r="L464">
            <v>150</v>
          </cell>
          <cell r="M464">
            <v>150</v>
          </cell>
          <cell r="N464">
            <v>150</v>
          </cell>
          <cell r="O464">
            <v>150</v>
          </cell>
          <cell r="P464">
            <v>150</v>
          </cell>
          <cell r="Q464">
            <v>300</v>
          </cell>
        </row>
        <row r="465"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6500</v>
          </cell>
          <cell r="I467">
            <v>6500</v>
          </cell>
          <cell r="J467">
            <v>6500</v>
          </cell>
          <cell r="K467">
            <v>6500</v>
          </cell>
          <cell r="L467">
            <v>6500</v>
          </cell>
          <cell r="M467">
            <v>6500</v>
          </cell>
          <cell r="N467">
            <v>6500</v>
          </cell>
          <cell r="O467">
            <v>6500</v>
          </cell>
          <cell r="P467">
            <v>6500</v>
          </cell>
          <cell r="Q467">
            <v>6500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</row>
        <row r="469"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</row>
        <row r="470"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</row>
        <row r="471"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</row>
        <row r="472"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</row>
        <row r="473"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</row>
        <row r="475"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</row>
        <row r="476">
          <cell r="D476">
            <v>99</v>
          </cell>
          <cell r="E476">
            <v>99</v>
          </cell>
          <cell r="F476">
            <v>33</v>
          </cell>
          <cell r="G476">
            <v>66</v>
          </cell>
          <cell r="H476">
            <v>99</v>
          </cell>
          <cell r="I476">
            <v>132</v>
          </cell>
          <cell r="J476">
            <v>165</v>
          </cell>
          <cell r="K476">
            <v>198</v>
          </cell>
          <cell r="L476">
            <v>231</v>
          </cell>
          <cell r="M476">
            <v>264</v>
          </cell>
          <cell r="N476">
            <v>297</v>
          </cell>
          <cell r="O476">
            <v>330</v>
          </cell>
          <cell r="P476">
            <v>363</v>
          </cell>
          <cell r="Q476">
            <v>400</v>
          </cell>
        </row>
        <row r="477">
          <cell r="D477">
            <v>3700</v>
          </cell>
          <cell r="E477">
            <v>25670</v>
          </cell>
          <cell r="F477">
            <v>0</v>
          </cell>
          <cell r="G477">
            <v>28700</v>
          </cell>
          <cell r="H477">
            <v>36200</v>
          </cell>
          <cell r="I477">
            <v>37200</v>
          </cell>
          <cell r="J477">
            <v>38500</v>
          </cell>
          <cell r="K477">
            <v>39900</v>
          </cell>
          <cell r="L477">
            <v>65570</v>
          </cell>
          <cell r="M477">
            <v>65570</v>
          </cell>
          <cell r="N477">
            <v>65570</v>
          </cell>
          <cell r="O477">
            <v>65570</v>
          </cell>
          <cell r="P477">
            <v>65570</v>
          </cell>
          <cell r="Q477">
            <v>88370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D479">
            <v>249</v>
          </cell>
          <cell r="E479">
            <v>249</v>
          </cell>
          <cell r="F479">
            <v>83</v>
          </cell>
          <cell r="G479">
            <v>166</v>
          </cell>
          <cell r="H479">
            <v>249</v>
          </cell>
          <cell r="I479">
            <v>332</v>
          </cell>
          <cell r="J479">
            <v>415</v>
          </cell>
          <cell r="K479">
            <v>498</v>
          </cell>
          <cell r="L479">
            <v>581</v>
          </cell>
          <cell r="M479">
            <v>664</v>
          </cell>
          <cell r="N479">
            <v>747</v>
          </cell>
          <cell r="O479">
            <v>830</v>
          </cell>
          <cell r="P479">
            <v>913</v>
          </cell>
          <cell r="Q479">
            <v>1000</v>
          </cell>
        </row>
        <row r="480">
          <cell r="D480">
            <v>0</v>
          </cell>
          <cell r="E480">
            <v>1500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1500</v>
          </cell>
          <cell r="M480">
            <v>1500</v>
          </cell>
          <cell r="N480">
            <v>1500</v>
          </cell>
          <cell r="O480">
            <v>1500</v>
          </cell>
          <cell r="P480">
            <v>3000</v>
          </cell>
          <cell r="Q480">
            <v>3651</v>
          </cell>
        </row>
        <row r="481"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</row>
        <row r="482"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</row>
        <row r="483"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</row>
        <row r="484"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</row>
        <row r="485"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</row>
        <row r="486"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</row>
        <row r="487"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</row>
        <row r="488"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</row>
        <row r="489"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</row>
        <row r="490"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</row>
        <row r="491"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</row>
        <row r="492"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</row>
        <row r="493"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</row>
        <row r="495"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</row>
        <row r="496"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</row>
        <row r="497"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</row>
        <row r="498">
          <cell r="D498">
            <v>511</v>
          </cell>
          <cell r="E498">
            <v>0</v>
          </cell>
          <cell r="F498">
            <v>180</v>
          </cell>
          <cell r="G498">
            <v>180</v>
          </cell>
          <cell r="H498">
            <v>360</v>
          </cell>
          <cell r="I498">
            <v>671</v>
          </cell>
          <cell r="J498">
            <v>871</v>
          </cell>
          <cell r="K498">
            <v>871</v>
          </cell>
          <cell r="L498">
            <v>871</v>
          </cell>
          <cell r="M498">
            <v>871</v>
          </cell>
          <cell r="N498">
            <v>871</v>
          </cell>
          <cell r="O498">
            <v>871</v>
          </cell>
          <cell r="P498">
            <v>871</v>
          </cell>
          <cell r="Q498">
            <v>871</v>
          </cell>
        </row>
        <row r="499"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</row>
        <row r="500">
          <cell r="D500">
            <v>150</v>
          </cell>
          <cell r="E500">
            <v>150</v>
          </cell>
          <cell r="F500">
            <v>0</v>
          </cell>
          <cell r="G500">
            <v>0</v>
          </cell>
          <cell r="H500">
            <v>150</v>
          </cell>
          <cell r="I500">
            <v>150</v>
          </cell>
          <cell r="J500">
            <v>150</v>
          </cell>
          <cell r="K500">
            <v>300</v>
          </cell>
          <cell r="L500">
            <v>300</v>
          </cell>
          <cell r="M500">
            <v>300</v>
          </cell>
          <cell r="N500">
            <v>450</v>
          </cell>
          <cell r="O500">
            <v>450</v>
          </cell>
          <cell r="P500">
            <v>450</v>
          </cell>
          <cell r="Q500">
            <v>600</v>
          </cell>
        </row>
        <row r="501">
          <cell r="D501">
            <v>114</v>
          </cell>
          <cell r="E501">
            <v>114</v>
          </cell>
          <cell r="F501">
            <v>38</v>
          </cell>
          <cell r="G501">
            <v>76</v>
          </cell>
          <cell r="H501">
            <v>114</v>
          </cell>
          <cell r="I501">
            <v>152</v>
          </cell>
          <cell r="J501">
            <v>190</v>
          </cell>
          <cell r="K501">
            <v>228</v>
          </cell>
          <cell r="L501">
            <v>266</v>
          </cell>
          <cell r="M501">
            <v>304</v>
          </cell>
          <cell r="N501">
            <v>342</v>
          </cell>
          <cell r="O501">
            <v>380</v>
          </cell>
          <cell r="P501">
            <v>418</v>
          </cell>
          <cell r="Q501">
            <v>450</v>
          </cell>
        </row>
        <row r="502"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</row>
        <row r="503">
          <cell r="D503">
            <v>111600</v>
          </cell>
          <cell r="E503">
            <v>111600</v>
          </cell>
          <cell r="F503">
            <v>37200</v>
          </cell>
          <cell r="G503">
            <v>74400</v>
          </cell>
          <cell r="H503">
            <v>111600</v>
          </cell>
          <cell r="I503">
            <v>148800</v>
          </cell>
          <cell r="J503">
            <v>186000</v>
          </cell>
          <cell r="K503">
            <v>223200</v>
          </cell>
          <cell r="L503">
            <v>260400</v>
          </cell>
          <cell r="M503">
            <v>297600</v>
          </cell>
          <cell r="N503">
            <v>334800</v>
          </cell>
          <cell r="O503">
            <v>384800</v>
          </cell>
          <cell r="P503">
            <v>434800</v>
          </cell>
          <cell r="Q503">
            <v>507000</v>
          </cell>
        </row>
        <row r="504">
          <cell r="D504">
            <v>720</v>
          </cell>
          <cell r="E504">
            <v>720</v>
          </cell>
          <cell r="F504">
            <v>240</v>
          </cell>
          <cell r="G504">
            <v>480</v>
          </cell>
          <cell r="H504">
            <v>720</v>
          </cell>
          <cell r="I504">
            <v>960</v>
          </cell>
          <cell r="J504">
            <v>1200</v>
          </cell>
          <cell r="K504">
            <v>1440</v>
          </cell>
          <cell r="L504">
            <v>1680</v>
          </cell>
          <cell r="M504">
            <v>1920</v>
          </cell>
          <cell r="N504">
            <v>2160</v>
          </cell>
          <cell r="O504">
            <v>2430</v>
          </cell>
          <cell r="P504">
            <v>2700</v>
          </cell>
          <cell r="Q504">
            <v>2981</v>
          </cell>
        </row>
        <row r="505"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</row>
        <row r="506"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</row>
        <row r="507"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</row>
        <row r="508"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</row>
        <row r="509"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</row>
        <row r="510"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</row>
        <row r="511"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</row>
        <row r="512"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</row>
        <row r="513"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</row>
        <row r="514"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</row>
        <row r="515"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</row>
        <row r="516"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</row>
        <row r="517"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</row>
        <row r="518"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</row>
        <row r="519"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</row>
        <row r="520">
          <cell r="D520">
            <v>420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420</v>
          </cell>
          <cell r="L520">
            <v>420</v>
          </cell>
          <cell r="M520">
            <v>420</v>
          </cell>
          <cell r="N520">
            <v>420</v>
          </cell>
          <cell r="O520">
            <v>420</v>
          </cell>
          <cell r="P520">
            <v>420</v>
          </cell>
          <cell r="Q520">
            <v>850</v>
          </cell>
        </row>
        <row r="521"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</row>
        <row r="522">
          <cell r="D522">
            <v>150</v>
          </cell>
          <cell r="E522">
            <v>150</v>
          </cell>
          <cell r="F522">
            <v>50</v>
          </cell>
          <cell r="G522">
            <v>100</v>
          </cell>
          <cell r="H522">
            <v>150</v>
          </cell>
          <cell r="I522">
            <v>200</v>
          </cell>
          <cell r="J522">
            <v>250</v>
          </cell>
          <cell r="K522">
            <v>300</v>
          </cell>
          <cell r="L522">
            <v>350</v>
          </cell>
          <cell r="M522">
            <v>400</v>
          </cell>
          <cell r="N522">
            <v>450</v>
          </cell>
          <cell r="O522">
            <v>500</v>
          </cell>
          <cell r="P522">
            <v>550</v>
          </cell>
          <cell r="Q522">
            <v>600</v>
          </cell>
        </row>
        <row r="523">
          <cell r="D523">
            <v>51</v>
          </cell>
          <cell r="E523">
            <v>51</v>
          </cell>
          <cell r="F523">
            <v>17</v>
          </cell>
          <cell r="G523">
            <v>34</v>
          </cell>
          <cell r="H523">
            <v>51</v>
          </cell>
          <cell r="I523">
            <v>68</v>
          </cell>
          <cell r="J523">
            <v>85</v>
          </cell>
          <cell r="K523">
            <v>102</v>
          </cell>
          <cell r="L523">
            <v>119</v>
          </cell>
          <cell r="M523">
            <v>136</v>
          </cell>
          <cell r="N523">
            <v>153</v>
          </cell>
          <cell r="O523">
            <v>170</v>
          </cell>
          <cell r="P523">
            <v>187</v>
          </cell>
          <cell r="Q523">
            <v>200</v>
          </cell>
        </row>
        <row r="524"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</row>
        <row r="525"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</row>
        <row r="526"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</row>
        <row r="527"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</row>
        <row r="528"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</row>
        <row r="529"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</row>
        <row r="530"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</row>
        <row r="531"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</row>
        <row r="532"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</row>
        <row r="533"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</row>
        <row r="534"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</row>
        <row r="535"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</row>
        <row r="536"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</row>
        <row r="538"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</row>
        <row r="539"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</row>
        <row r="540"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</row>
        <row r="541"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</row>
        <row r="542"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</row>
        <row r="543"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</row>
        <row r="544"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</row>
        <row r="545"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</row>
        <row r="546"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</row>
        <row r="547"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</row>
        <row r="548"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</row>
        <row r="549"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</row>
        <row r="550"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</row>
        <row r="551"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</row>
        <row r="552"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</row>
        <row r="553"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</row>
        <row r="554"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</row>
        <row r="555"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</row>
        <row r="556"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</row>
        <row r="557"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</row>
        <row r="558"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</row>
        <row r="559"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</row>
        <row r="560"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</row>
        <row r="561"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</row>
        <row r="562">
          <cell r="D562">
            <v>1431</v>
          </cell>
          <cell r="E562">
            <v>1431</v>
          </cell>
          <cell r="F562">
            <v>477</v>
          </cell>
          <cell r="G562">
            <v>954</v>
          </cell>
          <cell r="H562">
            <v>1431</v>
          </cell>
          <cell r="I562">
            <v>1908</v>
          </cell>
          <cell r="J562">
            <v>2385</v>
          </cell>
          <cell r="K562">
            <v>2862</v>
          </cell>
          <cell r="L562">
            <v>3339</v>
          </cell>
          <cell r="M562">
            <v>3816</v>
          </cell>
          <cell r="N562">
            <v>4293</v>
          </cell>
          <cell r="O562">
            <v>4770</v>
          </cell>
          <cell r="P562">
            <v>5247</v>
          </cell>
          <cell r="Q562">
            <v>5721</v>
          </cell>
        </row>
        <row r="563"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</row>
        <row r="564"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</row>
        <row r="565"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</row>
        <row r="566"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</row>
        <row r="567"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</row>
        <row r="568"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</row>
        <row r="569"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</row>
        <row r="570">
          <cell r="D570">
            <v>2001</v>
          </cell>
          <cell r="E570">
            <v>2001</v>
          </cell>
          <cell r="F570">
            <v>667</v>
          </cell>
          <cell r="G570">
            <v>1334</v>
          </cell>
          <cell r="H570">
            <v>2001</v>
          </cell>
          <cell r="I570">
            <v>2668</v>
          </cell>
          <cell r="J570">
            <v>3335</v>
          </cell>
          <cell r="K570">
            <v>4002</v>
          </cell>
          <cell r="L570">
            <v>4669</v>
          </cell>
          <cell r="M570">
            <v>5336</v>
          </cell>
          <cell r="N570">
            <v>6003</v>
          </cell>
          <cell r="O570">
            <v>6670</v>
          </cell>
          <cell r="P570">
            <v>7337</v>
          </cell>
          <cell r="Q570">
            <v>8000</v>
          </cell>
        </row>
        <row r="571"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</row>
        <row r="572"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</row>
        <row r="573">
          <cell r="D573">
            <v>3700</v>
          </cell>
          <cell r="E573">
            <v>25670</v>
          </cell>
          <cell r="F573">
            <v>0</v>
          </cell>
          <cell r="G573">
            <v>28700</v>
          </cell>
          <cell r="H573">
            <v>36200</v>
          </cell>
          <cell r="I573">
            <v>37200</v>
          </cell>
          <cell r="J573">
            <v>38500</v>
          </cell>
          <cell r="K573">
            <v>39900</v>
          </cell>
          <cell r="L573">
            <v>65570</v>
          </cell>
          <cell r="M573">
            <v>65570</v>
          </cell>
          <cell r="N573">
            <v>65570</v>
          </cell>
          <cell r="O573">
            <v>65570</v>
          </cell>
          <cell r="P573">
            <v>65570</v>
          </cell>
          <cell r="Q573">
            <v>88370</v>
          </cell>
        </row>
        <row r="574"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</row>
        <row r="575"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</row>
        <row r="576"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</row>
        <row r="577">
          <cell r="D577">
            <v>501</v>
          </cell>
          <cell r="E577">
            <v>501</v>
          </cell>
          <cell r="F577">
            <v>167</v>
          </cell>
          <cell r="G577">
            <v>334</v>
          </cell>
          <cell r="H577">
            <v>501</v>
          </cell>
          <cell r="I577">
            <v>668</v>
          </cell>
          <cell r="J577">
            <v>835</v>
          </cell>
          <cell r="K577">
            <v>1002</v>
          </cell>
          <cell r="L577">
            <v>1169</v>
          </cell>
          <cell r="M577">
            <v>1336</v>
          </cell>
          <cell r="N577">
            <v>1503</v>
          </cell>
          <cell r="O577">
            <v>1670</v>
          </cell>
          <cell r="P577">
            <v>1837</v>
          </cell>
          <cell r="Q577">
            <v>2000</v>
          </cell>
        </row>
        <row r="578"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</row>
        <row r="579"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</row>
        <row r="580"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</row>
        <row r="581"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</row>
        <row r="582"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</row>
        <row r="583"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</row>
        <row r="584"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</row>
        <row r="586"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</row>
        <row r="587"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</row>
        <row r="588"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</row>
        <row r="589"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</row>
        <row r="590"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</row>
        <row r="591"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</row>
        <row r="592"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</row>
        <row r="593"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</row>
        <row r="595"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</row>
        <row r="596"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</row>
        <row r="597"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</row>
        <row r="598"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</row>
        <row r="599"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</row>
        <row r="601"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</row>
        <row r="602"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</row>
        <row r="603"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</row>
        <row r="605"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</row>
        <row r="606"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</row>
        <row r="607"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</row>
        <row r="609"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</row>
        <row r="610"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</row>
        <row r="611"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</row>
        <row r="613"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</row>
        <row r="614"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</row>
        <row r="615"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</row>
        <row r="617"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</row>
        <row r="618"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</row>
        <row r="619"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</row>
        <row r="621"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</row>
        <row r="622"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</row>
        <row r="623"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</row>
        <row r="624"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</row>
        <row r="625"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</row>
        <row r="626"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</row>
        <row r="627"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</row>
        <row r="628"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</row>
        <row r="629"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</row>
        <row r="630"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</row>
        <row r="631"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</row>
        <row r="632"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</row>
        <row r="633"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</row>
        <row r="634"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</row>
        <row r="636"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</row>
        <row r="637"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</row>
        <row r="638"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</row>
        <row r="640"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</row>
        <row r="641"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</row>
        <row r="642"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</row>
        <row r="643"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</row>
        <row r="644"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</row>
        <row r="645"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</row>
        <row r="646"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</row>
        <row r="647"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</row>
        <row r="648"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</row>
        <row r="649"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</row>
        <row r="650"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</row>
        <row r="651"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</row>
        <row r="652"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</row>
        <row r="653"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</row>
        <row r="654"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</row>
        <row r="655"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</row>
        <row r="656">
          <cell r="D656">
            <v>178530</v>
          </cell>
          <cell r="E656">
            <v>178530</v>
          </cell>
          <cell r="F656">
            <v>59510</v>
          </cell>
          <cell r="G656">
            <v>119020</v>
          </cell>
          <cell r="H656">
            <v>178530</v>
          </cell>
          <cell r="I656">
            <v>238040</v>
          </cell>
          <cell r="J656">
            <v>297550</v>
          </cell>
          <cell r="K656">
            <v>357060</v>
          </cell>
          <cell r="L656">
            <v>416570</v>
          </cell>
          <cell r="M656">
            <v>476080</v>
          </cell>
          <cell r="N656">
            <v>535590</v>
          </cell>
          <cell r="O656">
            <v>595100</v>
          </cell>
          <cell r="P656">
            <v>654610</v>
          </cell>
          <cell r="Q656">
            <v>714120</v>
          </cell>
        </row>
        <row r="657"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</row>
        <row r="658">
          <cell r="D658">
            <v>3562.5379999999996</v>
          </cell>
          <cell r="E658">
            <v>3562.5380000000005</v>
          </cell>
          <cell r="F658">
            <v>1187.5129999999999</v>
          </cell>
          <cell r="G658">
            <v>2375.0259999999998</v>
          </cell>
          <cell r="H658">
            <v>3562.5379999999996</v>
          </cell>
          <cell r="I658">
            <v>4750.0509999999995</v>
          </cell>
          <cell r="J658">
            <v>5937.5639999999994</v>
          </cell>
          <cell r="K658">
            <v>7125.0759999999991</v>
          </cell>
          <cell r="L658">
            <v>8312.5889999999999</v>
          </cell>
          <cell r="M658">
            <v>9500.101999999999</v>
          </cell>
          <cell r="N658">
            <v>10687.614</v>
          </cell>
          <cell r="O658">
            <v>11875.127</v>
          </cell>
          <cell r="P658">
            <v>13062.639000000001</v>
          </cell>
          <cell r="Q658">
            <v>14200.80408</v>
          </cell>
        </row>
        <row r="659"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</row>
        <row r="660"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</row>
        <row r="661">
          <cell r="D661">
            <v>20335</v>
          </cell>
          <cell r="E661">
            <v>20003</v>
          </cell>
          <cell r="F661">
            <v>6557</v>
          </cell>
          <cell r="G661">
            <v>13114</v>
          </cell>
          <cell r="H661">
            <v>20168</v>
          </cell>
          <cell r="I661">
            <v>26725</v>
          </cell>
          <cell r="J661">
            <v>33946</v>
          </cell>
          <cell r="K661">
            <v>40503</v>
          </cell>
          <cell r="L661">
            <v>47060</v>
          </cell>
          <cell r="M661">
            <v>53783</v>
          </cell>
          <cell r="N661">
            <v>60506</v>
          </cell>
          <cell r="O661">
            <v>69196</v>
          </cell>
          <cell r="P661">
            <v>78550</v>
          </cell>
          <cell r="Q661">
            <v>91431.000000000015</v>
          </cell>
        </row>
        <row r="662">
          <cell r="D662">
            <v>26034.499999999993</v>
          </cell>
          <cell r="E662">
            <v>26034.499999999985</v>
          </cell>
          <cell r="F662">
            <v>8678.1666666666642</v>
          </cell>
          <cell r="G662">
            <v>17356.333333333328</v>
          </cell>
          <cell r="H662">
            <v>26034.499999999993</v>
          </cell>
          <cell r="I662">
            <v>34712.666666666657</v>
          </cell>
          <cell r="J662">
            <v>43390.833333333321</v>
          </cell>
          <cell r="K662">
            <v>52068.999999999985</v>
          </cell>
          <cell r="L662">
            <v>60747.16666666665</v>
          </cell>
          <cell r="M662">
            <v>69425.333333333314</v>
          </cell>
          <cell r="N662">
            <v>78103.499999999971</v>
          </cell>
          <cell r="O662">
            <v>86781.666666666628</v>
          </cell>
          <cell r="P662">
            <v>95459.833333333285</v>
          </cell>
          <cell r="Q662">
            <v>0</v>
          </cell>
        </row>
        <row r="663"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</row>
        <row r="664"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</row>
        <row r="665"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</row>
        <row r="666"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</row>
        <row r="667">
          <cell r="D667">
            <v>2807</v>
          </cell>
          <cell r="E667">
            <v>2808</v>
          </cell>
          <cell r="F667">
            <v>778</v>
          </cell>
          <cell r="G667">
            <v>1556</v>
          </cell>
          <cell r="H667">
            <v>2607</v>
          </cell>
          <cell r="I667">
            <v>3485</v>
          </cell>
          <cell r="J667">
            <v>4363</v>
          </cell>
          <cell r="K667">
            <v>5414</v>
          </cell>
          <cell r="L667">
            <v>6292</v>
          </cell>
          <cell r="M667">
            <v>7170</v>
          </cell>
          <cell r="N667">
            <v>8222</v>
          </cell>
          <cell r="O667">
            <v>9100</v>
          </cell>
          <cell r="P667">
            <v>9978</v>
          </cell>
          <cell r="Q667">
            <v>11042</v>
          </cell>
        </row>
        <row r="668"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</row>
        <row r="669"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</row>
        <row r="670"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</row>
        <row r="671"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</row>
        <row r="672"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</row>
        <row r="673"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</row>
        <row r="674"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</row>
        <row r="675"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</row>
        <row r="676"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</row>
        <row r="677"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</row>
        <row r="678"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</row>
        <row r="679"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</row>
        <row r="680">
          <cell r="D680">
            <v>20335</v>
          </cell>
          <cell r="E680">
            <v>20003</v>
          </cell>
          <cell r="F680">
            <v>6557</v>
          </cell>
          <cell r="G680">
            <v>13114</v>
          </cell>
          <cell r="H680">
            <v>20168</v>
          </cell>
          <cell r="I680">
            <v>26725</v>
          </cell>
          <cell r="J680">
            <v>33946</v>
          </cell>
          <cell r="K680">
            <v>40503</v>
          </cell>
          <cell r="L680">
            <v>47060</v>
          </cell>
          <cell r="M680">
            <v>53783</v>
          </cell>
          <cell r="N680">
            <v>60506</v>
          </cell>
          <cell r="O680">
            <v>69196</v>
          </cell>
          <cell r="P680">
            <v>78550</v>
          </cell>
          <cell r="Q680">
            <v>91431</v>
          </cell>
        </row>
        <row r="681">
          <cell r="D681">
            <v>208127.03800000006</v>
          </cell>
          <cell r="E681">
            <v>208127.038</v>
          </cell>
          <cell r="F681">
            <v>69375.679399999994</v>
          </cell>
          <cell r="G681">
            <v>138751.35889999999</v>
          </cell>
          <cell r="H681">
            <v>208127.03820000001</v>
          </cell>
          <cell r="I681">
            <v>277502.71750000003</v>
          </cell>
          <cell r="J681">
            <v>346878.39690000005</v>
          </cell>
          <cell r="K681">
            <v>416254.07620000007</v>
          </cell>
          <cell r="L681">
            <v>485629.75550000009</v>
          </cell>
          <cell r="M681">
            <v>555005.43490000011</v>
          </cell>
          <cell r="N681">
            <v>624381.11420000007</v>
          </cell>
          <cell r="O681">
            <v>693756.79350000003</v>
          </cell>
          <cell r="P681">
            <v>763132.4728333333</v>
          </cell>
          <cell r="Q681">
            <v>728320.80408345524</v>
          </cell>
        </row>
        <row r="682"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</row>
        <row r="683"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</row>
        <row r="708"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</row>
        <row r="709"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</row>
        <row r="710"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</row>
        <row r="711"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</row>
        <row r="712"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</row>
        <row r="713"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</row>
        <row r="714"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</row>
        <row r="715"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</row>
        <row r="716"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</row>
        <row r="718"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</row>
        <row r="719"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</row>
        <row r="720"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</row>
        <row r="721"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</row>
        <row r="722"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</row>
        <row r="723"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</row>
        <row r="729">
          <cell r="C729">
            <v>26.722000000000008</v>
          </cell>
          <cell r="D729">
            <v>7.6329999999999956</v>
          </cell>
          <cell r="E729">
            <v>29.603000000000002</v>
          </cell>
          <cell r="F729">
            <v>1.3109999999999999</v>
          </cell>
          <cell r="G729">
            <v>31.321999999999999</v>
          </cell>
          <cell r="H729">
            <v>40.133000000000003</v>
          </cell>
          <cell r="I729">
            <v>42.444000000000003</v>
          </cell>
          <cell r="J729">
            <v>45.055</v>
          </cell>
          <cell r="K729">
            <v>47.765999999999998</v>
          </cell>
          <cell r="L729">
            <v>74.747</v>
          </cell>
          <cell r="M729">
            <v>76.058000000000007</v>
          </cell>
          <cell r="N729">
            <v>77.369</v>
          </cell>
          <cell r="O729">
            <v>78.680000000000007</v>
          </cell>
          <cell r="P729">
            <v>79.991</v>
          </cell>
          <cell r="Q729">
            <v>104.09100000000001</v>
          </cell>
        </row>
        <row r="730"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</row>
        <row r="731"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</row>
        <row r="732"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</row>
        <row r="733"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</row>
        <row r="734"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</row>
        <row r="735"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</row>
        <row r="736">
          <cell r="C736">
            <v>26.722000000000008</v>
          </cell>
          <cell r="D736">
            <v>7.6329999999999956</v>
          </cell>
          <cell r="E736">
            <v>29.603000000000002</v>
          </cell>
          <cell r="F736">
            <v>1.3109999999999999</v>
          </cell>
          <cell r="G736">
            <v>31.321999999999999</v>
          </cell>
          <cell r="H736">
            <v>40.133000000000003</v>
          </cell>
          <cell r="I736">
            <v>42.444000000000003</v>
          </cell>
          <cell r="J736">
            <v>45.055</v>
          </cell>
          <cell r="K736">
            <v>47.765999999999998</v>
          </cell>
          <cell r="L736">
            <v>74.747</v>
          </cell>
          <cell r="M736">
            <v>76.058000000000007</v>
          </cell>
          <cell r="N736">
            <v>77.369</v>
          </cell>
          <cell r="O736">
            <v>78.680000000000007</v>
          </cell>
          <cell r="P736">
            <v>79.991</v>
          </cell>
          <cell r="Q736">
            <v>104.09100000000001</v>
          </cell>
        </row>
        <row r="740">
          <cell r="C740">
            <v>542.78700000000026</v>
          </cell>
          <cell r="D740">
            <v>526.66899999999998</v>
          </cell>
          <cell r="E740">
            <v>474.17499999999995</v>
          </cell>
          <cell r="F740">
            <v>74.932999999999993</v>
          </cell>
          <cell r="G740">
            <v>182.58599999999998</v>
          </cell>
          <cell r="H740">
            <v>288.57100000000003</v>
          </cell>
          <cell r="I740">
            <v>432.10399999999998</v>
          </cell>
          <cell r="J740">
            <v>630.19000000000005</v>
          </cell>
          <cell r="K740">
            <v>815.24</v>
          </cell>
          <cell r="L740">
            <v>989.94899999999996</v>
          </cell>
          <cell r="M740">
            <v>1146.5329999999999</v>
          </cell>
          <cell r="N740">
            <v>1289.415</v>
          </cell>
          <cell r="O740">
            <v>1455.905</v>
          </cell>
          <cell r="P740">
            <v>1635.223</v>
          </cell>
          <cell r="Q740">
            <v>1832.2020000000002</v>
          </cell>
        </row>
        <row r="741">
          <cell r="C741">
            <v>304.86900000000014</v>
          </cell>
          <cell r="D741">
            <v>374.24</v>
          </cell>
          <cell r="E741">
            <v>302.18699999999995</v>
          </cell>
          <cell r="F741">
            <v>27.431000000000001</v>
          </cell>
          <cell r="G741">
            <v>59.061999999999998</v>
          </cell>
          <cell r="H741">
            <v>99.352000000000004</v>
          </cell>
          <cell r="I741">
            <v>194.25200000000001</v>
          </cell>
          <cell r="J741">
            <v>337.97399999999999</v>
          </cell>
          <cell r="K741">
            <v>473.59200000000004</v>
          </cell>
          <cell r="L741">
            <v>573.80899999999997</v>
          </cell>
          <cell r="M741">
            <v>681.72</v>
          </cell>
          <cell r="N741">
            <v>775.779</v>
          </cell>
          <cell r="O741">
            <v>882.11699999999996</v>
          </cell>
          <cell r="P741">
            <v>994.39100000000008</v>
          </cell>
          <cell r="Q741">
            <v>1080.6480000000001</v>
          </cell>
        </row>
        <row r="742"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</row>
        <row r="743">
          <cell r="C743">
            <v>35.769999999999982</v>
          </cell>
          <cell r="D743">
            <v>176.17099999999999</v>
          </cell>
          <cell r="E743">
            <v>63.205999999999989</v>
          </cell>
          <cell r="F743">
            <v>1.86</v>
          </cell>
          <cell r="G743">
            <v>7.4420000000000002</v>
          </cell>
          <cell r="H743">
            <v>12.14</v>
          </cell>
          <cell r="I743">
            <v>72.774000000000001</v>
          </cell>
          <cell r="J743">
            <v>137.251</v>
          </cell>
          <cell r="K743">
            <v>188.31100000000001</v>
          </cell>
          <cell r="L743">
            <v>220.89000000000001</v>
          </cell>
          <cell r="M743">
            <v>238.05500000000001</v>
          </cell>
          <cell r="N743">
            <v>251.517</v>
          </cell>
          <cell r="O743">
            <v>269.10599999999999</v>
          </cell>
          <cell r="P743">
            <v>279.46699999999998</v>
          </cell>
          <cell r="Q743">
            <v>287.28699999999998</v>
          </cell>
        </row>
        <row r="744">
          <cell r="C744">
            <v>3.1280000000000001</v>
          </cell>
          <cell r="D744">
            <v>0.63200000000000001</v>
          </cell>
          <cell r="E744">
            <v>3.7320000000000002</v>
          </cell>
          <cell r="F744">
            <v>4.3999999999999997E-2</v>
          </cell>
          <cell r="G744">
            <v>0.23800000000000002</v>
          </cell>
          <cell r="H744">
            <v>0.38200000000000001</v>
          </cell>
          <cell r="I744">
            <v>0.72599999999999998</v>
          </cell>
          <cell r="J744">
            <v>0.87</v>
          </cell>
          <cell r="K744">
            <v>1.014</v>
          </cell>
          <cell r="L744">
            <v>1.1579999999999999</v>
          </cell>
          <cell r="M744">
            <v>4.202</v>
          </cell>
          <cell r="N744">
            <v>4.7460000000000004</v>
          </cell>
          <cell r="O744">
            <v>5.29</v>
          </cell>
          <cell r="P744">
            <v>5.8340000000000005</v>
          </cell>
          <cell r="Q744">
            <v>7.8740000000000006</v>
          </cell>
        </row>
        <row r="745">
          <cell r="C745">
            <v>178.28100000000001</v>
          </cell>
          <cell r="D745">
            <v>109.54300000000001</v>
          </cell>
          <cell r="E745">
            <v>141.35599999999999</v>
          </cell>
          <cell r="F745">
            <v>2.96</v>
          </cell>
          <cell r="G745">
            <v>5.3780000000000001</v>
          </cell>
          <cell r="H745">
            <v>9.3030000000000008</v>
          </cell>
          <cell r="I745">
            <v>18.398</v>
          </cell>
          <cell r="J745">
            <v>69.561999999999998</v>
          </cell>
          <cell r="K745">
            <v>118.846</v>
          </cell>
          <cell r="L745">
            <v>156.583</v>
          </cell>
          <cell r="M745">
            <v>215.328</v>
          </cell>
          <cell r="N745">
            <v>260.202</v>
          </cell>
          <cell r="O745">
            <v>321.45</v>
          </cell>
          <cell r="P745">
            <v>392.11200000000002</v>
          </cell>
          <cell r="Q745">
            <v>438.483</v>
          </cell>
        </row>
        <row r="746">
          <cell r="C746">
            <v>87.69</v>
          </cell>
          <cell r="D746">
            <v>87.893999999999991</v>
          </cell>
          <cell r="E746">
            <v>93.893000000000029</v>
          </cell>
          <cell r="F746">
            <v>22.567</v>
          </cell>
          <cell r="G746">
            <v>46.003999999999998</v>
          </cell>
          <cell r="H746">
            <v>77.527000000000001</v>
          </cell>
          <cell r="I746">
            <v>102.354</v>
          </cell>
          <cell r="J746">
            <v>130.291</v>
          </cell>
          <cell r="K746">
            <v>165.42099999999999</v>
          </cell>
          <cell r="L746">
            <v>195.178</v>
          </cell>
          <cell r="M746">
            <v>224.13499999999999</v>
          </cell>
          <cell r="N746">
            <v>259.31400000000002</v>
          </cell>
          <cell r="O746">
            <v>286.27100000000002</v>
          </cell>
          <cell r="P746">
            <v>316.97800000000001</v>
          </cell>
          <cell r="Q746">
            <v>347.00400000000002</v>
          </cell>
        </row>
        <row r="747">
          <cell r="C747">
            <v>38.555000000000007</v>
          </cell>
          <cell r="D747">
            <v>34.514999999999993</v>
          </cell>
          <cell r="E747">
            <v>31.685000000000002</v>
          </cell>
          <cell r="F747">
            <v>9.6609999999999996</v>
          </cell>
          <cell r="G747">
            <v>19.321999999999999</v>
          </cell>
          <cell r="H747">
            <v>33.026000000000003</v>
          </cell>
          <cell r="I747">
            <v>42.686999999999998</v>
          </cell>
          <cell r="J747">
            <v>57.74</v>
          </cell>
          <cell r="K747">
            <v>67.540999999999997</v>
          </cell>
          <cell r="L747">
            <v>77.201999999999998</v>
          </cell>
          <cell r="M747">
            <v>88.213999999999999</v>
          </cell>
          <cell r="N747">
            <v>99.225999999999999</v>
          </cell>
          <cell r="O747">
            <v>108.887</v>
          </cell>
          <cell r="P747">
            <v>123.94</v>
          </cell>
          <cell r="Q747">
            <v>137.78100000000001</v>
          </cell>
        </row>
        <row r="748">
          <cell r="C748">
            <v>0.25300000000000011</v>
          </cell>
          <cell r="D748">
            <v>0.24899999999999967</v>
          </cell>
          <cell r="E748">
            <v>9.9000000000000199E-2</v>
          </cell>
          <cell r="F748">
            <v>3.3000000000000002E-2</v>
          </cell>
          <cell r="G748">
            <v>6.6000000000000003E-2</v>
          </cell>
          <cell r="H748">
            <v>6.5990000000000002</v>
          </cell>
          <cell r="I748">
            <v>6.6320000000000006</v>
          </cell>
          <cell r="J748">
            <v>6.8150000000000004</v>
          </cell>
          <cell r="K748">
            <v>6.8479999999999999</v>
          </cell>
          <cell r="L748">
            <v>6.8810000000000002</v>
          </cell>
          <cell r="M748">
            <v>6.9139999999999997</v>
          </cell>
          <cell r="N748">
            <v>6.9470000000000001</v>
          </cell>
          <cell r="O748">
            <v>6.98</v>
          </cell>
          <cell r="P748">
            <v>7.0129999999999999</v>
          </cell>
          <cell r="Q748">
            <v>7.2</v>
          </cell>
        </row>
        <row r="749">
          <cell r="C749">
            <v>25.462000000000003</v>
          </cell>
          <cell r="D749">
            <v>4.7240000000000038</v>
          </cell>
          <cell r="E749">
            <v>27.683</v>
          </cell>
          <cell r="F749">
            <v>0.30099999999999999</v>
          </cell>
          <cell r="G749">
            <v>29.122</v>
          </cell>
          <cell r="H749">
            <v>37.073</v>
          </cell>
          <cell r="I749">
            <v>38.505000000000003</v>
          </cell>
          <cell r="J749">
            <v>40.125999999999998</v>
          </cell>
          <cell r="K749">
            <v>41.797000000000004</v>
          </cell>
          <cell r="L749">
            <v>69.088000000000008</v>
          </cell>
          <cell r="M749">
            <v>69.209000000000003</v>
          </cell>
          <cell r="N749">
            <v>69.48</v>
          </cell>
          <cell r="O749">
            <v>69.600999999999999</v>
          </cell>
          <cell r="P749">
            <v>71.222000000000008</v>
          </cell>
          <cell r="Q749">
            <v>94.942000000000007</v>
          </cell>
        </row>
        <row r="750">
          <cell r="C750">
            <v>173.02100000000002</v>
          </cell>
          <cell r="D750">
            <v>112.32000000000001</v>
          </cell>
          <cell r="E750">
            <v>112.31999999999996</v>
          </cell>
          <cell r="F750">
            <v>37.44</v>
          </cell>
          <cell r="G750">
            <v>74.88</v>
          </cell>
          <cell r="H750">
            <v>112.32000000000001</v>
          </cell>
          <cell r="I750">
            <v>149.76</v>
          </cell>
          <cell r="J750">
            <v>187.20000000000002</v>
          </cell>
          <cell r="K750">
            <v>224.64000000000001</v>
          </cell>
          <cell r="L750">
            <v>262.08</v>
          </cell>
          <cell r="M750">
            <v>299.52</v>
          </cell>
          <cell r="N750">
            <v>336.96</v>
          </cell>
          <cell r="O750">
            <v>387.23</v>
          </cell>
          <cell r="P750">
            <v>437.5</v>
          </cell>
          <cell r="Q750">
            <v>509.98099999999999</v>
          </cell>
        </row>
        <row r="751"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</row>
        <row r="752">
          <cell r="C752">
            <v>0.627</v>
          </cell>
          <cell r="D752">
            <v>0.621</v>
          </cell>
          <cell r="E752">
            <v>0.20100000000000007</v>
          </cell>
          <cell r="F752">
            <v>6.7000000000000004E-2</v>
          </cell>
          <cell r="G752">
            <v>0.13400000000000001</v>
          </cell>
          <cell r="H752">
            <v>0.20100000000000001</v>
          </cell>
          <cell r="I752">
            <v>0.26800000000000002</v>
          </cell>
          <cell r="J752">
            <v>0.33500000000000002</v>
          </cell>
          <cell r="K752">
            <v>0.82200000000000006</v>
          </cell>
          <cell r="L752">
            <v>0.88900000000000001</v>
          </cell>
          <cell r="M752">
            <v>0.95600000000000007</v>
          </cell>
          <cell r="N752">
            <v>1.0230000000000001</v>
          </cell>
          <cell r="O752">
            <v>1.0900000000000001</v>
          </cell>
          <cell r="P752">
            <v>1.157</v>
          </cell>
          <cell r="Q752">
            <v>1.6500000000000001</v>
          </cell>
        </row>
        <row r="753"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</row>
        <row r="754"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</row>
        <row r="760">
          <cell r="C760">
            <v>343.0440000000001</v>
          </cell>
          <cell r="D760">
            <v>406.71600000000007</v>
          </cell>
          <cell r="E760">
            <v>332.25199999999995</v>
          </cell>
          <cell r="F760">
            <v>36.182000000000002</v>
          </cell>
          <cell r="G760">
            <v>76.384</v>
          </cell>
          <cell r="H760">
            <v>136.11799999999999</v>
          </cell>
          <cell r="I760">
            <v>239.9</v>
          </cell>
          <cell r="J760">
            <v>397.935</v>
          </cell>
          <cell r="K760">
            <v>542.83400000000006</v>
          </cell>
          <cell r="L760">
            <v>653.12199999999996</v>
          </cell>
          <cell r="M760">
            <v>770.95500000000004</v>
          </cell>
          <cell r="N760">
            <v>875.08600000000001</v>
          </cell>
          <cell r="O760">
            <v>989.995</v>
          </cell>
          <cell r="P760">
            <v>1117.732</v>
          </cell>
          <cell r="Q760">
            <v>1218.1300000000001</v>
          </cell>
        </row>
        <row r="761">
          <cell r="C761">
            <v>0</v>
          </cell>
          <cell r="D761">
            <v>0</v>
          </cell>
          <cell r="E761">
            <v>0</v>
          </cell>
          <cell r="Q761">
            <v>0</v>
          </cell>
        </row>
        <row r="764"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</row>
        <row r="765">
          <cell r="C765">
            <v>2.8200000000000003</v>
          </cell>
          <cell r="D765">
            <v>2.8069999999999995</v>
          </cell>
          <cell r="E765">
            <v>2.8079999999999998</v>
          </cell>
          <cell r="F765">
            <v>0.77800000000000002</v>
          </cell>
          <cell r="G765">
            <v>1.556</v>
          </cell>
          <cell r="H765">
            <v>2.6070000000000002</v>
          </cell>
          <cell r="I765">
            <v>3.4849999999999999</v>
          </cell>
          <cell r="J765">
            <v>4.3630000000000004</v>
          </cell>
          <cell r="K765">
            <v>5.4139999999999997</v>
          </cell>
          <cell r="L765">
            <v>6.2919999999999998</v>
          </cell>
          <cell r="M765">
            <v>7.17</v>
          </cell>
          <cell r="N765">
            <v>8.2219999999999995</v>
          </cell>
          <cell r="O765">
            <v>9.1</v>
          </cell>
          <cell r="P765">
            <v>9.9779999999999998</v>
          </cell>
          <cell r="Q765">
            <v>11.042</v>
          </cell>
        </row>
        <row r="770"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</row>
        <row r="771"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</row>
        <row r="772"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</row>
        <row r="773"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</row>
        <row r="774"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s"/>
      <sheetName val="Instructions_orig"/>
      <sheetName val="Basic Value - input"/>
      <sheetName val="Calculation - input"/>
      <sheetName val="IfE sheets"/>
      <sheetName val="Instructions"/>
      <sheetName val="Basic Values"/>
      <sheetName val="Calculations"/>
      <sheetName val="Result"/>
      <sheetName val="Analysis"/>
      <sheetName val="IFRS"/>
      <sheetName val="MacroDef"/>
      <sheetName val="ChartData01"/>
      <sheetName val="AnalyzeData"/>
      <sheetName val="Specs"/>
      <sheetName val="Specs2"/>
      <sheetName val="SpecsTxt"/>
      <sheetName val="Eng1Txt"/>
      <sheetName val="Fin1Txt"/>
      <sheetName val="Swe1Txt"/>
      <sheetName val="Ger1Txt"/>
      <sheetName val="Pol1Txt"/>
      <sheetName val="Spa1Txt"/>
      <sheetName val="Rus1Txt"/>
      <sheetName val="Eng2Txt"/>
      <sheetName val="Fin2Txt"/>
      <sheetName val="Swe2Txt"/>
      <sheetName val="Ger2Txt"/>
      <sheetName val="Pol2Txt"/>
      <sheetName val="Spa2Txt"/>
      <sheetName val="Rus2Txt"/>
      <sheetName val="Eng3Txt"/>
      <sheetName val="Fin3Txt"/>
      <sheetName val="Swe3Txt"/>
      <sheetName val="Ger3Txt"/>
      <sheetName val="Pol3Txt"/>
      <sheetName val="Spa3Txt"/>
      <sheetName val="Rus3Txt"/>
      <sheetName val="Eng4Txt"/>
      <sheetName val="Fin4Txt"/>
      <sheetName val="Swe4Txt"/>
      <sheetName val="Ger4Txt"/>
      <sheetName val="Pol4Txt"/>
      <sheetName val="Spa4Txt"/>
      <sheetName val="Rus4Txt"/>
      <sheetName val="Eng5Txt"/>
      <sheetName val="Fin5Txt"/>
      <sheetName val="Swe5Txt"/>
      <sheetName val="Ger5Txt"/>
      <sheetName val="Pol5Txt"/>
      <sheetName val="Spa5Txt"/>
      <sheetName val="Rus5Txt"/>
      <sheetName val="Add analysis"/>
      <sheetName val="Cum DFCF"/>
      <sheetName val="Sensitivity of NPV"/>
      <sheetName val="Summary"/>
      <sheetName val="Tax depreciation"/>
      <sheetName val="Invest_excel_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J5">
            <v>100</v>
          </cell>
        </row>
        <row r="12">
          <cell r="F12">
            <v>12</v>
          </cell>
        </row>
        <row r="13">
          <cell r="J13">
            <v>0</v>
          </cell>
        </row>
        <row r="16">
          <cell r="A16">
            <v>1</v>
          </cell>
        </row>
        <row r="17">
          <cell r="A17">
            <v>350</v>
          </cell>
        </row>
        <row r="18">
          <cell r="F18" t="str">
            <v>12/2110</v>
          </cell>
        </row>
        <row r="20">
          <cell r="F20">
            <v>1000</v>
          </cell>
        </row>
        <row r="21">
          <cell r="F21" t="str">
            <v>CZK</v>
          </cell>
        </row>
        <row r="23">
          <cell r="F23">
            <v>7.25</v>
          </cell>
        </row>
        <row r="25">
          <cell r="F25">
            <v>5.8497409526456767E-3</v>
          </cell>
        </row>
        <row r="28">
          <cell r="F28">
            <v>0</v>
          </cell>
        </row>
        <row r="29">
          <cell r="F29">
            <v>2011</v>
          </cell>
          <cell r="G29">
            <v>2012</v>
          </cell>
          <cell r="H29">
            <v>2013</v>
          </cell>
          <cell r="I29">
            <v>2014</v>
          </cell>
        </row>
        <row r="31">
          <cell r="F31">
            <v>19</v>
          </cell>
          <cell r="G31">
            <v>19</v>
          </cell>
          <cell r="H31">
            <v>19</v>
          </cell>
          <cell r="I31">
            <v>19</v>
          </cell>
          <cell r="J31">
            <v>19</v>
          </cell>
        </row>
        <row r="34">
          <cell r="F34">
            <v>1</v>
          </cell>
          <cell r="G34">
            <v>2011</v>
          </cell>
        </row>
        <row r="35">
          <cell r="F35">
            <v>1</v>
          </cell>
          <cell r="G35">
            <v>2111</v>
          </cell>
        </row>
        <row r="36">
          <cell r="F36">
            <v>12</v>
          </cell>
          <cell r="G36">
            <v>2011</v>
          </cell>
        </row>
        <row r="37">
          <cell r="F37">
            <v>12</v>
          </cell>
          <cell r="G37">
            <v>2110</v>
          </cell>
        </row>
        <row r="48">
          <cell r="J48" t="str">
            <v>12/2110</v>
          </cell>
        </row>
      </sheetData>
      <sheetData sheetId="7">
        <row r="1">
          <cell r="G1">
            <v>1</v>
          </cell>
          <cell r="DE1" t="b">
            <v>0</v>
          </cell>
        </row>
        <row r="2">
          <cell r="C2" t="str">
            <v>+</v>
          </cell>
          <cell r="D2" t="str">
            <v>+</v>
          </cell>
        </row>
        <row r="3">
          <cell r="C3" t="str">
            <v>-</v>
          </cell>
          <cell r="D3" t="str">
            <v>-</v>
          </cell>
        </row>
        <row r="4">
          <cell r="C4" t="str">
            <v xml:space="preserve"> </v>
          </cell>
          <cell r="D4" t="str">
            <v>*</v>
          </cell>
        </row>
        <row r="5">
          <cell r="D5" t="str">
            <v>/</v>
          </cell>
        </row>
        <row r="6">
          <cell r="D6" t="str">
            <v xml:space="preserve"> </v>
          </cell>
          <cell r="E6" t="str">
            <v>ID</v>
          </cell>
        </row>
        <row r="14">
          <cell r="G14">
            <v>0</v>
          </cell>
          <cell r="H14">
            <v>-46620.046620046603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</row>
        <row r="15">
          <cell r="G15">
            <v>0</v>
          </cell>
          <cell r="H15">
            <v>-50000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</row>
        <row r="16">
          <cell r="G16" t="str">
            <v>1/2011</v>
          </cell>
          <cell r="H16" t="str">
            <v>12/2011</v>
          </cell>
          <cell r="I16" t="str">
            <v>12/2012</v>
          </cell>
          <cell r="J16" t="str">
            <v>12/2013</v>
          </cell>
          <cell r="K16" t="str">
            <v>12/2014</v>
          </cell>
          <cell r="L16" t="str">
            <v>12/2015</v>
          </cell>
          <cell r="M16" t="str">
            <v>12/2016</v>
          </cell>
          <cell r="N16" t="str">
            <v>12/2017</v>
          </cell>
          <cell r="O16" t="str">
            <v>12/2018</v>
          </cell>
          <cell r="P16" t="str">
            <v>12/2019</v>
          </cell>
          <cell r="Q16" t="str">
            <v>12/2020</v>
          </cell>
          <cell r="R16" t="str">
            <v>12/2021</v>
          </cell>
          <cell r="S16" t="str">
            <v>12/2022</v>
          </cell>
          <cell r="T16" t="str">
            <v>12/2023</v>
          </cell>
          <cell r="U16" t="str">
            <v>12/2024</v>
          </cell>
          <cell r="V16" t="str">
            <v>12/2025</v>
          </cell>
          <cell r="W16" t="str">
            <v>12/2026</v>
          </cell>
          <cell r="X16" t="str">
            <v>12/2027</v>
          </cell>
          <cell r="Y16" t="str">
            <v>12/2028</v>
          </cell>
          <cell r="Z16" t="str">
            <v>12/2029</v>
          </cell>
          <cell r="AA16" t="str">
            <v>12/2030</v>
          </cell>
          <cell r="AB16" t="str">
            <v>12/2031</v>
          </cell>
          <cell r="AC16" t="str">
            <v>12/2032</v>
          </cell>
          <cell r="AD16" t="str">
            <v>12/2033</v>
          </cell>
          <cell r="AE16" t="str">
            <v>12/2034</v>
          </cell>
          <cell r="AF16" t="str">
            <v>12/2035</v>
          </cell>
          <cell r="AG16" t="str">
            <v>12/2036</v>
          </cell>
          <cell r="AH16" t="str">
            <v>12/2037</v>
          </cell>
          <cell r="AI16" t="str">
            <v>12/2038</v>
          </cell>
          <cell r="AJ16" t="str">
            <v>12/2039</v>
          </cell>
          <cell r="AK16" t="str">
            <v>12/2040</v>
          </cell>
          <cell r="AL16" t="str">
            <v>12/2041</v>
          </cell>
          <cell r="AM16" t="str">
            <v>12/2042</v>
          </cell>
          <cell r="AN16" t="str">
            <v>12/2043</v>
          </cell>
          <cell r="AO16" t="str">
            <v>12/2044</v>
          </cell>
          <cell r="AP16" t="str">
            <v>12/2045</v>
          </cell>
          <cell r="AQ16" t="str">
            <v>12/2046</v>
          </cell>
          <cell r="AR16" t="str">
            <v>12/2047</v>
          </cell>
          <cell r="AS16" t="str">
            <v>12/2048</v>
          </cell>
          <cell r="AT16" t="str">
            <v>12/2049</v>
          </cell>
          <cell r="AU16" t="str">
            <v>12/2050</v>
          </cell>
          <cell r="AV16" t="str">
            <v>12/2051</v>
          </cell>
          <cell r="AW16" t="str">
            <v>12/2052</v>
          </cell>
          <cell r="AX16" t="str">
            <v>12/2053</v>
          </cell>
          <cell r="AY16" t="str">
            <v>12/2054</v>
          </cell>
          <cell r="AZ16" t="str">
            <v>12/2055</v>
          </cell>
          <cell r="BA16" t="str">
            <v>12/2056</v>
          </cell>
          <cell r="BB16" t="str">
            <v>12/2057</v>
          </cell>
          <cell r="BC16" t="str">
            <v>12/2058</v>
          </cell>
          <cell r="BD16" t="str">
            <v>12/2059</v>
          </cell>
          <cell r="BE16" t="str">
            <v>12/2060</v>
          </cell>
          <cell r="BF16" t="str">
            <v>12/2061</v>
          </cell>
          <cell r="BG16" t="str">
            <v>12/2062</v>
          </cell>
          <cell r="BH16" t="str">
            <v>12/2063</v>
          </cell>
          <cell r="BI16" t="str">
            <v>12/2064</v>
          </cell>
          <cell r="BJ16" t="str">
            <v>12/2065</v>
          </cell>
          <cell r="BK16" t="str">
            <v>12/2066</v>
          </cell>
          <cell r="BL16" t="str">
            <v>12/2067</v>
          </cell>
          <cell r="BM16" t="str">
            <v>12/2068</v>
          </cell>
          <cell r="BN16" t="str">
            <v>12/2069</v>
          </cell>
          <cell r="BO16" t="str">
            <v>12/2070</v>
          </cell>
          <cell r="BP16" t="str">
            <v>12/2071</v>
          </cell>
          <cell r="BQ16" t="str">
            <v>12/2072</v>
          </cell>
          <cell r="BR16" t="str">
            <v>12/2073</v>
          </cell>
          <cell r="BS16" t="str">
            <v>12/2074</v>
          </cell>
          <cell r="BT16" t="str">
            <v>12/2075</v>
          </cell>
          <cell r="BU16" t="str">
            <v>12/2076</v>
          </cell>
          <cell r="BV16" t="str">
            <v>12/2077</v>
          </cell>
          <cell r="BW16" t="str">
            <v>12/2078</v>
          </cell>
          <cell r="BX16" t="str">
            <v>12/2079</v>
          </cell>
          <cell r="BY16" t="str">
            <v>12/2080</v>
          </cell>
          <cell r="BZ16" t="str">
            <v>12/2081</v>
          </cell>
          <cell r="CA16" t="str">
            <v>12/2082</v>
          </cell>
          <cell r="CB16" t="str">
            <v>12/2083</v>
          </cell>
          <cell r="CC16" t="str">
            <v>12/2084</v>
          </cell>
          <cell r="CD16" t="str">
            <v>12/2085</v>
          </cell>
          <cell r="CE16" t="str">
            <v>12/2086</v>
          </cell>
          <cell r="CF16" t="str">
            <v>12/2087</v>
          </cell>
          <cell r="CG16" t="str">
            <v>12/2088</v>
          </cell>
          <cell r="CH16" t="str">
            <v>12/2089</v>
          </cell>
          <cell r="CI16" t="str">
            <v>12/2090</v>
          </cell>
          <cell r="CJ16" t="str">
            <v>12/2091</v>
          </cell>
          <cell r="CK16" t="str">
            <v>12/2092</v>
          </cell>
          <cell r="CL16" t="str">
            <v>12/2093</v>
          </cell>
          <cell r="CM16" t="str">
            <v>12/2094</v>
          </cell>
          <cell r="CN16" t="str">
            <v>12/2095</v>
          </cell>
          <cell r="CO16" t="str">
            <v>12/2096</v>
          </cell>
          <cell r="CP16" t="str">
            <v>12/2097</v>
          </cell>
          <cell r="CQ16" t="str">
            <v>12/2098</v>
          </cell>
          <cell r="CR16" t="str">
            <v>12/2099</v>
          </cell>
          <cell r="CS16" t="str">
            <v>12/2100</v>
          </cell>
          <cell r="CT16" t="str">
            <v>12/2101</v>
          </cell>
          <cell r="CU16" t="str">
            <v>12/2102</v>
          </cell>
          <cell r="CV16" t="str">
            <v>12/2103</v>
          </cell>
          <cell r="CW16" t="str">
            <v>12/2104</v>
          </cell>
          <cell r="CX16" t="str">
            <v>12/2105</v>
          </cell>
          <cell r="CY16" t="str">
            <v>12/2106</v>
          </cell>
          <cell r="CZ16" t="str">
            <v>12/2107</v>
          </cell>
          <cell r="DA16" t="str">
            <v>12/2108</v>
          </cell>
          <cell r="DB16" t="str">
            <v>12/2109</v>
          </cell>
          <cell r="DC16" t="str">
            <v>12/2110</v>
          </cell>
          <cell r="DD16" t="str">
            <v>Residual</v>
          </cell>
        </row>
        <row r="443">
          <cell r="C443" t="str">
            <v>Výnosy od regulačního úřadu</v>
          </cell>
        </row>
        <row r="444">
          <cell r="C444" t="str">
            <v>Účetní životnost (v letech)</v>
          </cell>
        </row>
        <row r="445">
          <cell r="C445" t="str">
            <v>Přetok (100%; 30%; 18,72%)</v>
          </cell>
        </row>
        <row r="446">
          <cell r="C446" t="str">
            <v>CAS odpisy</v>
          </cell>
        </row>
        <row r="447">
          <cell r="C447" t="str">
            <v>Zůstatková cena</v>
          </cell>
        </row>
        <row r="448">
          <cell r="C448" t="str">
            <v>Výnosy z RAB (100%)</v>
          </cell>
        </row>
        <row r="449">
          <cell r="C449" t="str">
            <v>Výnosy z odpisů (100%)</v>
          </cell>
        </row>
        <row r="450">
          <cell r="C450" t="str">
            <v>Výnosy z OPEX (100%)</v>
          </cell>
        </row>
        <row r="451">
          <cell r="C451" t="str">
            <v>Other Incomes</v>
          </cell>
        </row>
        <row r="602">
          <cell r="G602">
            <v>0</v>
          </cell>
          <cell r="H602">
            <v>-46750.684999999998</v>
          </cell>
          <cell r="I602">
            <v>8325.1597499999989</v>
          </cell>
          <cell r="J602">
            <v>8271.0044999999991</v>
          </cell>
          <cell r="K602">
            <v>8216.8492499999993</v>
          </cell>
          <cell r="L602">
            <v>8162.6939999999986</v>
          </cell>
          <cell r="M602">
            <v>8108.5387499999979</v>
          </cell>
          <cell r="N602">
            <v>8054.3834999999981</v>
          </cell>
          <cell r="O602">
            <v>8000.2282499999974</v>
          </cell>
          <cell r="P602">
            <v>7946.0729999999985</v>
          </cell>
          <cell r="Q602">
            <v>7891.9177499999978</v>
          </cell>
          <cell r="R602">
            <v>7837.762499999998</v>
          </cell>
          <cell r="S602">
            <v>7783.6072499999991</v>
          </cell>
          <cell r="T602">
            <v>7729.4519999999993</v>
          </cell>
          <cell r="U602">
            <v>7675.2967499999995</v>
          </cell>
          <cell r="V602">
            <v>7621.1414999999997</v>
          </cell>
          <cell r="W602">
            <v>7566.9862499999954</v>
          </cell>
          <cell r="X602">
            <v>7512.8309999999956</v>
          </cell>
          <cell r="Y602">
            <v>7458.6757499999958</v>
          </cell>
          <cell r="Z602">
            <v>7404.5204999999969</v>
          </cell>
          <cell r="AA602">
            <v>7350.3652499999971</v>
          </cell>
          <cell r="AB602">
            <v>7296.2099999999973</v>
          </cell>
          <cell r="AC602">
            <v>7242.0547499999993</v>
          </cell>
          <cell r="AD602">
            <v>7187.899499999995</v>
          </cell>
          <cell r="AE602">
            <v>7133.7442499999952</v>
          </cell>
          <cell r="AF602">
            <v>7079.5889999999963</v>
          </cell>
          <cell r="AG602">
            <v>7025.4337499999965</v>
          </cell>
          <cell r="AH602">
            <v>6971.2784999999967</v>
          </cell>
          <cell r="AI602">
            <v>6917.1232499999969</v>
          </cell>
          <cell r="AJ602">
            <v>6862.9679999999998</v>
          </cell>
          <cell r="AK602">
            <v>6808.8127500000001</v>
          </cell>
          <cell r="AL602">
            <v>6754.6575000000012</v>
          </cell>
          <cell r="AM602">
            <v>6700.5022500000014</v>
          </cell>
          <cell r="AN602">
            <v>6646.3470000000034</v>
          </cell>
          <cell r="AO602">
            <v>6592.1917500000036</v>
          </cell>
          <cell r="AP602">
            <v>6538.0364999999929</v>
          </cell>
          <cell r="AQ602">
            <v>6483.881249999994</v>
          </cell>
          <cell r="AR602">
            <v>6429.7259999999942</v>
          </cell>
          <cell r="AS602">
            <v>6375.5707499999953</v>
          </cell>
          <cell r="AT602">
            <v>6321.4154999999964</v>
          </cell>
          <cell r="AU602">
            <v>6267.2602499999975</v>
          </cell>
          <cell r="AV602">
            <v>6213.1049999999977</v>
          </cell>
          <cell r="AW602">
            <v>6158.9497499999989</v>
          </cell>
          <cell r="AX602">
            <v>6104.7944999999991</v>
          </cell>
          <cell r="AY602">
            <v>6050.6392500000002</v>
          </cell>
          <cell r="AZ602">
            <v>5996.4840000000004</v>
          </cell>
          <cell r="BA602">
            <v>5942.3287500000015</v>
          </cell>
          <cell r="BB602">
            <v>5888.1735000000026</v>
          </cell>
          <cell r="BC602">
            <v>5834.0182500000037</v>
          </cell>
          <cell r="BD602">
            <v>5779.8630000000039</v>
          </cell>
          <cell r="BE602">
            <v>5725.7077499999932</v>
          </cell>
          <cell r="BF602">
            <v>5671.5524999999943</v>
          </cell>
          <cell r="BG602">
            <v>5617.3972499999945</v>
          </cell>
          <cell r="BH602">
            <v>5563.2419999999947</v>
          </cell>
          <cell r="BI602">
            <v>5509.0867499999968</v>
          </cell>
          <cell r="BJ602">
            <v>5454.931499999997</v>
          </cell>
          <cell r="BK602">
            <v>5400.7762499999981</v>
          </cell>
          <cell r="BL602">
            <v>5346.6209999999992</v>
          </cell>
          <cell r="BM602">
            <v>5292.4657499999994</v>
          </cell>
          <cell r="BN602">
            <v>5238.3104999999996</v>
          </cell>
          <cell r="BO602">
            <v>5184.1552499999998</v>
          </cell>
          <cell r="BP602">
            <v>5130.0000000000018</v>
          </cell>
          <cell r="BQ602">
            <v>4454.9999999999973</v>
          </cell>
          <cell r="BR602">
            <v>4454.9999999999973</v>
          </cell>
          <cell r="BS602">
            <v>4454.9999999999973</v>
          </cell>
          <cell r="BT602">
            <v>4454.9999999999973</v>
          </cell>
          <cell r="BU602">
            <v>4454.9999999999973</v>
          </cell>
          <cell r="BV602">
            <v>4454.9999999999973</v>
          </cell>
          <cell r="BW602">
            <v>4454.9999999999973</v>
          </cell>
          <cell r="BX602">
            <v>4454.9999999999973</v>
          </cell>
          <cell r="BY602">
            <v>4454.9999999999973</v>
          </cell>
          <cell r="BZ602">
            <v>4454.9999999999973</v>
          </cell>
          <cell r="CA602">
            <v>4454.9999999999973</v>
          </cell>
          <cell r="CB602">
            <v>4454.9999999999973</v>
          </cell>
          <cell r="CC602">
            <v>4454.9999999999973</v>
          </cell>
          <cell r="CD602">
            <v>4454.9999999999973</v>
          </cell>
          <cell r="CE602">
            <v>4454.9999999999973</v>
          </cell>
          <cell r="CF602">
            <v>4454.9999999999973</v>
          </cell>
          <cell r="CG602">
            <v>4454.9999999999973</v>
          </cell>
          <cell r="CH602">
            <v>4454.9999999999973</v>
          </cell>
          <cell r="CI602">
            <v>4454.9999999999973</v>
          </cell>
          <cell r="CJ602">
            <v>4454.9999999999973</v>
          </cell>
          <cell r="CK602">
            <v>4454.9999999999973</v>
          </cell>
          <cell r="CL602">
            <v>4454.9999999999973</v>
          </cell>
          <cell r="CM602">
            <v>4454.9999999999973</v>
          </cell>
          <cell r="CN602">
            <v>4454.9999999999973</v>
          </cell>
          <cell r="CO602">
            <v>4454.9999999999973</v>
          </cell>
          <cell r="CP602">
            <v>4454.9999999999973</v>
          </cell>
          <cell r="CQ602">
            <v>4454.9999999999973</v>
          </cell>
          <cell r="CR602">
            <v>4454.9999999999973</v>
          </cell>
          <cell r="CS602">
            <v>4454.9999999999973</v>
          </cell>
          <cell r="CT602">
            <v>4454.9999999999973</v>
          </cell>
          <cell r="CU602">
            <v>4454.9999999999973</v>
          </cell>
          <cell r="CV602">
            <v>4454.9999999999973</v>
          </cell>
          <cell r="CW602">
            <v>4454.9999999999973</v>
          </cell>
          <cell r="CX602">
            <v>4454.9999999999973</v>
          </cell>
          <cell r="CY602">
            <v>4454.9999999999973</v>
          </cell>
          <cell r="CZ602">
            <v>4454.9999999999973</v>
          </cell>
          <cell r="DA602">
            <v>4454.9999999999973</v>
          </cell>
          <cell r="DB602">
            <v>4454.9999999999973</v>
          </cell>
          <cell r="DC602">
            <v>4454.9999999999973</v>
          </cell>
          <cell r="DD602">
            <v>50000</v>
          </cell>
        </row>
        <row r="618">
          <cell r="G618">
            <v>0</v>
          </cell>
          <cell r="H618">
            <v>-46750.684999999998</v>
          </cell>
          <cell r="I618">
            <v>8325.1597499999989</v>
          </cell>
          <cell r="J618">
            <v>8271.0044999999991</v>
          </cell>
          <cell r="K618">
            <v>8216.8492499999993</v>
          </cell>
          <cell r="L618">
            <v>8162.6939999999986</v>
          </cell>
          <cell r="M618">
            <v>8108.5387499999979</v>
          </cell>
          <cell r="N618">
            <v>8054.3834999999981</v>
          </cell>
          <cell r="O618">
            <v>8000.2282499999974</v>
          </cell>
          <cell r="P618">
            <v>7946.0729999999985</v>
          </cell>
          <cell r="Q618">
            <v>7891.9177499999978</v>
          </cell>
          <cell r="R618">
            <v>7837.762499999998</v>
          </cell>
          <cell r="S618">
            <v>7783.6072499999991</v>
          </cell>
          <cell r="T618">
            <v>7729.4519999999993</v>
          </cell>
          <cell r="U618">
            <v>7675.2967499999995</v>
          </cell>
          <cell r="V618">
            <v>7621.1414999999997</v>
          </cell>
          <cell r="W618">
            <v>7566.9862499999954</v>
          </cell>
          <cell r="X618">
            <v>7512.8309999999956</v>
          </cell>
          <cell r="Y618">
            <v>7458.6757499999958</v>
          </cell>
          <cell r="Z618">
            <v>7404.5204999999969</v>
          </cell>
          <cell r="AA618">
            <v>7350.3652499999971</v>
          </cell>
          <cell r="AB618">
            <v>7296.2099999999973</v>
          </cell>
          <cell r="AC618">
            <v>7242.0547499999993</v>
          </cell>
          <cell r="AD618">
            <v>7187.899499999995</v>
          </cell>
          <cell r="AE618">
            <v>7133.7442499999952</v>
          </cell>
          <cell r="AF618">
            <v>7079.5889999999963</v>
          </cell>
          <cell r="AG618">
            <v>7025.4337499999965</v>
          </cell>
          <cell r="AH618">
            <v>6971.2784999999967</v>
          </cell>
          <cell r="AI618">
            <v>6917.1232499999969</v>
          </cell>
          <cell r="AJ618">
            <v>6862.9679999999998</v>
          </cell>
          <cell r="AK618">
            <v>6808.8127500000001</v>
          </cell>
          <cell r="AL618">
            <v>6754.6575000000012</v>
          </cell>
          <cell r="AM618">
            <v>6700.5022500000014</v>
          </cell>
          <cell r="AN618">
            <v>6646.3470000000034</v>
          </cell>
          <cell r="AO618">
            <v>6592.1917500000036</v>
          </cell>
          <cell r="AP618">
            <v>6538.0364999999929</v>
          </cell>
          <cell r="AQ618">
            <v>6483.881249999994</v>
          </cell>
          <cell r="AR618">
            <v>6429.7259999999942</v>
          </cell>
          <cell r="AS618">
            <v>6375.5707499999953</v>
          </cell>
          <cell r="AT618">
            <v>6321.4154999999964</v>
          </cell>
          <cell r="AU618">
            <v>6267.2602499999975</v>
          </cell>
          <cell r="AV618">
            <v>6213.1049999999977</v>
          </cell>
          <cell r="AW618">
            <v>6158.9497499999989</v>
          </cell>
          <cell r="AX618">
            <v>6104.7944999999991</v>
          </cell>
          <cell r="AY618">
            <v>6050.6392500000002</v>
          </cell>
          <cell r="AZ618">
            <v>5996.4840000000004</v>
          </cell>
          <cell r="BA618">
            <v>5942.3287500000015</v>
          </cell>
          <cell r="BB618">
            <v>5888.1735000000026</v>
          </cell>
          <cell r="BC618">
            <v>5834.0182500000037</v>
          </cell>
          <cell r="BD618">
            <v>5779.8630000000039</v>
          </cell>
          <cell r="BE618">
            <v>5725.7077499999932</v>
          </cell>
          <cell r="BF618">
            <v>5671.5524999999943</v>
          </cell>
          <cell r="BG618">
            <v>5617.3972499999945</v>
          </cell>
          <cell r="BH618">
            <v>5563.2419999999947</v>
          </cell>
          <cell r="BI618">
            <v>5509.0867499999968</v>
          </cell>
          <cell r="BJ618">
            <v>5454.931499999997</v>
          </cell>
          <cell r="BK618">
            <v>5400.7762499999981</v>
          </cell>
          <cell r="BL618">
            <v>5346.6209999999992</v>
          </cell>
          <cell r="BM618">
            <v>5292.4657499999994</v>
          </cell>
          <cell r="BN618">
            <v>5238.3104999999996</v>
          </cell>
          <cell r="BO618">
            <v>5184.1552499999998</v>
          </cell>
          <cell r="BP618">
            <v>5130.0000000000018</v>
          </cell>
          <cell r="BQ618">
            <v>4454.9999999999973</v>
          </cell>
          <cell r="BR618">
            <v>4454.9999999999973</v>
          </cell>
          <cell r="BS618">
            <v>4454.9999999999973</v>
          </cell>
          <cell r="BT618">
            <v>4454.9999999999973</v>
          </cell>
          <cell r="BU618">
            <v>4454.9999999999973</v>
          </cell>
          <cell r="BV618">
            <v>4454.9999999999973</v>
          </cell>
          <cell r="BW618">
            <v>4454.9999999999973</v>
          </cell>
          <cell r="BX618">
            <v>4454.9999999999973</v>
          </cell>
          <cell r="BY618">
            <v>4454.9999999999973</v>
          </cell>
          <cell r="BZ618">
            <v>4454.9999999999973</v>
          </cell>
          <cell r="CA618">
            <v>4454.9999999999973</v>
          </cell>
          <cell r="CB618">
            <v>4454.9999999999973</v>
          </cell>
          <cell r="CC618">
            <v>4454.9999999999973</v>
          </cell>
          <cell r="CD618">
            <v>4454.9999999999973</v>
          </cell>
          <cell r="CE618">
            <v>4454.9999999999973</v>
          </cell>
          <cell r="CF618">
            <v>4454.9999999999973</v>
          </cell>
          <cell r="CG618">
            <v>4454.9999999999973</v>
          </cell>
          <cell r="CH618">
            <v>4454.9999999999973</v>
          </cell>
          <cell r="CI618">
            <v>4454.9999999999973</v>
          </cell>
          <cell r="CJ618">
            <v>4454.9999999999973</v>
          </cell>
          <cell r="CK618">
            <v>4454.9999999999973</v>
          </cell>
          <cell r="CL618">
            <v>4454.9999999999973</v>
          </cell>
          <cell r="CM618">
            <v>4454.9999999999973</v>
          </cell>
          <cell r="CN618">
            <v>4454.9999999999973</v>
          </cell>
          <cell r="CO618">
            <v>4454.9999999999973</v>
          </cell>
          <cell r="CP618">
            <v>4454.9999999999973</v>
          </cell>
          <cell r="CQ618">
            <v>4454.9999999999973</v>
          </cell>
          <cell r="CR618">
            <v>4454.9999999999973</v>
          </cell>
          <cell r="CS618">
            <v>4454.9999999999973</v>
          </cell>
          <cell r="CT618">
            <v>4454.9999999999973</v>
          </cell>
          <cell r="CU618">
            <v>4454.9999999999973</v>
          </cell>
          <cell r="CV618">
            <v>4454.9999999999973</v>
          </cell>
          <cell r="CW618">
            <v>4454.9999999999973</v>
          </cell>
          <cell r="CX618">
            <v>4454.9999999999973</v>
          </cell>
          <cell r="CY618">
            <v>4454.9999999999973</v>
          </cell>
          <cell r="CZ618">
            <v>4454.9999999999973</v>
          </cell>
          <cell r="DA618">
            <v>4454.9999999999973</v>
          </cell>
          <cell r="DB618">
            <v>4454.9999999999973</v>
          </cell>
          <cell r="DC618">
            <v>4454.9999999999973</v>
          </cell>
          <cell r="DD618">
            <v>50000</v>
          </cell>
        </row>
        <row r="754">
          <cell r="A754" t="str">
            <v>EBIT; Operating income, 1000 CZK</v>
          </cell>
        </row>
        <row r="755">
          <cell r="A755" t="str">
            <v>EBIT; Operating income, %</v>
          </cell>
        </row>
        <row r="756">
          <cell r="A756" t="str">
            <v>Return on net assets (RONA), %</v>
          </cell>
        </row>
        <row r="757">
          <cell r="A757" t="str">
            <v>Economic Value Added (EVA), 1000 CZK</v>
          </cell>
        </row>
        <row r="758">
          <cell r="A758">
            <v>0</v>
          </cell>
        </row>
        <row r="759">
          <cell r="A759">
            <v>0</v>
          </cell>
        </row>
        <row r="760">
          <cell r="A760">
            <v>0</v>
          </cell>
        </row>
        <row r="761">
          <cell r="A761">
            <v>0</v>
          </cell>
        </row>
        <row r="762">
          <cell r="A762">
            <v>0</v>
          </cell>
        </row>
        <row r="763">
          <cell r="A763">
            <v>0</v>
          </cell>
        </row>
        <row r="764">
          <cell r="A764">
            <v>0</v>
          </cell>
        </row>
        <row r="765">
          <cell r="A765">
            <v>0</v>
          </cell>
        </row>
        <row r="766">
          <cell r="A766">
            <v>0</v>
          </cell>
        </row>
        <row r="767">
          <cell r="A767">
            <v>0</v>
          </cell>
        </row>
        <row r="768">
          <cell r="A768">
            <v>0</v>
          </cell>
        </row>
        <row r="769">
          <cell r="A769">
            <v>0</v>
          </cell>
        </row>
        <row r="770">
          <cell r="A770">
            <v>0</v>
          </cell>
        </row>
        <row r="771">
          <cell r="A771">
            <v>0</v>
          </cell>
        </row>
        <row r="772">
          <cell r="A772">
            <v>0</v>
          </cell>
        </row>
        <row r="773">
          <cell r="A773">
            <v>0</v>
          </cell>
        </row>
        <row r="774">
          <cell r="A774">
            <v>0</v>
          </cell>
        </row>
        <row r="775">
          <cell r="A775">
            <v>0</v>
          </cell>
        </row>
        <row r="776">
          <cell r="A776">
            <v>0</v>
          </cell>
        </row>
        <row r="777">
          <cell r="A777">
            <v>0</v>
          </cell>
        </row>
        <row r="778">
          <cell r="A778">
            <v>0</v>
          </cell>
        </row>
        <row r="779">
          <cell r="A779">
            <v>0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>
            <v>0</v>
          </cell>
        </row>
        <row r="783">
          <cell r="A783">
            <v>0</v>
          </cell>
        </row>
        <row r="784">
          <cell r="A784">
            <v>0</v>
          </cell>
        </row>
        <row r="785">
          <cell r="A785">
            <v>0</v>
          </cell>
        </row>
        <row r="786">
          <cell r="A786">
            <v>0</v>
          </cell>
        </row>
        <row r="787">
          <cell r="A787">
            <v>0</v>
          </cell>
        </row>
        <row r="788">
          <cell r="A788">
            <v>0</v>
          </cell>
        </row>
        <row r="789">
          <cell r="A789">
            <v>0</v>
          </cell>
        </row>
        <row r="790">
          <cell r="A790">
            <v>0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929">
          <cell r="G929">
            <v>-1.0000000000000001E-9</v>
          </cell>
          <cell r="H929">
            <v>-43590.38228438326</v>
          </cell>
          <cell r="I929">
            <v>-36352.725675258131</v>
          </cell>
          <cell r="J929">
            <v>-29648.226301581792</v>
          </cell>
          <cell r="K929">
            <v>-23437.875740643201</v>
          </cell>
          <cell r="L929">
            <v>-17685.503102340273</v>
          </cell>
          <cell r="M929">
            <v>-12357.569654274947</v>
          </cell>
          <cell r="N929">
            <v>-7422.9782466671222</v>
          </cell>
          <cell r="O929">
            <v>-2852.8964746676597</v>
          </cell>
          <cell r="P929">
            <v>1379.4074083419068</v>
          </cell>
          <cell r="Q929">
            <v>5298.7167422890652</v>
          </cell>
          <cell r="R929">
            <v>8928.0077270649272</v>
          </cell>
          <cell r="S929">
            <v>12288.580493695899</v>
          </cell>
          <cell r="T929">
            <v>15400.180712905811</v>
          </cell>
          <cell r="U929">
            <v>18281.112421448397</v>
          </cell>
          <cell r="V929">
            <v>20948.342697844579</v>
          </cell>
          <cell r="W929">
            <v>23417.598773894784</v>
          </cell>
          <cell r="X929">
            <v>25703.458126305613</v>
          </cell>
          <cell r="Y929">
            <v>27819.432053742235</v>
          </cell>
          <cell r="Z929">
            <v>29778.043208379066</v>
          </cell>
          <cell r="AA929">
            <v>31590.897517372716</v>
          </cell>
          <cell r="AB929">
            <v>33268.750898438499</v>
          </cell>
          <cell r="AC929">
            <v>34821.57114470315</v>
          </cell>
          <cell r="AD929">
            <v>36258.595327072857</v>
          </cell>
          <cell r="AE929">
            <v>37588.383037349035</v>
          </cell>
          <cell r="AF929">
            <v>38818.86577210723</v>
          </cell>
          <cell r="AG929">
            <v>39957.392735799142</v>
          </cell>
          <cell r="AH929">
            <v>41010.77332152598</v>
          </cell>
          <cell r="AI929">
            <v>41985.316509352306</v>
          </cell>
          <cell r="AJ929">
            <v>42886.867404781588</v>
          </cell>
          <cell r="AK929">
            <v>43720.841124002407</v>
          </cell>
          <cell r="AL929">
            <v>44492.254217649468</v>
          </cell>
          <cell r="AM929">
            <v>45205.753811024537</v>
          </cell>
          <cell r="AN929">
            <v>45865.644625912486</v>
          </cell>
          <cell r="AO929">
            <v>46475.914037236776</v>
          </cell>
          <cell r="AP929">
            <v>47040.255306760548</v>
          </cell>
          <cell r="AQ929">
            <v>47562.089125793653</v>
          </cell>
          <cell r="AR929">
            <v>48044.583589355352</v>
          </cell>
          <cell r="AS929">
            <v>48490.672715414643</v>
          </cell>
          <cell r="AT929">
            <v>48903.073614636429</v>
          </cell>
          <cell r="AU929">
            <v>49284.302408456453</v>
          </cell>
          <cell r="AV929">
            <v>49636.688986249152</v>
          </cell>
          <cell r="AW929">
            <v>49962.390685801154</v>
          </cell>
          <cell r="AX929">
            <v>50263.40497522262</v>
          </cell>
          <cell r="AY929">
            <v>50541.581208785392</v>
          </cell>
          <cell r="AZ929">
            <v>50798.631523939679</v>
          </cell>
          <cell r="BA929">
            <v>51036.140941900383</v>
          </cell>
          <cell r="BB929">
            <v>51255.5767296837</v>
          </cell>
          <cell r="BC929">
            <v>51458.297077288422</v>
          </cell>
          <cell r="BD929">
            <v>51645.559139832149</v>
          </cell>
          <cell r="BE929">
            <v>51818.526490847689</v>
          </cell>
          <cell r="BF929">
            <v>51978.276029600129</v>
          </cell>
          <cell r="BG929">
            <v>52125.804382181079</v>
          </cell>
          <cell r="BH929">
            <v>52262.03383325661</v>
          </cell>
          <cell r="BI929">
            <v>52387.817822672936</v>
          </cell>
          <cell r="BJ929">
            <v>52503.946038644368</v>
          </cell>
          <cell r="BK929">
            <v>52611.149136947373</v>
          </cell>
          <cell r="BL929">
            <v>52710.103113410027</v>
          </cell>
          <cell r="BM929">
            <v>52801.433355005654</v>
          </cell>
          <cell r="BN929">
            <v>52885.718393022151</v>
          </cell>
          <cell r="BO929">
            <v>52963.493380073742</v>
          </cell>
          <cell r="BP929">
            <v>53035.25331114055</v>
          </cell>
          <cell r="BQ929">
            <v>53093.358518482099</v>
          </cell>
          <cell r="BR929">
            <v>53147.535867984705</v>
          </cell>
          <cell r="BS929">
            <v>53198.050879175949</v>
          </cell>
          <cell r="BT929">
            <v>53245.151122710908</v>
          </cell>
          <cell r="BU929">
            <v>53289.067433699216</v>
          </cell>
          <cell r="BV929">
            <v>53330.015043012325</v>
          </cell>
          <cell r="BW929">
            <v>53368.194632115454</v>
          </cell>
          <cell r="BX929">
            <v>53403.793316593896</v>
          </cell>
          <cell r="BY929">
            <v>53436.985563193841</v>
          </cell>
          <cell r="BZ929">
            <v>53467.934044872112</v>
          </cell>
          <cell r="CA929">
            <v>53496.790438045326</v>
          </cell>
          <cell r="CB929">
            <v>53523.696165945759</v>
          </cell>
          <cell r="CC929">
            <v>53548.783091727048</v>
          </cell>
          <cell r="CD929">
            <v>53572.174164716591</v>
          </cell>
          <cell r="CE929">
            <v>53593.984022981902</v>
          </cell>
          <cell r="CF929">
            <v>53614.319555164009</v>
          </cell>
          <cell r="CG929">
            <v>53633.280424331475</v>
          </cell>
          <cell r="CH929">
            <v>53650.959556422356</v>
          </cell>
          <cell r="CI929">
            <v>53667.44359566793</v>
          </cell>
          <cell r="CJ929">
            <v>53682.813329230237</v>
          </cell>
          <cell r="CK929">
            <v>53697.144083134488</v>
          </cell>
          <cell r="CL929">
            <v>53710.506091436815</v>
          </cell>
          <cell r="CM929">
            <v>53722.96484043666</v>
          </cell>
          <cell r="CN929">
            <v>53734.58138962066</v>
          </cell>
          <cell r="CO929">
            <v>53745.412670911108</v>
          </cell>
          <cell r="CP929">
            <v>53755.511767685413</v>
          </cell>
          <cell r="CQ929">
            <v>53764.928174934183</v>
          </cell>
          <cell r="CR929">
            <v>53773.708041832804</v>
          </cell>
          <cell r="CS929">
            <v>53781.894397915436</v>
          </cell>
          <cell r="CT929">
            <v>53789.527363959845</v>
          </cell>
          <cell r="CU929">
            <v>53796.644348616639</v>
          </cell>
          <cell r="CV929">
            <v>53803.280231746518</v>
          </cell>
          <cell r="CW929">
            <v>53809.467535364121</v>
          </cell>
          <cell r="CX929">
            <v>53815.236583026221</v>
          </cell>
          <cell r="CY929">
            <v>53820.615648445426</v>
          </cell>
          <cell r="CZ929">
            <v>53825.631094057739</v>
          </cell>
          <cell r="DA929">
            <v>53830.307500223069</v>
          </cell>
          <cell r="DB929">
            <v>53834.667785691905</v>
          </cell>
          <cell r="DC929">
            <v>53838.733319928586</v>
          </cell>
        </row>
        <row r="930">
          <cell r="G930">
            <v>0</v>
          </cell>
          <cell r="H930">
            <v>12</v>
          </cell>
          <cell r="I930">
            <v>24</v>
          </cell>
          <cell r="J930">
            <v>36</v>
          </cell>
          <cell r="K930">
            <v>48</v>
          </cell>
          <cell r="L930">
            <v>60</v>
          </cell>
          <cell r="M930">
            <v>72</v>
          </cell>
          <cell r="N930">
            <v>84</v>
          </cell>
          <cell r="O930">
            <v>96</v>
          </cell>
          <cell r="P930">
            <v>108</v>
          </cell>
          <cell r="Q930">
            <v>120</v>
          </cell>
          <cell r="R930">
            <v>132</v>
          </cell>
          <cell r="S930">
            <v>144</v>
          </cell>
          <cell r="T930">
            <v>156</v>
          </cell>
          <cell r="U930">
            <v>168</v>
          </cell>
          <cell r="V930">
            <v>180</v>
          </cell>
          <cell r="W930">
            <v>192</v>
          </cell>
          <cell r="X930">
            <v>204</v>
          </cell>
          <cell r="Y930">
            <v>216</v>
          </cell>
          <cell r="Z930">
            <v>228</v>
          </cell>
          <cell r="AA930">
            <v>240</v>
          </cell>
          <cell r="AB930">
            <v>252</v>
          </cell>
          <cell r="AC930">
            <v>264</v>
          </cell>
          <cell r="AD930">
            <v>276</v>
          </cell>
          <cell r="AE930">
            <v>288</v>
          </cell>
          <cell r="AF930">
            <v>300</v>
          </cell>
          <cell r="AG930">
            <v>312</v>
          </cell>
          <cell r="AH930">
            <v>324</v>
          </cell>
          <cell r="AI930">
            <v>336</v>
          </cell>
          <cell r="AJ930">
            <v>348</v>
          </cell>
          <cell r="AK930">
            <v>360</v>
          </cell>
          <cell r="AL930">
            <v>372</v>
          </cell>
          <cell r="AM930">
            <v>384</v>
          </cell>
          <cell r="AN930">
            <v>396</v>
          </cell>
          <cell r="AO930">
            <v>408</v>
          </cell>
          <cell r="AP930">
            <v>420</v>
          </cell>
          <cell r="AQ930">
            <v>432</v>
          </cell>
          <cell r="AR930">
            <v>444</v>
          </cell>
          <cell r="AS930">
            <v>456</v>
          </cell>
          <cell r="AT930">
            <v>468</v>
          </cell>
          <cell r="AU930">
            <v>480</v>
          </cell>
          <cell r="AV930">
            <v>492</v>
          </cell>
          <cell r="AW930">
            <v>504</v>
          </cell>
          <cell r="AX930">
            <v>516</v>
          </cell>
          <cell r="AY930">
            <v>528</v>
          </cell>
          <cell r="AZ930">
            <v>540</v>
          </cell>
          <cell r="BA930">
            <v>552</v>
          </cell>
          <cell r="BB930">
            <v>564</v>
          </cell>
          <cell r="BC930">
            <v>576</v>
          </cell>
          <cell r="BD930">
            <v>588</v>
          </cell>
          <cell r="BE930">
            <v>600</v>
          </cell>
          <cell r="BF930">
            <v>612</v>
          </cell>
          <cell r="BG930">
            <v>624</v>
          </cell>
          <cell r="BH930">
            <v>636</v>
          </cell>
          <cell r="BI930">
            <v>648</v>
          </cell>
          <cell r="BJ930">
            <v>660</v>
          </cell>
          <cell r="BK930">
            <v>672</v>
          </cell>
          <cell r="BL930">
            <v>684</v>
          </cell>
          <cell r="BM930">
            <v>696</v>
          </cell>
          <cell r="BN930">
            <v>708</v>
          </cell>
          <cell r="BO930">
            <v>720</v>
          </cell>
          <cell r="BP930">
            <v>732</v>
          </cell>
          <cell r="BQ930">
            <v>744</v>
          </cell>
          <cell r="BR930">
            <v>756</v>
          </cell>
          <cell r="BS930">
            <v>768</v>
          </cell>
          <cell r="BT930">
            <v>780</v>
          </cell>
          <cell r="BU930">
            <v>792</v>
          </cell>
          <cell r="BV930">
            <v>804</v>
          </cell>
          <cell r="BW930">
            <v>816</v>
          </cell>
          <cell r="BX930">
            <v>828</v>
          </cell>
          <cell r="BY930">
            <v>840</v>
          </cell>
          <cell r="BZ930">
            <v>852</v>
          </cell>
          <cell r="CA930">
            <v>864</v>
          </cell>
          <cell r="CB930">
            <v>876</v>
          </cell>
          <cell r="CC930">
            <v>888</v>
          </cell>
          <cell r="CD930">
            <v>900</v>
          </cell>
          <cell r="CE930">
            <v>912</v>
          </cell>
          <cell r="CF930">
            <v>924</v>
          </cell>
          <cell r="CG930">
            <v>936</v>
          </cell>
          <cell r="CH930">
            <v>948</v>
          </cell>
          <cell r="CI930">
            <v>960</v>
          </cell>
          <cell r="CJ930">
            <v>972</v>
          </cell>
          <cell r="CK930">
            <v>984</v>
          </cell>
          <cell r="CL930">
            <v>996</v>
          </cell>
          <cell r="CM930">
            <v>1008</v>
          </cell>
          <cell r="CN930">
            <v>1020</v>
          </cell>
          <cell r="CO930">
            <v>1032</v>
          </cell>
          <cell r="CP930">
            <v>1044</v>
          </cell>
          <cell r="CQ930">
            <v>1056</v>
          </cell>
          <cell r="CR930">
            <v>1068</v>
          </cell>
          <cell r="CS930">
            <v>1080</v>
          </cell>
          <cell r="CT930">
            <v>1092</v>
          </cell>
          <cell r="CU930">
            <v>1104</v>
          </cell>
          <cell r="CV930">
            <v>1116</v>
          </cell>
          <cell r="CW930">
            <v>1128</v>
          </cell>
          <cell r="CX930">
            <v>1140</v>
          </cell>
          <cell r="CY930">
            <v>1152</v>
          </cell>
          <cell r="CZ930">
            <v>1164</v>
          </cell>
          <cell r="DA930">
            <v>1176</v>
          </cell>
          <cell r="DB930">
            <v>1188</v>
          </cell>
          <cell r="DC930">
            <v>1200</v>
          </cell>
        </row>
        <row r="931">
          <cell r="G931" t="str">
            <v>1/2011</v>
          </cell>
          <cell r="H931" t="str">
            <v>12/2011</v>
          </cell>
          <cell r="I931" t="str">
            <v>12/2012</v>
          </cell>
          <cell r="J931" t="str">
            <v>12/2013</v>
          </cell>
          <cell r="K931" t="str">
            <v>12/2014</v>
          </cell>
          <cell r="L931" t="str">
            <v>12/2015</v>
          </cell>
          <cell r="M931" t="str">
            <v>12/2016</v>
          </cell>
          <cell r="N931" t="str">
            <v>12/2017</v>
          </cell>
          <cell r="O931" t="str">
            <v>12/2018</v>
          </cell>
          <cell r="P931" t="str">
            <v>12/2019</v>
          </cell>
          <cell r="Q931" t="str">
            <v>12/2020</v>
          </cell>
          <cell r="R931" t="str">
            <v>12/2021</v>
          </cell>
          <cell r="S931" t="str">
            <v>12/2022</v>
          </cell>
          <cell r="T931" t="str">
            <v>12/2023</v>
          </cell>
          <cell r="U931" t="str">
            <v>12/2024</v>
          </cell>
          <cell r="V931" t="str">
            <v>12/2025</v>
          </cell>
          <cell r="W931" t="str">
            <v>12/2026</v>
          </cell>
          <cell r="X931" t="str">
            <v>12/2027</v>
          </cell>
          <cell r="Y931" t="str">
            <v>12/2028</v>
          </cell>
          <cell r="Z931" t="str">
            <v>12/2029</v>
          </cell>
          <cell r="AA931" t="str">
            <v>12/2030</v>
          </cell>
          <cell r="AB931" t="str">
            <v>12/2031</v>
          </cell>
          <cell r="AC931" t="str">
            <v>12/2032</v>
          </cell>
          <cell r="AD931" t="str">
            <v>12/2033</v>
          </cell>
          <cell r="AE931" t="str">
            <v>12/2034</v>
          </cell>
          <cell r="AF931" t="str">
            <v>12/2035</v>
          </cell>
          <cell r="AG931" t="str">
            <v>12/2036</v>
          </cell>
          <cell r="AH931" t="str">
            <v>12/2037</v>
          </cell>
          <cell r="AI931" t="str">
            <v>12/2038</v>
          </cell>
          <cell r="AJ931" t="str">
            <v>12/2039</v>
          </cell>
          <cell r="AK931" t="str">
            <v>12/2040</v>
          </cell>
          <cell r="AL931" t="str">
            <v>12/2041</v>
          </cell>
          <cell r="AM931" t="str">
            <v>12/2042</v>
          </cell>
          <cell r="AN931" t="str">
            <v>12/2043</v>
          </cell>
          <cell r="AO931" t="str">
            <v>12/2044</v>
          </cell>
          <cell r="AP931" t="str">
            <v>12/2045</v>
          </cell>
          <cell r="AQ931" t="str">
            <v>12/2046</v>
          </cell>
          <cell r="AR931" t="str">
            <v>12/2047</v>
          </cell>
          <cell r="AS931" t="str">
            <v>12/2048</v>
          </cell>
          <cell r="AT931" t="str">
            <v>12/2049</v>
          </cell>
          <cell r="AU931" t="str">
            <v>12/2050</v>
          </cell>
          <cell r="AV931" t="str">
            <v>12/2051</v>
          </cell>
          <cell r="AW931" t="str">
            <v>12/2052</v>
          </cell>
          <cell r="AX931" t="str">
            <v>12/2053</v>
          </cell>
          <cell r="AY931" t="str">
            <v>12/2054</v>
          </cell>
          <cell r="AZ931" t="str">
            <v>12/2055</v>
          </cell>
          <cell r="BA931" t="str">
            <v>12/2056</v>
          </cell>
          <cell r="BB931" t="str">
            <v>12/2057</v>
          </cell>
          <cell r="BC931" t="str">
            <v>12/2058</v>
          </cell>
          <cell r="BD931" t="str">
            <v>12/2059</v>
          </cell>
          <cell r="BE931" t="str">
            <v>12/2060</v>
          </cell>
          <cell r="BF931" t="str">
            <v>12/2061</v>
          </cell>
          <cell r="BG931" t="str">
            <v>12/2062</v>
          </cell>
          <cell r="BH931" t="str">
            <v>12/2063</v>
          </cell>
          <cell r="BI931" t="str">
            <v>12/2064</v>
          </cell>
          <cell r="BJ931" t="str">
            <v>12/2065</v>
          </cell>
          <cell r="BK931" t="str">
            <v>12/2066</v>
          </cell>
          <cell r="BL931" t="str">
            <v>12/2067</v>
          </cell>
          <cell r="BM931" t="str">
            <v>12/2068</v>
          </cell>
          <cell r="BN931" t="str">
            <v>12/2069</v>
          </cell>
          <cell r="BO931" t="str">
            <v>12/2070</v>
          </cell>
          <cell r="BP931" t="str">
            <v>12/2071</v>
          </cell>
          <cell r="BQ931" t="str">
            <v>12/2072</v>
          </cell>
          <cell r="BR931" t="str">
            <v>12/2073</v>
          </cell>
          <cell r="BS931" t="str">
            <v>12/2074</v>
          </cell>
          <cell r="BT931" t="str">
            <v>12/2075</v>
          </cell>
          <cell r="BU931" t="str">
            <v>12/2076</v>
          </cell>
          <cell r="BV931" t="str">
            <v>12/2077</v>
          </cell>
          <cell r="BW931" t="str">
            <v>12/2078</v>
          </cell>
          <cell r="BX931" t="str">
            <v>12/2079</v>
          </cell>
          <cell r="BY931" t="str">
            <v>12/2080</v>
          </cell>
          <cell r="BZ931" t="str">
            <v>12/2081</v>
          </cell>
          <cell r="CA931" t="str">
            <v>12/2082</v>
          </cell>
          <cell r="CB931" t="str">
            <v>12/2083</v>
          </cell>
          <cell r="CC931" t="str">
            <v>12/2084</v>
          </cell>
          <cell r="CD931" t="str">
            <v>12/2085</v>
          </cell>
          <cell r="CE931" t="str">
            <v>12/2086</v>
          </cell>
          <cell r="CF931" t="str">
            <v>12/2087</v>
          </cell>
          <cell r="CG931" t="str">
            <v>12/2088</v>
          </cell>
          <cell r="CH931" t="str">
            <v>12/2089</v>
          </cell>
          <cell r="CI931" t="str">
            <v>12/2090</v>
          </cell>
          <cell r="CJ931" t="str">
            <v>12/2091</v>
          </cell>
          <cell r="CK931" t="str">
            <v>12/2092</v>
          </cell>
          <cell r="CL931" t="str">
            <v>12/2093</v>
          </cell>
          <cell r="CM931" t="str">
            <v>12/2094</v>
          </cell>
          <cell r="CN931" t="str">
            <v>12/2095</v>
          </cell>
          <cell r="CO931" t="str">
            <v>12/2096</v>
          </cell>
          <cell r="CP931" t="str">
            <v>12/2097</v>
          </cell>
          <cell r="CQ931" t="str">
            <v>12/2098</v>
          </cell>
          <cell r="CR931" t="str">
            <v>12/2099</v>
          </cell>
          <cell r="CS931" t="str">
            <v>12/2100</v>
          </cell>
          <cell r="CT931" t="str">
            <v>12/2101</v>
          </cell>
          <cell r="CU931" t="str">
            <v>12/2102</v>
          </cell>
          <cell r="CV931" t="str">
            <v>12/2103</v>
          </cell>
          <cell r="CW931" t="str">
            <v>12/2104</v>
          </cell>
          <cell r="CX931" t="str">
            <v>12/2105</v>
          </cell>
          <cell r="CY931" t="str">
            <v>12/2106</v>
          </cell>
          <cell r="CZ931" t="str">
            <v>12/2107</v>
          </cell>
          <cell r="DA931" t="str">
            <v>12/2108</v>
          </cell>
          <cell r="DB931" t="str">
            <v>12/2109</v>
          </cell>
          <cell r="DC931" t="str">
            <v>12/2110</v>
          </cell>
          <cell r="DD931" t="str">
            <v>?</v>
          </cell>
        </row>
        <row r="932">
          <cell r="G932">
            <v>-1.0000000000000001E-9</v>
          </cell>
          <cell r="H932">
            <v>-43590.38228438326</v>
          </cell>
          <cell r="I932">
            <v>-36352.725675258131</v>
          </cell>
          <cell r="J932">
            <v>-29648.226301581792</v>
          </cell>
          <cell r="K932">
            <v>-23437.875740643201</v>
          </cell>
          <cell r="L932">
            <v>-17685.503102340273</v>
          </cell>
          <cell r="M932">
            <v>-12357.569654274947</v>
          </cell>
          <cell r="N932">
            <v>-7422.9782466671222</v>
          </cell>
          <cell r="O932">
            <v>-2852.8964746676597</v>
          </cell>
          <cell r="P932">
            <v>1379.4074083419068</v>
          </cell>
          <cell r="Q932">
            <v>5298.7167422890652</v>
          </cell>
          <cell r="R932">
            <v>8928.0077270649272</v>
          </cell>
          <cell r="S932">
            <v>12288.580493695899</v>
          </cell>
          <cell r="T932">
            <v>15400.180712905811</v>
          </cell>
          <cell r="U932">
            <v>18281.112421448397</v>
          </cell>
          <cell r="V932">
            <v>20948.342697844579</v>
          </cell>
          <cell r="W932">
            <v>23417.598773894784</v>
          </cell>
          <cell r="X932">
            <v>25703.458126305613</v>
          </cell>
          <cell r="Y932">
            <v>27819.432053742235</v>
          </cell>
          <cell r="Z932">
            <v>29778.043208379066</v>
          </cell>
          <cell r="AA932">
            <v>31590.897517372716</v>
          </cell>
          <cell r="AB932">
            <v>33268.750898438499</v>
          </cell>
          <cell r="AC932">
            <v>34821.57114470315</v>
          </cell>
          <cell r="AD932">
            <v>36258.595327072857</v>
          </cell>
          <cell r="AE932">
            <v>37588.383037349035</v>
          </cell>
          <cell r="AF932">
            <v>38818.86577210723</v>
          </cell>
          <cell r="AG932">
            <v>39957.392735799142</v>
          </cell>
          <cell r="AH932">
            <v>41010.77332152598</v>
          </cell>
          <cell r="AI932">
            <v>41985.316509352306</v>
          </cell>
          <cell r="AJ932">
            <v>42886.867404781588</v>
          </cell>
          <cell r="AK932">
            <v>43720.841124002407</v>
          </cell>
          <cell r="AL932">
            <v>44492.254217649468</v>
          </cell>
          <cell r="AM932">
            <v>45205.753811024537</v>
          </cell>
          <cell r="AN932">
            <v>45865.644625912486</v>
          </cell>
          <cell r="AO932">
            <v>46475.914037236776</v>
          </cell>
          <cell r="AP932">
            <v>47040.255306760548</v>
          </cell>
          <cell r="AQ932">
            <v>47562.089125793653</v>
          </cell>
          <cell r="AR932">
            <v>48044.583589355352</v>
          </cell>
          <cell r="AS932">
            <v>48490.672715414643</v>
          </cell>
          <cell r="AT932">
            <v>48903.073614636429</v>
          </cell>
          <cell r="AU932">
            <v>49284.302408456453</v>
          </cell>
          <cell r="AV932">
            <v>49636.688986249152</v>
          </cell>
          <cell r="AW932">
            <v>49962.390685801154</v>
          </cell>
          <cell r="AX932">
            <v>50263.40497522262</v>
          </cell>
          <cell r="AY932">
            <v>50541.581208785392</v>
          </cell>
          <cell r="AZ932">
            <v>50798.631523939679</v>
          </cell>
          <cell r="BA932">
            <v>51036.140941900383</v>
          </cell>
          <cell r="BB932">
            <v>51255.5767296837</v>
          </cell>
          <cell r="BC932">
            <v>51458.297077288422</v>
          </cell>
          <cell r="BD932">
            <v>51645.559139832149</v>
          </cell>
          <cell r="BE932">
            <v>51818.526490847689</v>
          </cell>
          <cell r="BF932">
            <v>51978.276029600129</v>
          </cell>
          <cell r="BG932">
            <v>52125.804382181079</v>
          </cell>
          <cell r="BH932">
            <v>52262.03383325661</v>
          </cell>
          <cell r="BI932">
            <v>52387.817822672936</v>
          </cell>
          <cell r="BJ932">
            <v>52503.946038644368</v>
          </cell>
          <cell r="BK932">
            <v>52611.149136947373</v>
          </cell>
          <cell r="BL932">
            <v>52710.103113410027</v>
          </cell>
          <cell r="BM932">
            <v>52801.433355005654</v>
          </cell>
          <cell r="BN932">
            <v>52885.718393022151</v>
          </cell>
          <cell r="BO932">
            <v>52963.493380073742</v>
          </cell>
          <cell r="BP932">
            <v>53035.25331114055</v>
          </cell>
          <cell r="BQ932">
            <v>53093.358518482099</v>
          </cell>
          <cell r="BR932">
            <v>53147.535867984705</v>
          </cell>
          <cell r="BS932">
            <v>53198.050879175949</v>
          </cell>
          <cell r="BT932">
            <v>53245.151122710908</v>
          </cell>
          <cell r="BU932">
            <v>53289.067433699216</v>
          </cell>
          <cell r="BV932">
            <v>53330.015043012325</v>
          </cell>
          <cell r="BW932">
            <v>53368.194632115454</v>
          </cell>
          <cell r="BX932">
            <v>53403.793316593896</v>
          </cell>
          <cell r="BY932">
            <v>53436.985563193841</v>
          </cell>
          <cell r="BZ932">
            <v>53467.934044872112</v>
          </cell>
          <cell r="CA932">
            <v>53496.790438045326</v>
          </cell>
          <cell r="CB932">
            <v>53523.696165945759</v>
          </cell>
          <cell r="CC932">
            <v>53548.783091727048</v>
          </cell>
          <cell r="CD932">
            <v>53572.174164716591</v>
          </cell>
          <cell r="CE932">
            <v>53593.984022981902</v>
          </cell>
          <cell r="CF932">
            <v>53614.319555164009</v>
          </cell>
          <cell r="CG932">
            <v>53633.280424331475</v>
          </cell>
          <cell r="CH932">
            <v>53650.959556422356</v>
          </cell>
          <cell r="CI932">
            <v>53667.44359566793</v>
          </cell>
          <cell r="CJ932">
            <v>53682.813329230237</v>
          </cell>
          <cell r="CK932">
            <v>53697.144083134488</v>
          </cell>
          <cell r="CL932">
            <v>53710.506091436815</v>
          </cell>
          <cell r="CM932">
            <v>53722.96484043666</v>
          </cell>
          <cell r="CN932">
            <v>53734.58138962066</v>
          </cell>
          <cell r="CO932">
            <v>53745.412670911108</v>
          </cell>
          <cell r="CP932">
            <v>53755.511767685413</v>
          </cell>
          <cell r="CQ932">
            <v>53764.928174934183</v>
          </cell>
          <cell r="CR932">
            <v>53773.708041832804</v>
          </cell>
          <cell r="CS932">
            <v>53781.894397915436</v>
          </cell>
          <cell r="CT932">
            <v>53789.527363959845</v>
          </cell>
          <cell r="CU932">
            <v>53796.644348616639</v>
          </cell>
          <cell r="CV932">
            <v>53803.280231746518</v>
          </cell>
          <cell r="CW932">
            <v>53809.467535364121</v>
          </cell>
          <cell r="CX932">
            <v>53815.236583026221</v>
          </cell>
          <cell r="CY932">
            <v>53820.615648445426</v>
          </cell>
          <cell r="CZ932">
            <v>53825.631094057739</v>
          </cell>
          <cell r="DA932">
            <v>53830.307500223069</v>
          </cell>
          <cell r="DB932">
            <v>53834.667785691905</v>
          </cell>
          <cell r="DC932">
            <v>53838.733319928586</v>
          </cell>
        </row>
        <row r="970">
          <cell r="G970">
            <v>0</v>
          </cell>
          <cell r="H970">
            <v>3029.6643356643344</v>
          </cell>
          <cell r="I970">
            <v>7237.6566091251325</v>
          </cell>
          <cell r="J970">
            <v>6704.4993736763417</v>
          </cell>
          <cell r="K970">
            <v>6210.3505609385893</v>
          </cell>
          <cell r="L970">
            <v>5752.3726383029289</v>
          </cell>
          <cell r="M970">
            <v>5327.933448065327</v>
          </cell>
          <cell r="N970">
            <v>4934.5914076078243</v>
          </cell>
          <cell r="O970">
            <v>4570.081771999462</v>
          </cell>
          <cell r="P970">
            <v>4232.3038830095666</v>
          </cell>
          <cell r="Q970">
            <v>3919.3093339471588</v>
          </cell>
          <cell r="R970">
            <v>3629.2909847758624</v>
          </cell>
          <cell r="S970">
            <v>3360.5727666309713</v>
          </cell>
          <cell r="T970">
            <v>3111.6002192099108</v>
          </cell>
          <cell r="U970">
            <v>2880.9317085425864</v>
          </cell>
          <cell r="V970">
            <v>2667.2302763961829</v>
          </cell>
          <cell r="W970">
            <v>2469.2560760502051</v>
          </cell>
          <cell r="X970">
            <v>2285.8593524108292</v>
          </cell>
          <cell r="Y970">
            <v>2115.9739274366243</v>
          </cell>
          <cell r="Z970">
            <v>1958.6111546368302</v>
          </cell>
          <cell r="AA970">
            <v>1812.8543089936488</v>
          </cell>
          <cell r="AB970">
            <v>1677.8533810657821</v>
          </cell>
          <cell r="AC970">
            <v>1552.8202462646502</v>
          </cell>
          <cell r="AD970">
            <v>1437.024182369704</v>
          </cell>
          <cell r="AE970">
            <v>1329.7877102761802</v>
          </cell>
          <cell r="AF970">
            <v>1230.4827347581925</v>
          </cell>
          <cell r="AG970">
            <v>1138.5269636919095</v>
          </cell>
          <cell r="AH970">
            <v>1053.380585726836</v>
          </cell>
          <cell r="AI970">
            <v>974.54318782632424</v>
          </cell>
          <cell r="AJ970">
            <v>901.55089542928374</v>
          </cell>
          <cell r="AK970">
            <v>833.97371922081618</v>
          </cell>
          <cell r="AL970">
            <v>771.41309364706103</v>
          </cell>
          <cell r="AM970">
            <v>713.49959337506698</v>
          </cell>
          <cell r="AN970">
            <v>659.89081488795046</v>
          </cell>
          <cell r="AO970">
            <v>610.2694113242909</v>
          </cell>
          <cell r="AP970">
            <v>564.34126952377153</v>
          </cell>
          <cell r="AQ970">
            <v>521.83381903310658</v>
          </cell>
          <cell r="AR970">
            <v>482.4944635616996</v>
          </cell>
          <cell r="AS970">
            <v>446.08912605929248</v>
          </cell>
          <cell r="AT970">
            <v>412.40089922178885</v>
          </cell>
          <cell r="AU970">
            <v>381.22879382002463</v>
          </cell>
          <cell r="AV970">
            <v>352.38657779269954</v>
          </cell>
          <cell r="AW970">
            <v>325.70169955200498</v>
          </cell>
          <cell r="AX970">
            <v>301.01428942146691</v>
          </cell>
          <cell r="AY970">
            <v>278.17623356277477</v>
          </cell>
          <cell r="AZ970">
            <v>257.05031515428414</v>
          </cell>
          <cell r="BA970">
            <v>237.50941796070632</v>
          </cell>
          <cell r="BB970">
            <v>219.43578778331431</v>
          </cell>
          <cell r="BC970">
            <v>202.72034760472101</v>
          </cell>
          <cell r="BD970">
            <v>187.26206254372642</v>
          </cell>
          <cell r="BE970">
            <v>172.96735101554265</v>
          </cell>
          <cell r="BF970">
            <v>159.74953875244145</v>
          </cell>
          <cell r="BG970">
            <v>147.52835258095246</v>
          </cell>
          <cell r="BH970">
            <v>136.22945107553349</v>
          </cell>
          <cell r="BI970">
            <v>125.78398941632953</v>
          </cell>
          <cell r="BJ970">
            <v>116.12821597143532</v>
          </cell>
          <cell r="BK970">
            <v>107.20309830300795</v>
          </cell>
          <cell r="BL970">
            <v>98.953976462650587</v>
          </cell>
          <cell r="BM970">
            <v>91.330241595624884</v>
          </cell>
          <cell r="BN970">
            <v>84.285038016498362</v>
          </cell>
          <cell r="BO970">
            <v>77.774987051593143</v>
          </cell>
          <cell r="BP970">
            <v>71.759931066811376</v>
          </cell>
          <cell r="BQ970">
            <v>58.105207341547597</v>
          </cell>
          <cell r="BR970">
            <v>54.17734950260845</v>
          </cell>
          <cell r="BS970">
            <v>50.515011191243296</v>
          </cell>
          <cell r="BT970">
            <v>47.100243534958764</v>
          </cell>
          <cell r="BU970">
            <v>43.916310988306513</v>
          </cell>
          <cell r="BV970">
            <v>40.947609313106305</v>
          </cell>
          <cell r="BW970">
            <v>38.179589103129402</v>
          </cell>
          <cell r="BX970">
            <v>35.598684478442316</v>
          </cell>
          <cell r="BY970">
            <v>33.192246599946202</v>
          </cell>
          <cell r="BZ970">
            <v>30.948481678271499</v>
          </cell>
          <cell r="CA970">
            <v>28.856393173213515</v>
          </cell>
          <cell r="CB970">
            <v>26.905727900432169</v>
          </cell>
          <cell r="CC970">
            <v>25.086925781288727</v>
          </cell>
          <cell r="CD970">
            <v>23.39107298954659</v>
          </cell>
          <cell r="CE970">
            <v>21.809858265311494</v>
          </cell>
          <cell r="CF970">
            <v>20.335532182108611</v>
          </cell>
          <cell r="CG970">
            <v>18.96086916746723</v>
          </cell>
          <cell r="CH970">
            <v>17.679132090878529</v>
          </cell>
          <cell r="CI970">
            <v>16.48403924557438</v>
          </cell>
          <cell r="CJ970">
            <v>15.369733562307108</v>
          </cell>
          <cell r="CK970">
            <v>14.330753904249043</v>
          </cell>
          <cell r="CL970">
            <v>13.362008302330105</v>
          </cell>
          <cell r="CM970">
            <v>12.458748999841585</v>
          </cell>
          <cell r="CN970">
            <v>11.616549184001475</v>
          </cell>
          <cell r="CO970">
            <v>10.831281290444261</v>
          </cell>
          <cell r="CP970">
            <v>10.099096774306998</v>
          </cell>
          <cell r="CQ970">
            <v>9.4164072487710904</v>
          </cell>
          <cell r="CR970">
            <v>8.7798668986210604</v>
          </cell>
          <cell r="CS970">
            <v>8.1863560826303541</v>
          </cell>
          <cell r="CT970">
            <v>7.632966044410586</v>
          </cell>
          <cell r="CU970">
            <v>7.1169846567930843</v>
          </cell>
          <cell r="CV970">
            <v>6.6358831298769987</v>
          </cell>
          <cell r="CW970">
            <v>6.1873036176009286</v>
          </cell>
          <cell r="CX970">
            <v>5.7690476620987656</v>
          </cell>
          <cell r="CY970">
            <v>5.3790654192063068</v>
          </cell>
          <cell r="CZ970">
            <v>5.0154456123135702</v>
          </cell>
          <cell r="DA970">
            <v>4.676406165327335</v>
          </cell>
          <cell r="DB970">
            <v>4.3602854688366754</v>
          </cell>
          <cell r="DC970">
            <v>4.0655342366775509</v>
          </cell>
        </row>
        <row r="975">
          <cell r="G975">
            <v>0</v>
          </cell>
          <cell r="H975">
            <v>-762.18500000000006</v>
          </cell>
          <cell r="I975">
            <v>-1952.8152499999997</v>
          </cell>
          <cell r="J975">
            <v>-1940.1121666666663</v>
          </cell>
          <cell r="K975">
            <v>-1927.4090833333323</v>
          </cell>
          <cell r="L975">
            <v>-1914.705999999999</v>
          </cell>
          <cell r="M975">
            <v>-1902.0029166666661</v>
          </cell>
          <cell r="N975">
            <v>-1889.2998333333321</v>
          </cell>
          <cell r="O975">
            <v>-1876.5967499999995</v>
          </cell>
          <cell r="P975">
            <v>-1863.8936666666655</v>
          </cell>
          <cell r="Q975">
            <v>-1851.1905833333342</v>
          </cell>
          <cell r="R975">
            <v>-1838.4875</v>
          </cell>
          <cell r="S975">
            <v>-1825.7844166666659</v>
          </cell>
          <cell r="T975">
            <v>-1813.0813333333319</v>
          </cell>
          <cell r="U975">
            <v>-1800.3782499999977</v>
          </cell>
          <cell r="V975">
            <v>-1787.6751666666637</v>
          </cell>
          <cell r="W975">
            <v>-1774.9720833333351</v>
          </cell>
          <cell r="X975">
            <v>-1762.2690000000011</v>
          </cell>
          <cell r="Y975">
            <v>-1749.5659166666671</v>
          </cell>
          <cell r="Z975">
            <v>-1736.8628333333329</v>
          </cell>
          <cell r="AA975">
            <v>-1724.1597499999989</v>
          </cell>
          <cell r="AB975">
            <v>-1711.4566666666649</v>
          </cell>
          <cell r="AC975">
            <v>-1698.7535833333309</v>
          </cell>
          <cell r="AD975">
            <v>-1686.0505000000023</v>
          </cell>
          <cell r="AE975">
            <v>-1673.3474166666681</v>
          </cell>
          <cell r="AF975">
            <v>-1660.6443333333341</v>
          </cell>
          <cell r="AG975">
            <v>-1647.9412500000001</v>
          </cell>
          <cell r="AH975">
            <v>-1635.2381666666658</v>
          </cell>
          <cell r="AI975">
            <v>-1622.5350833333318</v>
          </cell>
          <cell r="AJ975">
            <v>-1609.8319999999978</v>
          </cell>
          <cell r="AK975">
            <v>-1597.1289166666638</v>
          </cell>
          <cell r="AL975">
            <v>-1584.4258333333296</v>
          </cell>
          <cell r="AM975">
            <v>-1571.7227499999956</v>
          </cell>
          <cell r="AN975">
            <v>-1559.0196666666616</v>
          </cell>
          <cell r="AO975">
            <v>-1546.3165833333273</v>
          </cell>
          <cell r="AP975">
            <v>-1533.6135000000045</v>
          </cell>
          <cell r="AQ975">
            <v>-1520.9104166666705</v>
          </cell>
          <cell r="AR975">
            <v>-1508.2073333333362</v>
          </cell>
          <cell r="AS975">
            <v>-1495.5042500000022</v>
          </cell>
          <cell r="AT975">
            <v>-1482.8011666666682</v>
          </cell>
          <cell r="AU975">
            <v>-1470.098083333334</v>
          </cell>
          <cell r="AV975">
            <v>-1457.395</v>
          </cell>
          <cell r="AW975">
            <v>-1444.691916666666</v>
          </cell>
          <cell r="AX975">
            <v>-1431.988833333332</v>
          </cell>
          <cell r="AY975">
            <v>-1419.2857499999977</v>
          </cell>
          <cell r="AZ975">
            <v>-1406.5826666666637</v>
          </cell>
          <cell r="BA975">
            <v>-1393.8795833333297</v>
          </cell>
          <cell r="BB975">
            <v>-1381.1764999999955</v>
          </cell>
          <cell r="BC975">
            <v>-1368.4734166666615</v>
          </cell>
          <cell r="BD975">
            <v>-1355.7703333333275</v>
          </cell>
          <cell r="BE975">
            <v>-1343.0672500000044</v>
          </cell>
          <cell r="BF975">
            <v>-1330.3641666666704</v>
          </cell>
          <cell r="BG975">
            <v>-1317.6610833333364</v>
          </cell>
          <cell r="BH975">
            <v>-1304.9580000000021</v>
          </cell>
          <cell r="BI975">
            <v>-1292.2549166666681</v>
          </cell>
          <cell r="BJ975">
            <v>-1279.5518333333341</v>
          </cell>
          <cell r="BK975">
            <v>-1266.8487500000001</v>
          </cell>
          <cell r="BL975">
            <v>-1254.1456666666659</v>
          </cell>
          <cell r="BM975">
            <v>-1241.4425833333319</v>
          </cell>
          <cell r="BN975">
            <v>-1228.7394999999979</v>
          </cell>
          <cell r="BO975">
            <v>-1216.0364166666636</v>
          </cell>
          <cell r="BP975">
            <v>-1203.3333333333296</v>
          </cell>
          <cell r="BQ975">
            <v>-1045</v>
          </cell>
          <cell r="BR975">
            <v>-1045</v>
          </cell>
          <cell r="BS975">
            <v>-1045</v>
          </cell>
          <cell r="BT975">
            <v>-1045</v>
          </cell>
          <cell r="BU975">
            <v>-1045</v>
          </cell>
          <cell r="BV975">
            <v>-1045</v>
          </cell>
          <cell r="BW975">
            <v>-1045</v>
          </cell>
          <cell r="BX975">
            <v>-1045</v>
          </cell>
          <cell r="BY975">
            <v>-1045</v>
          </cell>
          <cell r="BZ975">
            <v>-1045</v>
          </cell>
          <cell r="CA975">
            <v>-1045</v>
          </cell>
          <cell r="CB975">
            <v>-1045</v>
          </cell>
          <cell r="CC975">
            <v>-1045</v>
          </cell>
          <cell r="CD975">
            <v>-1045</v>
          </cell>
          <cell r="CE975">
            <v>-1045</v>
          </cell>
          <cell r="CF975">
            <v>-1045</v>
          </cell>
          <cell r="CG975">
            <v>-1045</v>
          </cell>
          <cell r="CH975">
            <v>-1045</v>
          </cell>
          <cell r="CI975">
            <v>-1045</v>
          </cell>
          <cell r="CJ975">
            <v>-1045</v>
          </cell>
          <cell r="CK975">
            <v>-1045</v>
          </cell>
          <cell r="CL975">
            <v>-1045</v>
          </cell>
          <cell r="CM975">
            <v>-1045</v>
          </cell>
          <cell r="CN975">
            <v>-1045</v>
          </cell>
          <cell r="CO975">
            <v>-1045</v>
          </cell>
          <cell r="CP975">
            <v>-1045</v>
          </cell>
          <cell r="CQ975">
            <v>-1045</v>
          </cell>
          <cell r="CR975">
            <v>-1045</v>
          </cell>
          <cell r="CS975">
            <v>-1045</v>
          </cell>
          <cell r="CT975">
            <v>-1045</v>
          </cell>
          <cell r="CU975">
            <v>-1045</v>
          </cell>
          <cell r="CV975">
            <v>-1045</v>
          </cell>
          <cell r="CW975">
            <v>-1045</v>
          </cell>
          <cell r="CX975">
            <v>-1045</v>
          </cell>
          <cell r="CY975">
            <v>-1045</v>
          </cell>
          <cell r="CZ975">
            <v>-1045</v>
          </cell>
          <cell r="DA975">
            <v>-1045</v>
          </cell>
          <cell r="DB975">
            <v>-1045</v>
          </cell>
          <cell r="DC975">
            <v>-1045</v>
          </cell>
          <cell r="DD975">
            <v>0</v>
          </cell>
        </row>
        <row r="976">
          <cell r="G976">
            <v>0</v>
          </cell>
          <cell r="H976">
            <v>-762.18500000000006</v>
          </cell>
          <cell r="I976">
            <v>-1952.8152499999997</v>
          </cell>
          <cell r="J976">
            <v>-1940.1121666666663</v>
          </cell>
          <cell r="K976">
            <v>-1927.4090833333323</v>
          </cell>
          <cell r="L976">
            <v>-1914.705999999999</v>
          </cell>
          <cell r="M976">
            <v>-1902.0029166666661</v>
          </cell>
          <cell r="N976">
            <v>-1889.2998333333321</v>
          </cell>
          <cell r="O976">
            <v>-1876.5967499999995</v>
          </cell>
          <cell r="P976">
            <v>-1863.8936666666655</v>
          </cell>
          <cell r="Q976">
            <v>-1851.1905833333342</v>
          </cell>
          <cell r="R976">
            <v>-1838.4875</v>
          </cell>
          <cell r="S976">
            <v>-1825.7844166666659</v>
          </cell>
          <cell r="T976">
            <v>-1813.0813333333319</v>
          </cell>
          <cell r="U976">
            <v>-1800.3782499999977</v>
          </cell>
          <cell r="V976">
            <v>-1787.6751666666637</v>
          </cell>
          <cell r="W976">
            <v>-1774.9720833333351</v>
          </cell>
          <cell r="X976">
            <v>-1762.2690000000011</v>
          </cell>
          <cell r="Y976">
            <v>-1749.5659166666671</v>
          </cell>
          <cell r="Z976">
            <v>-1736.8628333333329</v>
          </cell>
          <cell r="AA976">
            <v>-1724.1597499999989</v>
          </cell>
          <cell r="AB976">
            <v>-1711.4566666666649</v>
          </cell>
          <cell r="AC976">
            <v>-1698.7535833333309</v>
          </cell>
          <cell r="AD976">
            <v>-1686.0505000000023</v>
          </cell>
          <cell r="AE976">
            <v>-1673.3474166666681</v>
          </cell>
          <cell r="AF976">
            <v>-1660.6443333333341</v>
          </cell>
          <cell r="AG976">
            <v>-1647.9412500000001</v>
          </cell>
          <cell r="AH976">
            <v>-1635.2381666666658</v>
          </cell>
          <cell r="AI976">
            <v>-1622.5350833333318</v>
          </cell>
          <cell r="AJ976">
            <v>-1609.8319999999978</v>
          </cell>
          <cell r="AK976">
            <v>-1597.1289166666638</v>
          </cell>
          <cell r="AL976">
            <v>-1584.4258333333296</v>
          </cell>
          <cell r="AM976">
            <v>-1571.7227499999956</v>
          </cell>
          <cell r="AN976">
            <v>-1559.0196666666616</v>
          </cell>
          <cell r="AO976">
            <v>-1546.3165833333273</v>
          </cell>
          <cell r="AP976">
            <v>-1533.6135000000045</v>
          </cell>
          <cell r="AQ976">
            <v>-1520.9104166666705</v>
          </cell>
          <cell r="AR976">
            <v>-1508.2073333333362</v>
          </cell>
          <cell r="AS976">
            <v>-1495.5042500000022</v>
          </cell>
          <cell r="AT976">
            <v>-1482.8011666666682</v>
          </cell>
          <cell r="AU976">
            <v>-1470.098083333334</v>
          </cell>
          <cell r="AV976">
            <v>-1457.395</v>
          </cell>
          <cell r="AW976">
            <v>-1444.691916666666</v>
          </cell>
          <cell r="AX976">
            <v>-1431.988833333332</v>
          </cell>
          <cell r="AY976">
            <v>-1419.2857499999977</v>
          </cell>
          <cell r="AZ976">
            <v>-1406.5826666666637</v>
          </cell>
          <cell r="BA976">
            <v>-1393.8795833333297</v>
          </cell>
          <cell r="BB976">
            <v>-1381.1764999999955</v>
          </cell>
          <cell r="BC976">
            <v>-1368.4734166666615</v>
          </cell>
          <cell r="BD976">
            <v>-1355.7703333333275</v>
          </cell>
          <cell r="BE976">
            <v>-1343.0672500000044</v>
          </cell>
          <cell r="BF976">
            <v>-1330.3641666666704</v>
          </cell>
          <cell r="BG976">
            <v>-1317.6610833333364</v>
          </cell>
          <cell r="BH976">
            <v>-1304.9580000000021</v>
          </cell>
          <cell r="BI976">
            <v>-1292.2549166666681</v>
          </cell>
          <cell r="BJ976">
            <v>-1279.5518333333341</v>
          </cell>
          <cell r="BK976">
            <v>-1266.8487500000001</v>
          </cell>
          <cell r="BL976">
            <v>-1254.1456666666659</v>
          </cell>
          <cell r="BM976">
            <v>-1241.4425833333319</v>
          </cell>
          <cell r="BN976">
            <v>-1228.7394999999979</v>
          </cell>
          <cell r="BO976">
            <v>-1216.0364166666636</v>
          </cell>
          <cell r="BP976">
            <v>-1203.3333333333296</v>
          </cell>
          <cell r="BQ976">
            <v>-1045</v>
          </cell>
          <cell r="BR976">
            <v>-1045</v>
          </cell>
          <cell r="BS976">
            <v>-1045</v>
          </cell>
          <cell r="BT976">
            <v>-1045</v>
          </cell>
          <cell r="BU976">
            <v>-1045</v>
          </cell>
          <cell r="BV976">
            <v>-1045</v>
          </cell>
          <cell r="BW976">
            <v>-1045</v>
          </cell>
          <cell r="BX976">
            <v>-1045</v>
          </cell>
          <cell r="BY976">
            <v>-1045</v>
          </cell>
          <cell r="BZ976">
            <v>-1045</v>
          </cell>
          <cell r="CA976">
            <v>-1045</v>
          </cell>
          <cell r="CB976">
            <v>-1045</v>
          </cell>
          <cell r="CC976">
            <v>-1045</v>
          </cell>
          <cell r="CD976">
            <v>-1045</v>
          </cell>
          <cell r="CE976">
            <v>-1045</v>
          </cell>
          <cell r="CF976">
            <v>-1045</v>
          </cell>
          <cell r="CG976">
            <v>-1045</v>
          </cell>
          <cell r="CH976">
            <v>-1045</v>
          </cell>
          <cell r="CI976">
            <v>-1045</v>
          </cell>
          <cell r="CJ976">
            <v>-1045</v>
          </cell>
          <cell r="CK976">
            <v>-1045</v>
          </cell>
          <cell r="CL976">
            <v>-1045</v>
          </cell>
          <cell r="CM976">
            <v>-1045</v>
          </cell>
          <cell r="CN976">
            <v>-1045</v>
          </cell>
          <cell r="CO976">
            <v>-1045</v>
          </cell>
          <cell r="CP976">
            <v>-1045</v>
          </cell>
          <cell r="CQ976">
            <v>-1045</v>
          </cell>
          <cell r="CR976">
            <v>-1045</v>
          </cell>
          <cell r="CS976">
            <v>-1045</v>
          </cell>
          <cell r="CT976">
            <v>-1045</v>
          </cell>
          <cell r="CU976">
            <v>-1045</v>
          </cell>
          <cell r="CV976">
            <v>-1045</v>
          </cell>
          <cell r="CW976">
            <v>-1045</v>
          </cell>
          <cell r="CX976">
            <v>-1045</v>
          </cell>
          <cell r="CY976">
            <v>-1045</v>
          </cell>
          <cell r="CZ976">
            <v>-1045</v>
          </cell>
          <cell r="DA976">
            <v>-1045</v>
          </cell>
          <cell r="DB976">
            <v>-1045</v>
          </cell>
          <cell r="DC976">
            <v>-1045</v>
          </cell>
          <cell r="DD976">
            <v>0</v>
          </cell>
        </row>
        <row r="977">
          <cell r="G977">
            <v>0</v>
          </cell>
          <cell r="H977">
            <v>-762.18500000000006</v>
          </cell>
          <cell r="I977">
            <v>-1952.8152499999997</v>
          </cell>
          <cell r="J977">
            <v>-1940.1121666666663</v>
          </cell>
          <cell r="K977">
            <v>-1927.4090833333323</v>
          </cell>
          <cell r="L977">
            <v>-1914.705999999999</v>
          </cell>
          <cell r="M977">
            <v>-1902.0029166666661</v>
          </cell>
          <cell r="N977">
            <v>-1889.2998333333321</v>
          </cell>
          <cell r="O977">
            <v>-1876.5967499999995</v>
          </cell>
          <cell r="P977">
            <v>-1863.8936666666655</v>
          </cell>
          <cell r="Q977">
            <v>-1851.1905833333342</v>
          </cell>
          <cell r="R977">
            <v>-1838.4875</v>
          </cell>
          <cell r="S977">
            <v>-1825.7844166666659</v>
          </cell>
          <cell r="T977">
            <v>-1813.0813333333319</v>
          </cell>
          <cell r="U977">
            <v>-1800.3782499999977</v>
          </cell>
          <cell r="V977">
            <v>-1787.6751666666637</v>
          </cell>
          <cell r="W977">
            <v>-1774.9720833333351</v>
          </cell>
          <cell r="X977">
            <v>-1762.2690000000011</v>
          </cell>
          <cell r="Y977">
            <v>-1749.5659166666671</v>
          </cell>
          <cell r="Z977">
            <v>-1736.8628333333329</v>
          </cell>
          <cell r="AA977">
            <v>-1724.1597499999989</v>
          </cell>
          <cell r="AB977">
            <v>-1711.4566666666649</v>
          </cell>
          <cell r="AC977">
            <v>-1698.7535833333309</v>
          </cell>
          <cell r="AD977">
            <v>-1686.0505000000023</v>
          </cell>
          <cell r="AE977">
            <v>-1673.3474166666681</v>
          </cell>
          <cell r="AF977">
            <v>-1660.6443333333341</v>
          </cell>
          <cell r="AG977">
            <v>-1647.9412500000001</v>
          </cell>
          <cell r="AH977">
            <v>-1635.2381666666658</v>
          </cell>
          <cell r="AI977">
            <v>-1622.5350833333318</v>
          </cell>
          <cell r="AJ977">
            <v>-1609.8319999999978</v>
          </cell>
          <cell r="AK977">
            <v>-1597.1289166666638</v>
          </cell>
          <cell r="AL977">
            <v>-1584.4258333333296</v>
          </cell>
          <cell r="AM977">
            <v>-1571.7227499999956</v>
          </cell>
          <cell r="AN977">
            <v>-1559.0196666666616</v>
          </cell>
          <cell r="AO977">
            <v>-1546.3165833333273</v>
          </cell>
          <cell r="AP977">
            <v>-1533.6135000000045</v>
          </cell>
          <cell r="AQ977">
            <v>-1520.9104166666705</v>
          </cell>
          <cell r="AR977">
            <v>-1508.2073333333362</v>
          </cell>
          <cell r="AS977">
            <v>-1495.5042500000022</v>
          </cell>
          <cell r="AT977">
            <v>-1482.8011666666682</v>
          </cell>
          <cell r="AU977">
            <v>-1470.098083333334</v>
          </cell>
          <cell r="AV977">
            <v>-1457.395</v>
          </cell>
          <cell r="AW977">
            <v>-1444.691916666666</v>
          </cell>
          <cell r="AX977">
            <v>-1431.988833333332</v>
          </cell>
          <cell r="AY977">
            <v>-1419.2857499999977</v>
          </cell>
          <cell r="AZ977">
            <v>-1406.5826666666637</v>
          </cell>
          <cell r="BA977">
            <v>-1393.8795833333297</v>
          </cell>
          <cell r="BB977">
            <v>-1381.1764999999955</v>
          </cell>
          <cell r="BC977">
            <v>-1368.4734166666615</v>
          </cell>
          <cell r="BD977">
            <v>-1355.7703333333275</v>
          </cell>
          <cell r="BE977">
            <v>-1343.0672500000044</v>
          </cell>
          <cell r="BF977">
            <v>-1330.3641666666704</v>
          </cell>
          <cell r="BG977">
            <v>-1317.6610833333364</v>
          </cell>
          <cell r="BH977">
            <v>-1304.9580000000021</v>
          </cell>
          <cell r="BI977">
            <v>-1292.2549166666681</v>
          </cell>
          <cell r="BJ977">
            <v>-1279.5518333333341</v>
          </cell>
          <cell r="BK977">
            <v>-1266.8487500000001</v>
          </cell>
          <cell r="BL977">
            <v>-1254.1456666666659</v>
          </cell>
          <cell r="BM977">
            <v>-1241.4425833333319</v>
          </cell>
          <cell r="BN977">
            <v>-1228.7394999999979</v>
          </cell>
          <cell r="BO977">
            <v>-1216.0364166666636</v>
          </cell>
          <cell r="BP977">
            <v>-1203.3333333333296</v>
          </cell>
          <cell r="BQ977">
            <v>-1045</v>
          </cell>
          <cell r="BR977">
            <v>-1045</v>
          </cell>
          <cell r="BS977">
            <v>-1045</v>
          </cell>
          <cell r="BT977">
            <v>-1045</v>
          </cell>
          <cell r="BU977">
            <v>-1045</v>
          </cell>
          <cell r="BV977">
            <v>-1045</v>
          </cell>
          <cell r="BW977">
            <v>-1045</v>
          </cell>
          <cell r="BX977">
            <v>-1045</v>
          </cell>
          <cell r="BY977">
            <v>-1045</v>
          </cell>
          <cell r="BZ977">
            <v>-1045</v>
          </cell>
          <cell r="CA977">
            <v>-1045</v>
          </cell>
          <cell r="CB977">
            <v>-1045</v>
          </cell>
          <cell r="CC977">
            <v>-1045</v>
          </cell>
          <cell r="CD977">
            <v>-1045</v>
          </cell>
          <cell r="CE977">
            <v>-1045</v>
          </cell>
          <cell r="CF977">
            <v>-1045</v>
          </cell>
          <cell r="CG977">
            <v>-1045</v>
          </cell>
          <cell r="CH977">
            <v>-1045</v>
          </cell>
          <cell r="CI977">
            <v>-1045</v>
          </cell>
          <cell r="CJ977">
            <v>-1045</v>
          </cell>
          <cell r="CK977">
            <v>-1045</v>
          </cell>
          <cell r="CL977">
            <v>-1045</v>
          </cell>
          <cell r="CM977">
            <v>-1045</v>
          </cell>
          <cell r="CN977">
            <v>-1045</v>
          </cell>
          <cell r="CO977">
            <v>-1045</v>
          </cell>
          <cell r="CP977">
            <v>-1045</v>
          </cell>
          <cell r="CQ977">
            <v>-1045</v>
          </cell>
          <cell r="CR977">
            <v>-1045</v>
          </cell>
          <cell r="CS977">
            <v>-1045</v>
          </cell>
          <cell r="CT977">
            <v>-1045</v>
          </cell>
          <cell r="CU977">
            <v>-1045</v>
          </cell>
          <cell r="CV977">
            <v>-1045</v>
          </cell>
          <cell r="CW977">
            <v>-1045</v>
          </cell>
          <cell r="CX977">
            <v>-1045</v>
          </cell>
          <cell r="CY977">
            <v>-1045</v>
          </cell>
          <cell r="CZ977">
            <v>-1045</v>
          </cell>
          <cell r="DA977">
            <v>-1045</v>
          </cell>
          <cell r="DB977">
            <v>-1045</v>
          </cell>
          <cell r="DC977">
            <v>-1045</v>
          </cell>
          <cell r="DD977">
            <v>0</v>
          </cell>
        </row>
        <row r="978"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0</v>
          </cell>
          <cell r="BD978">
            <v>0</v>
          </cell>
          <cell r="BE978">
            <v>0</v>
          </cell>
          <cell r="BF978">
            <v>0</v>
          </cell>
          <cell r="BG978">
            <v>0</v>
          </cell>
          <cell r="BH978">
            <v>0</v>
          </cell>
          <cell r="BI978">
            <v>0</v>
          </cell>
          <cell r="BJ978">
            <v>0</v>
          </cell>
          <cell r="BK978">
            <v>0</v>
          </cell>
          <cell r="BL978">
            <v>0</v>
          </cell>
          <cell r="BM978">
            <v>0</v>
          </cell>
          <cell r="BN978">
            <v>0</v>
          </cell>
          <cell r="BO978">
            <v>0</v>
          </cell>
          <cell r="BP978">
            <v>0</v>
          </cell>
          <cell r="BQ978">
            <v>0</v>
          </cell>
          <cell r="BR978">
            <v>0</v>
          </cell>
          <cell r="BS978">
            <v>0</v>
          </cell>
          <cell r="BT978">
            <v>0</v>
          </cell>
          <cell r="BU978">
            <v>0</v>
          </cell>
          <cell r="BV978">
            <v>0</v>
          </cell>
          <cell r="BW978">
            <v>0</v>
          </cell>
          <cell r="BX978">
            <v>0</v>
          </cell>
          <cell r="BY978">
            <v>0</v>
          </cell>
          <cell r="BZ978">
            <v>0</v>
          </cell>
          <cell r="CA978">
            <v>0</v>
          </cell>
          <cell r="CB978">
            <v>0</v>
          </cell>
          <cell r="CC978">
            <v>0</v>
          </cell>
          <cell r="CD978">
            <v>0</v>
          </cell>
          <cell r="CE978">
            <v>0</v>
          </cell>
          <cell r="CF978">
            <v>0</v>
          </cell>
          <cell r="CG978">
            <v>0</v>
          </cell>
          <cell r="CH978">
            <v>0</v>
          </cell>
          <cell r="CI978">
            <v>0</v>
          </cell>
          <cell r="CJ978">
            <v>0</v>
          </cell>
          <cell r="CK978">
            <v>0</v>
          </cell>
          <cell r="CL978">
            <v>0</v>
          </cell>
          <cell r="CM978">
            <v>0</v>
          </cell>
          <cell r="CN978">
            <v>0</v>
          </cell>
          <cell r="CO978">
            <v>0</v>
          </cell>
          <cell r="CP978">
            <v>0</v>
          </cell>
          <cell r="CQ978">
            <v>0</v>
          </cell>
          <cell r="CR978">
            <v>0</v>
          </cell>
          <cell r="CS978">
            <v>0</v>
          </cell>
          <cell r="CT978">
            <v>0</v>
          </cell>
          <cell r="CU978">
            <v>0</v>
          </cell>
          <cell r="CV978">
            <v>0</v>
          </cell>
          <cell r="CW978">
            <v>0</v>
          </cell>
          <cell r="CX978">
            <v>0</v>
          </cell>
          <cell r="CY978">
            <v>0</v>
          </cell>
          <cell r="CZ978">
            <v>0</v>
          </cell>
          <cell r="DA978">
            <v>0</v>
          </cell>
          <cell r="DB978">
            <v>0</v>
          </cell>
          <cell r="DC978">
            <v>0</v>
          </cell>
          <cell r="DD978">
            <v>0</v>
          </cell>
        </row>
        <row r="980">
          <cell r="G980">
            <v>0.19</v>
          </cell>
          <cell r="H980">
            <v>0.19</v>
          </cell>
          <cell r="I980">
            <v>0.19</v>
          </cell>
          <cell r="J980">
            <v>0.19</v>
          </cell>
          <cell r="K980">
            <v>0.19</v>
          </cell>
          <cell r="L980">
            <v>0.19</v>
          </cell>
          <cell r="M980">
            <v>0.19</v>
          </cell>
          <cell r="N980">
            <v>0.19</v>
          </cell>
          <cell r="O980">
            <v>0.19</v>
          </cell>
          <cell r="P980">
            <v>0.19</v>
          </cell>
          <cell r="Q980">
            <v>0.19</v>
          </cell>
          <cell r="R980">
            <v>0.19</v>
          </cell>
          <cell r="S980">
            <v>0.19</v>
          </cell>
          <cell r="T980">
            <v>0.19</v>
          </cell>
          <cell r="U980">
            <v>0.19</v>
          </cell>
          <cell r="V980">
            <v>0.19</v>
          </cell>
          <cell r="W980">
            <v>0.19</v>
          </cell>
          <cell r="X980">
            <v>0.19</v>
          </cell>
          <cell r="Y980">
            <v>0.19</v>
          </cell>
          <cell r="Z980">
            <v>0.19</v>
          </cell>
          <cell r="AA980">
            <v>0.19</v>
          </cell>
          <cell r="AB980">
            <v>0.19</v>
          </cell>
          <cell r="AC980">
            <v>0.19</v>
          </cell>
          <cell r="AD980">
            <v>0.19</v>
          </cell>
          <cell r="AE980">
            <v>0.19</v>
          </cell>
          <cell r="AF980">
            <v>0.19</v>
          </cell>
          <cell r="AG980">
            <v>0.19</v>
          </cell>
          <cell r="AH980">
            <v>0.19</v>
          </cell>
          <cell r="AI980">
            <v>0.19</v>
          </cell>
          <cell r="AJ980">
            <v>0.19</v>
          </cell>
          <cell r="AK980">
            <v>0.19</v>
          </cell>
          <cell r="AL980">
            <v>0.19</v>
          </cell>
          <cell r="AM980">
            <v>0.19</v>
          </cell>
          <cell r="AN980">
            <v>0.19</v>
          </cell>
          <cell r="AO980">
            <v>0.19</v>
          </cell>
          <cell r="AP980">
            <v>0.19</v>
          </cell>
          <cell r="AQ980">
            <v>0.19</v>
          </cell>
          <cell r="AR980">
            <v>0.19</v>
          </cell>
          <cell r="AS980">
            <v>0.19</v>
          </cell>
          <cell r="AT980">
            <v>0.19</v>
          </cell>
          <cell r="AU980">
            <v>0.19</v>
          </cell>
          <cell r="AV980">
            <v>0.19</v>
          </cell>
          <cell r="AW980">
            <v>0.19</v>
          </cell>
          <cell r="AX980">
            <v>0.19</v>
          </cell>
          <cell r="AY980">
            <v>0.19</v>
          </cell>
          <cell r="AZ980">
            <v>0.19</v>
          </cell>
          <cell r="BA980">
            <v>0.19</v>
          </cell>
          <cell r="BB980">
            <v>0.19</v>
          </cell>
          <cell r="BC980">
            <v>0.19</v>
          </cell>
          <cell r="BD980">
            <v>0.19</v>
          </cell>
          <cell r="BE980">
            <v>0.19</v>
          </cell>
          <cell r="BF980">
            <v>0.19</v>
          </cell>
          <cell r="BG980">
            <v>0.19</v>
          </cell>
          <cell r="BH980">
            <v>0.19</v>
          </cell>
          <cell r="BI980">
            <v>0.19</v>
          </cell>
          <cell r="BJ980">
            <v>0.19</v>
          </cell>
          <cell r="BK980">
            <v>0.19</v>
          </cell>
          <cell r="BL980">
            <v>0.19</v>
          </cell>
          <cell r="BM980">
            <v>0.19</v>
          </cell>
          <cell r="BN980">
            <v>0.19</v>
          </cell>
          <cell r="BO980">
            <v>0.19</v>
          </cell>
          <cell r="BP980">
            <v>0.19</v>
          </cell>
          <cell r="BQ980">
            <v>0.19</v>
          </cell>
          <cell r="BR980">
            <v>0.19</v>
          </cell>
          <cell r="BS980">
            <v>0.19</v>
          </cell>
          <cell r="BT980">
            <v>0.19</v>
          </cell>
          <cell r="BU980">
            <v>0.19</v>
          </cell>
          <cell r="BV980">
            <v>0.19</v>
          </cell>
          <cell r="BW980">
            <v>0.19</v>
          </cell>
          <cell r="BX980">
            <v>0.19</v>
          </cell>
          <cell r="BY980">
            <v>0.19</v>
          </cell>
          <cell r="BZ980">
            <v>0.19</v>
          </cell>
          <cell r="CA980">
            <v>0.19</v>
          </cell>
          <cell r="CB980">
            <v>0.19</v>
          </cell>
          <cell r="CC980">
            <v>0.19</v>
          </cell>
          <cell r="CD980">
            <v>0.19</v>
          </cell>
          <cell r="CE980">
            <v>0.19</v>
          </cell>
          <cell r="CF980">
            <v>0.19</v>
          </cell>
          <cell r="CG980">
            <v>0.19</v>
          </cell>
          <cell r="CH980">
            <v>0.19</v>
          </cell>
          <cell r="CI980">
            <v>0.19</v>
          </cell>
          <cell r="CJ980">
            <v>0.19</v>
          </cell>
          <cell r="CK980">
            <v>0.19</v>
          </cell>
          <cell r="CL980">
            <v>0.19</v>
          </cell>
          <cell r="CM980">
            <v>0.19</v>
          </cell>
          <cell r="CN980">
            <v>0.19</v>
          </cell>
          <cell r="CO980">
            <v>0.19</v>
          </cell>
          <cell r="CP980">
            <v>0.19</v>
          </cell>
          <cell r="CQ980">
            <v>0.19</v>
          </cell>
          <cell r="CR980">
            <v>0.19</v>
          </cell>
          <cell r="CS980">
            <v>0.19</v>
          </cell>
          <cell r="CT980">
            <v>0.19</v>
          </cell>
          <cell r="CU980">
            <v>0.19</v>
          </cell>
          <cell r="CV980">
            <v>0.19</v>
          </cell>
          <cell r="CW980">
            <v>0.19</v>
          </cell>
          <cell r="CX980">
            <v>0.19</v>
          </cell>
          <cell r="CY980">
            <v>0.19</v>
          </cell>
          <cell r="CZ980">
            <v>0.19</v>
          </cell>
          <cell r="DA980">
            <v>0.19</v>
          </cell>
          <cell r="DB980">
            <v>0.19</v>
          </cell>
          <cell r="DC980">
            <v>0.19</v>
          </cell>
          <cell r="DD980">
            <v>0.19</v>
          </cell>
        </row>
        <row r="1089">
          <cell r="G1089">
            <v>0</v>
          </cell>
          <cell r="H1089">
            <v>-46750.684999999998</v>
          </cell>
          <cell r="I1089">
            <v>8325.1597499999989</v>
          </cell>
          <cell r="J1089">
            <v>8271.0044999999991</v>
          </cell>
          <cell r="K1089">
            <v>8216.8492499999993</v>
          </cell>
          <cell r="L1089">
            <v>8162.6939999999986</v>
          </cell>
          <cell r="M1089">
            <v>8108.5387499999979</v>
          </cell>
          <cell r="N1089">
            <v>8054.3834999999981</v>
          </cell>
          <cell r="O1089">
            <v>8000.2282499999974</v>
          </cell>
          <cell r="P1089">
            <v>7946.0729999999985</v>
          </cell>
          <cell r="Q1089">
            <v>7891.9177499999978</v>
          </cell>
          <cell r="R1089">
            <v>7837.762499999998</v>
          </cell>
          <cell r="S1089">
            <v>7783.6072499999991</v>
          </cell>
          <cell r="T1089">
            <v>7729.4519999999993</v>
          </cell>
          <cell r="U1089">
            <v>7675.2967499999995</v>
          </cell>
          <cell r="V1089">
            <v>7621.1414999999997</v>
          </cell>
          <cell r="W1089">
            <v>7566.9862499999954</v>
          </cell>
          <cell r="X1089">
            <v>7512.8309999999956</v>
          </cell>
          <cell r="Y1089">
            <v>7458.6757499999958</v>
          </cell>
          <cell r="Z1089">
            <v>7404.5204999999969</v>
          </cell>
          <cell r="AA1089">
            <v>7350.3652499999971</v>
          </cell>
          <cell r="AB1089">
            <v>7296.2099999999973</v>
          </cell>
          <cell r="AC1089">
            <v>7242.0547499999993</v>
          </cell>
          <cell r="AD1089">
            <v>7187.899499999995</v>
          </cell>
          <cell r="AE1089">
            <v>7133.7442499999952</v>
          </cell>
          <cell r="AF1089">
            <v>7079.5889999999963</v>
          </cell>
          <cell r="AG1089">
            <v>7025.4337499999965</v>
          </cell>
          <cell r="AH1089">
            <v>6971.2784999999967</v>
          </cell>
          <cell r="AI1089">
            <v>6917.1232499999969</v>
          </cell>
          <cell r="AJ1089">
            <v>6862.9679999999998</v>
          </cell>
          <cell r="AK1089">
            <v>6808.8127500000001</v>
          </cell>
          <cell r="AL1089">
            <v>6754.6575000000012</v>
          </cell>
          <cell r="AM1089">
            <v>6700.5022500000014</v>
          </cell>
          <cell r="AN1089">
            <v>6646.3470000000034</v>
          </cell>
          <cell r="AO1089">
            <v>6592.1917500000036</v>
          </cell>
          <cell r="AP1089">
            <v>6538.0364999999929</v>
          </cell>
          <cell r="AQ1089">
            <v>6483.881249999994</v>
          </cell>
          <cell r="AR1089">
            <v>6429.7259999999942</v>
          </cell>
          <cell r="AS1089">
            <v>6375.5707499999953</v>
          </cell>
          <cell r="AT1089">
            <v>6321.4154999999964</v>
          </cell>
          <cell r="AU1089">
            <v>6267.2602499999975</v>
          </cell>
          <cell r="AV1089">
            <v>6213.1049999999977</v>
          </cell>
          <cell r="AW1089">
            <v>6158.9497499999989</v>
          </cell>
          <cell r="AX1089">
            <v>6104.7944999999991</v>
          </cell>
          <cell r="AY1089">
            <v>6050.6392500000002</v>
          </cell>
          <cell r="AZ1089">
            <v>5996.4840000000004</v>
          </cell>
          <cell r="BA1089">
            <v>5942.3287500000015</v>
          </cell>
          <cell r="BB1089">
            <v>5888.1735000000026</v>
          </cell>
          <cell r="BC1089">
            <v>5834.0182500000037</v>
          </cell>
          <cell r="BD1089">
            <v>5779.8630000000039</v>
          </cell>
          <cell r="BE1089">
            <v>5725.7077499999932</v>
          </cell>
          <cell r="BF1089">
            <v>5671.5524999999943</v>
          </cell>
          <cell r="BG1089">
            <v>5617.3972499999945</v>
          </cell>
          <cell r="BH1089">
            <v>5563.2419999999947</v>
          </cell>
          <cell r="BI1089">
            <v>5509.0867499999968</v>
          </cell>
          <cell r="BJ1089">
            <v>5454.931499999997</v>
          </cell>
          <cell r="BK1089">
            <v>5400.7762499999981</v>
          </cell>
          <cell r="BL1089">
            <v>5346.6209999999992</v>
          </cell>
          <cell r="BM1089">
            <v>5292.4657499999994</v>
          </cell>
          <cell r="BN1089">
            <v>5238.3104999999996</v>
          </cell>
          <cell r="BO1089">
            <v>5184.1552499999998</v>
          </cell>
          <cell r="BP1089">
            <v>5130.0000000000018</v>
          </cell>
          <cell r="BQ1089">
            <v>4454.9999999999973</v>
          </cell>
          <cell r="BR1089">
            <v>4454.9999999999973</v>
          </cell>
          <cell r="BS1089">
            <v>4454.9999999999973</v>
          </cell>
          <cell r="BT1089">
            <v>4454.9999999999973</v>
          </cell>
          <cell r="BU1089">
            <v>4454.9999999999973</v>
          </cell>
          <cell r="BV1089">
            <v>4454.9999999999973</v>
          </cell>
          <cell r="BW1089">
            <v>4454.9999999999973</v>
          </cell>
          <cell r="BX1089">
            <v>4454.9999999999973</v>
          </cell>
          <cell r="BY1089">
            <v>4454.9999999999973</v>
          </cell>
          <cell r="BZ1089">
            <v>4454.9999999999973</v>
          </cell>
          <cell r="CA1089">
            <v>4454.9999999999973</v>
          </cell>
          <cell r="CB1089">
            <v>4454.9999999999973</v>
          </cell>
          <cell r="CC1089">
            <v>4454.9999999999973</v>
          </cell>
          <cell r="CD1089">
            <v>4454.9999999999973</v>
          </cell>
          <cell r="CE1089">
            <v>4454.9999999999973</v>
          </cell>
          <cell r="CF1089">
            <v>4454.9999999999973</v>
          </cell>
          <cell r="CG1089">
            <v>4454.9999999999973</v>
          </cell>
          <cell r="CH1089">
            <v>4454.9999999999973</v>
          </cell>
          <cell r="CI1089">
            <v>4454.9999999999973</v>
          </cell>
          <cell r="CJ1089">
            <v>4454.9999999999973</v>
          </cell>
          <cell r="CK1089">
            <v>4454.9999999999973</v>
          </cell>
          <cell r="CL1089">
            <v>4454.9999999999973</v>
          </cell>
          <cell r="CM1089">
            <v>4454.9999999999973</v>
          </cell>
          <cell r="CN1089">
            <v>4454.9999999999973</v>
          </cell>
          <cell r="CO1089">
            <v>4454.9999999999973</v>
          </cell>
          <cell r="CP1089">
            <v>4454.9999999999973</v>
          </cell>
          <cell r="CQ1089">
            <v>4454.9999999999973</v>
          </cell>
          <cell r="CR1089">
            <v>4454.9999999999973</v>
          </cell>
          <cell r="CS1089">
            <v>4454.9999999999973</v>
          </cell>
          <cell r="CT1089">
            <v>4454.9999999999973</v>
          </cell>
          <cell r="CU1089">
            <v>4454.9999999999973</v>
          </cell>
          <cell r="CV1089">
            <v>4454.9999999999973</v>
          </cell>
          <cell r="CW1089">
            <v>4454.9999999999973</v>
          </cell>
          <cell r="CX1089">
            <v>4454.9999999999973</v>
          </cell>
          <cell r="CY1089">
            <v>4454.9999999999973</v>
          </cell>
          <cell r="CZ1089">
            <v>4454.9999999999973</v>
          </cell>
          <cell r="DA1089">
            <v>4454.9999999999973</v>
          </cell>
          <cell r="DB1089">
            <v>4454.9999999999973</v>
          </cell>
          <cell r="DC1089">
            <v>4454.9999999999973</v>
          </cell>
          <cell r="DD1089">
            <v>50000</v>
          </cell>
        </row>
        <row r="1092">
          <cell r="G1092">
            <v>-1.0000000000000001E-9</v>
          </cell>
          <cell r="H1092">
            <v>-46750.685000000994</v>
          </cell>
          <cell r="I1092">
            <v>-38425.525250000996</v>
          </cell>
          <cell r="J1092">
            <v>-30154.520750001</v>
          </cell>
          <cell r="K1092">
            <v>-21937.671500001001</v>
          </cell>
          <cell r="L1092">
            <v>-13774.977500001001</v>
          </cell>
          <cell r="M1092">
            <v>-5666.4387500010034</v>
          </cell>
          <cell r="N1092">
            <v>2387.9447499989951</v>
          </cell>
          <cell r="O1092">
            <v>10388.172999998991</v>
          </cell>
          <cell r="P1092">
            <v>18334.245999998991</v>
          </cell>
          <cell r="Q1092">
            <v>26226.163749998988</v>
          </cell>
          <cell r="R1092">
            <v>34063.926249998993</v>
          </cell>
          <cell r="S1092">
            <v>41847.533499998994</v>
          </cell>
          <cell r="T1092">
            <v>49576.985499998991</v>
          </cell>
          <cell r="U1092">
            <v>57252.282249998992</v>
          </cell>
          <cell r="V1092">
            <v>64873.42374999899</v>
          </cell>
          <cell r="W1092">
            <v>72440.409999998985</v>
          </cell>
          <cell r="X1092">
            <v>79953.240999998976</v>
          </cell>
          <cell r="Y1092">
            <v>87411.916749998971</v>
          </cell>
          <cell r="Z1092">
            <v>94816.437249998969</v>
          </cell>
          <cell r="AA1092">
            <v>102166.80249999897</v>
          </cell>
          <cell r="AB1092">
            <v>109463.01249999896</v>
          </cell>
          <cell r="AC1092">
            <v>116705.06724999896</v>
          </cell>
          <cell r="AD1092">
            <v>123892.96674999896</v>
          </cell>
          <cell r="AE1092">
            <v>131026.71099999895</v>
          </cell>
          <cell r="AF1092">
            <v>138106.29999999897</v>
          </cell>
          <cell r="AG1092">
            <v>145131.73374999897</v>
          </cell>
          <cell r="AH1092">
            <v>152103.01224999895</v>
          </cell>
          <cell r="AI1092">
            <v>159020.13549999896</v>
          </cell>
          <cell r="AJ1092">
            <v>165883.10349999895</v>
          </cell>
          <cell r="AK1092">
            <v>172691.91624999896</v>
          </cell>
          <cell r="AL1092">
            <v>179446.57374999896</v>
          </cell>
          <cell r="AM1092">
            <v>186147.07599999895</v>
          </cell>
          <cell r="AN1092">
            <v>192793.42299999896</v>
          </cell>
          <cell r="AO1092">
            <v>199385.61474999896</v>
          </cell>
          <cell r="AP1092">
            <v>205923.65124999895</v>
          </cell>
          <cell r="AQ1092">
            <v>212407.53249999895</v>
          </cell>
          <cell r="AR1092">
            <v>218837.25849999895</v>
          </cell>
          <cell r="AS1092">
            <v>225212.82924999893</v>
          </cell>
          <cell r="AT1092">
            <v>231534.24474999894</v>
          </cell>
          <cell r="AU1092">
            <v>237801.50499999893</v>
          </cell>
          <cell r="AV1092">
            <v>244014.60999999894</v>
          </cell>
          <cell r="AW1092">
            <v>250173.55974999894</v>
          </cell>
          <cell r="AX1092">
            <v>256278.35424999893</v>
          </cell>
          <cell r="AY1092">
            <v>262328.99349999893</v>
          </cell>
          <cell r="AZ1092">
            <v>268325.47749999893</v>
          </cell>
          <cell r="BA1092">
            <v>274267.80624999892</v>
          </cell>
          <cell r="BB1092">
            <v>280155.97974999889</v>
          </cell>
          <cell r="BC1092">
            <v>285989.99799999892</v>
          </cell>
          <cell r="BD1092">
            <v>291769.86099999893</v>
          </cell>
          <cell r="BE1092">
            <v>297495.56874999893</v>
          </cell>
          <cell r="BF1092">
            <v>303167.12124999892</v>
          </cell>
          <cell r="BG1092">
            <v>308784.5184999989</v>
          </cell>
          <cell r="BH1092">
            <v>314347.76049999887</v>
          </cell>
          <cell r="BI1092">
            <v>319856.84724999889</v>
          </cell>
          <cell r="BJ1092">
            <v>325311.77874999889</v>
          </cell>
          <cell r="BK1092">
            <v>330712.55499999889</v>
          </cell>
          <cell r="BL1092">
            <v>336059.17599999887</v>
          </cell>
          <cell r="BM1092">
            <v>341351.64174999885</v>
          </cell>
          <cell r="BN1092">
            <v>346589.95224999887</v>
          </cell>
          <cell r="BO1092">
            <v>351774.10749999888</v>
          </cell>
          <cell r="BP1092">
            <v>356904.10749999888</v>
          </cell>
          <cell r="BQ1092">
            <v>361359.10749999888</v>
          </cell>
          <cell r="BR1092">
            <v>365814.10749999888</v>
          </cell>
          <cell r="BS1092">
            <v>370269.10749999888</v>
          </cell>
          <cell r="BT1092">
            <v>374724.10749999888</v>
          </cell>
          <cell r="BU1092">
            <v>379179.10749999888</v>
          </cell>
          <cell r="BV1092">
            <v>383634.10749999888</v>
          </cell>
          <cell r="BW1092">
            <v>388089.10749999888</v>
          </cell>
          <cell r="BX1092">
            <v>392544.10749999888</v>
          </cell>
          <cell r="BY1092">
            <v>396999.10749999888</v>
          </cell>
          <cell r="BZ1092">
            <v>401454.10749999888</v>
          </cell>
          <cell r="CA1092">
            <v>405909.10749999888</v>
          </cell>
          <cell r="CB1092">
            <v>410364.10749999888</v>
          </cell>
          <cell r="CC1092">
            <v>414819.10749999888</v>
          </cell>
          <cell r="CD1092">
            <v>419274.10749999888</v>
          </cell>
          <cell r="CE1092">
            <v>423729.10749999888</v>
          </cell>
          <cell r="CF1092">
            <v>428184.10749999888</v>
          </cell>
          <cell r="CG1092">
            <v>432639.10749999888</v>
          </cell>
          <cell r="CH1092">
            <v>437094.10749999888</v>
          </cell>
          <cell r="CI1092">
            <v>441549.10749999888</v>
          </cell>
          <cell r="CJ1092">
            <v>446004.10749999888</v>
          </cell>
          <cell r="CK1092">
            <v>450459.10749999888</v>
          </cell>
          <cell r="CL1092">
            <v>454914.10749999888</v>
          </cell>
          <cell r="CM1092">
            <v>459369.10749999888</v>
          </cell>
          <cell r="CN1092">
            <v>463824.10749999888</v>
          </cell>
          <cell r="CO1092">
            <v>468279.10749999888</v>
          </cell>
          <cell r="CP1092">
            <v>472734.10749999888</v>
          </cell>
          <cell r="CQ1092">
            <v>477189.10749999888</v>
          </cell>
          <cell r="CR1092">
            <v>481644.10749999888</v>
          </cell>
          <cell r="CS1092">
            <v>486099.10749999888</v>
          </cell>
          <cell r="CT1092">
            <v>490554.10749999888</v>
          </cell>
          <cell r="CU1092">
            <v>495009.10749999888</v>
          </cell>
          <cell r="CV1092">
            <v>499464.10749999888</v>
          </cell>
          <cell r="CW1092">
            <v>503919.10749999888</v>
          </cell>
          <cell r="CX1092">
            <v>508374.10749999888</v>
          </cell>
          <cell r="CY1092">
            <v>512829.10749999888</v>
          </cell>
          <cell r="CZ1092">
            <v>517284.10749999888</v>
          </cell>
          <cell r="DA1092">
            <v>521739.10749999888</v>
          </cell>
          <cell r="DB1092">
            <v>526194.10749999876</v>
          </cell>
          <cell r="DC1092">
            <v>530649.10749999876</v>
          </cell>
        </row>
        <row r="1093">
          <cell r="G1093">
            <v>0</v>
          </cell>
          <cell r="H1093">
            <v>12</v>
          </cell>
          <cell r="I1093">
            <v>24</v>
          </cell>
          <cell r="J1093">
            <v>36</v>
          </cell>
          <cell r="K1093">
            <v>48</v>
          </cell>
          <cell r="L1093">
            <v>60</v>
          </cell>
          <cell r="M1093">
            <v>72</v>
          </cell>
          <cell r="N1093">
            <v>84</v>
          </cell>
          <cell r="O1093">
            <v>96</v>
          </cell>
          <cell r="P1093">
            <v>108</v>
          </cell>
          <cell r="Q1093">
            <v>120</v>
          </cell>
          <cell r="R1093">
            <v>132</v>
          </cell>
          <cell r="S1093">
            <v>144</v>
          </cell>
          <cell r="T1093">
            <v>156</v>
          </cell>
          <cell r="U1093">
            <v>168</v>
          </cell>
          <cell r="V1093">
            <v>180</v>
          </cell>
          <cell r="W1093">
            <v>192</v>
          </cell>
          <cell r="X1093">
            <v>204</v>
          </cell>
          <cell r="Y1093">
            <v>216</v>
          </cell>
          <cell r="Z1093">
            <v>228</v>
          </cell>
          <cell r="AA1093">
            <v>240</v>
          </cell>
          <cell r="AB1093">
            <v>252</v>
          </cell>
          <cell r="AC1093">
            <v>264</v>
          </cell>
          <cell r="AD1093">
            <v>276</v>
          </cell>
          <cell r="AE1093">
            <v>288</v>
          </cell>
          <cell r="AF1093">
            <v>300</v>
          </cell>
          <cell r="AG1093">
            <v>312</v>
          </cell>
          <cell r="AH1093">
            <v>324</v>
          </cell>
          <cell r="AI1093">
            <v>336</v>
          </cell>
          <cell r="AJ1093">
            <v>348</v>
          </cell>
          <cell r="AK1093">
            <v>360</v>
          </cell>
          <cell r="AL1093">
            <v>372</v>
          </cell>
          <cell r="AM1093">
            <v>384</v>
          </cell>
          <cell r="AN1093">
            <v>396</v>
          </cell>
          <cell r="AO1093">
            <v>408</v>
          </cell>
          <cell r="AP1093">
            <v>420</v>
          </cell>
          <cell r="AQ1093">
            <v>432</v>
          </cell>
          <cell r="AR1093">
            <v>444</v>
          </cell>
          <cell r="AS1093">
            <v>456</v>
          </cell>
          <cell r="AT1093">
            <v>468</v>
          </cell>
          <cell r="AU1093">
            <v>480</v>
          </cell>
          <cell r="AV1093">
            <v>492</v>
          </cell>
          <cell r="AW1093">
            <v>504</v>
          </cell>
          <cell r="AX1093">
            <v>516</v>
          </cell>
          <cell r="AY1093">
            <v>528</v>
          </cell>
          <cell r="AZ1093">
            <v>540</v>
          </cell>
          <cell r="BA1093">
            <v>552</v>
          </cell>
          <cell r="BB1093">
            <v>564</v>
          </cell>
          <cell r="BC1093">
            <v>576</v>
          </cell>
          <cell r="BD1093">
            <v>588</v>
          </cell>
          <cell r="BE1093">
            <v>600</v>
          </cell>
          <cell r="BF1093">
            <v>612</v>
          </cell>
          <cell r="BG1093">
            <v>624</v>
          </cell>
          <cell r="BH1093">
            <v>636</v>
          </cell>
          <cell r="BI1093">
            <v>648</v>
          </cell>
          <cell r="BJ1093">
            <v>660</v>
          </cell>
          <cell r="BK1093">
            <v>672</v>
          </cell>
          <cell r="BL1093">
            <v>684</v>
          </cell>
          <cell r="BM1093">
            <v>696</v>
          </cell>
          <cell r="BN1093">
            <v>708</v>
          </cell>
          <cell r="BO1093">
            <v>720</v>
          </cell>
          <cell r="BP1093">
            <v>732</v>
          </cell>
          <cell r="BQ1093">
            <v>744</v>
          </cell>
          <cell r="BR1093">
            <v>756</v>
          </cell>
          <cell r="BS1093">
            <v>768</v>
          </cell>
          <cell r="BT1093">
            <v>780</v>
          </cell>
          <cell r="BU1093">
            <v>792</v>
          </cell>
          <cell r="BV1093">
            <v>804</v>
          </cell>
          <cell r="BW1093">
            <v>816</v>
          </cell>
          <cell r="BX1093">
            <v>828</v>
          </cell>
          <cell r="BY1093">
            <v>840</v>
          </cell>
          <cell r="BZ1093">
            <v>852</v>
          </cell>
          <cell r="CA1093">
            <v>864</v>
          </cell>
          <cell r="CB1093">
            <v>876</v>
          </cell>
          <cell r="CC1093">
            <v>888</v>
          </cell>
          <cell r="CD1093">
            <v>900</v>
          </cell>
          <cell r="CE1093">
            <v>912</v>
          </cell>
          <cell r="CF1093">
            <v>924</v>
          </cell>
          <cell r="CG1093">
            <v>936</v>
          </cell>
          <cell r="CH1093">
            <v>948</v>
          </cell>
          <cell r="CI1093">
            <v>960</v>
          </cell>
          <cell r="CJ1093">
            <v>972</v>
          </cell>
          <cell r="CK1093">
            <v>984</v>
          </cell>
          <cell r="CL1093">
            <v>996</v>
          </cell>
          <cell r="CM1093">
            <v>1008</v>
          </cell>
          <cell r="CN1093">
            <v>1020</v>
          </cell>
          <cell r="CO1093">
            <v>1032</v>
          </cell>
          <cell r="CP1093">
            <v>1044</v>
          </cell>
          <cell r="CQ1093">
            <v>1056</v>
          </cell>
          <cell r="CR1093">
            <v>1068</v>
          </cell>
          <cell r="CS1093">
            <v>1080</v>
          </cell>
          <cell r="CT1093">
            <v>1092</v>
          </cell>
          <cell r="CU1093">
            <v>1104</v>
          </cell>
          <cell r="CV1093">
            <v>1116</v>
          </cell>
          <cell r="CW1093">
            <v>1128</v>
          </cell>
          <cell r="CX1093">
            <v>1140</v>
          </cell>
          <cell r="CY1093">
            <v>1152</v>
          </cell>
          <cell r="CZ1093">
            <v>1164</v>
          </cell>
          <cell r="DA1093">
            <v>1176</v>
          </cell>
          <cell r="DB1093">
            <v>1188</v>
          </cell>
          <cell r="DC1093">
            <v>1200</v>
          </cell>
        </row>
        <row r="1094">
          <cell r="G1094" t="str">
            <v>1/2011</v>
          </cell>
          <cell r="H1094" t="str">
            <v>12/2011</v>
          </cell>
          <cell r="I1094" t="str">
            <v>12/2012</v>
          </cell>
          <cell r="J1094" t="str">
            <v>12/2013</v>
          </cell>
          <cell r="K1094" t="str">
            <v>12/2014</v>
          </cell>
          <cell r="L1094" t="str">
            <v>12/2015</v>
          </cell>
          <cell r="M1094" t="str">
            <v>12/2016</v>
          </cell>
          <cell r="N1094" t="str">
            <v>12/2017</v>
          </cell>
          <cell r="O1094" t="str">
            <v>12/2018</v>
          </cell>
          <cell r="P1094" t="str">
            <v>12/2019</v>
          </cell>
          <cell r="Q1094" t="str">
            <v>12/2020</v>
          </cell>
          <cell r="R1094" t="str">
            <v>12/2021</v>
          </cell>
          <cell r="S1094" t="str">
            <v>12/2022</v>
          </cell>
          <cell r="T1094" t="str">
            <v>12/2023</v>
          </cell>
          <cell r="U1094" t="str">
            <v>12/2024</v>
          </cell>
          <cell r="V1094" t="str">
            <v>12/2025</v>
          </cell>
          <cell r="W1094" t="str">
            <v>12/2026</v>
          </cell>
          <cell r="X1094" t="str">
            <v>12/2027</v>
          </cell>
          <cell r="Y1094" t="str">
            <v>12/2028</v>
          </cell>
          <cell r="Z1094" t="str">
            <v>12/2029</v>
          </cell>
          <cell r="AA1094" t="str">
            <v>12/2030</v>
          </cell>
          <cell r="AB1094" t="str">
            <v>12/2031</v>
          </cell>
          <cell r="AC1094" t="str">
            <v>12/2032</v>
          </cell>
          <cell r="AD1094" t="str">
            <v>12/2033</v>
          </cell>
          <cell r="AE1094" t="str">
            <v>12/2034</v>
          </cell>
          <cell r="AF1094" t="str">
            <v>12/2035</v>
          </cell>
          <cell r="AG1094" t="str">
            <v>12/2036</v>
          </cell>
          <cell r="AH1094" t="str">
            <v>12/2037</v>
          </cell>
          <cell r="AI1094" t="str">
            <v>12/2038</v>
          </cell>
          <cell r="AJ1094" t="str">
            <v>12/2039</v>
          </cell>
          <cell r="AK1094" t="str">
            <v>12/2040</v>
          </cell>
          <cell r="AL1094" t="str">
            <v>12/2041</v>
          </cell>
          <cell r="AM1094" t="str">
            <v>12/2042</v>
          </cell>
          <cell r="AN1094" t="str">
            <v>12/2043</v>
          </cell>
          <cell r="AO1094" t="str">
            <v>12/2044</v>
          </cell>
          <cell r="AP1094" t="str">
            <v>12/2045</v>
          </cell>
          <cell r="AQ1094" t="str">
            <v>12/2046</v>
          </cell>
          <cell r="AR1094" t="str">
            <v>12/2047</v>
          </cell>
          <cell r="AS1094" t="str">
            <v>12/2048</v>
          </cell>
          <cell r="AT1094" t="str">
            <v>12/2049</v>
          </cell>
          <cell r="AU1094" t="str">
            <v>12/2050</v>
          </cell>
          <cell r="AV1094" t="str">
            <v>12/2051</v>
          </cell>
          <cell r="AW1094" t="str">
            <v>12/2052</v>
          </cell>
          <cell r="AX1094" t="str">
            <v>12/2053</v>
          </cell>
          <cell r="AY1094" t="str">
            <v>12/2054</v>
          </cell>
          <cell r="AZ1094" t="str">
            <v>12/2055</v>
          </cell>
          <cell r="BA1094" t="str">
            <v>12/2056</v>
          </cell>
          <cell r="BB1094" t="str">
            <v>12/2057</v>
          </cell>
          <cell r="BC1094" t="str">
            <v>12/2058</v>
          </cell>
          <cell r="BD1094" t="str">
            <v>12/2059</v>
          </cell>
          <cell r="BE1094" t="str">
            <v>12/2060</v>
          </cell>
          <cell r="BF1094" t="str">
            <v>12/2061</v>
          </cell>
          <cell r="BG1094" t="str">
            <v>12/2062</v>
          </cell>
          <cell r="BH1094" t="str">
            <v>12/2063</v>
          </cell>
          <cell r="BI1094" t="str">
            <v>12/2064</v>
          </cell>
          <cell r="BJ1094" t="str">
            <v>12/2065</v>
          </cell>
          <cell r="BK1094" t="str">
            <v>12/2066</v>
          </cell>
          <cell r="BL1094" t="str">
            <v>12/2067</v>
          </cell>
          <cell r="BM1094" t="str">
            <v>12/2068</v>
          </cell>
          <cell r="BN1094" t="str">
            <v>12/2069</v>
          </cell>
          <cell r="BO1094" t="str">
            <v>12/2070</v>
          </cell>
          <cell r="BP1094" t="str">
            <v>12/2071</v>
          </cell>
          <cell r="BQ1094" t="str">
            <v>12/2072</v>
          </cell>
          <cell r="BR1094" t="str">
            <v>12/2073</v>
          </cell>
          <cell r="BS1094" t="str">
            <v>12/2074</v>
          </cell>
          <cell r="BT1094" t="str">
            <v>12/2075</v>
          </cell>
          <cell r="BU1094" t="str">
            <v>12/2076</v>
          </cell>
          <cell r="BV1094" t="str">
            <v>12/2077</v>
          </cell>
          <cell r="BW1094" t="str">
            <v>12/2078</v>
          </cell>
          <cell r="BX1094" t="str">
            <v>12/2079</v>
          </cell>
          <cell r="BY1094" t="str">
            <v>12/2080</v>
          </cell>
          <cell r="BZ1094" t="str">
            <v>12/2081</v>
          </cell>
          <cell r="CA1094" t="str">
            <v>12/2082</v>
          </cell>
          <cell r="CB1094" t="str">
            <v>12/2083</v>
          </cell>
          <cell r="CC1094" t="str">
            <v>12/2084</v>
          </cell>
          <cell r="CD1094" t="str">
            <v>12/2085</v>
          </cell>
          <cell r="CE1094" t="str">
            <v>12/2086</v>
          </cell>
          <cell r="CF1094" t="str">
            <v>12/2087</v>
          </cell>
          <cell r="CG1094" t="str">
            <v>12/2088</v>
          </cell>
          <cell r="CH1094" t="str">
            <v>12/2089</v>
          </cell>
          <cell r="CI1094" t="str">
            <v>12/2090</v>
          </cell>
          <cell r="CJ1094" t="str">
            <v>12/2091</v>
          </cell>
          <cell r="CK1094" t="str">
            <v>12/2092</v>
          </cell>
          <cell r="CL1094" t="str">
            <v>12/2093</v>
          </cell>
          <cell r="CM1094" t="str">
            <v>12/2094</v>
          </cell>
          <cell r="CN1094" t="str">
            <v>12/2095</v>
          </cell>
          <cell r="CO1094" t="str">
            <v>12/2096</v>
          </cell>
          <cell r="CP1094" t="str">
            <v>12/2097</v>
          </cell>
          <cell r="CQ1094" t="str">
            <v>12/2098</v>
          </cell>
          <cell r="CR1094" t="str">
            <v>12/2099</v>
          </cell>
          <cell r="CS1094" t="str">
            <v>12/2100</v>
          </cell>
          <cell r="CT1094" t="str">
            <v>12/2101</v>
          </cell>
          <cell r="CU1094" t="str">
            <v>12/2102</v>
          </cell>
          <cell r="CV1094" t="str">
            <v>12/2103</v>
          </cell>
          <cell r="CW1094" t="str">
            <v>12/2104</v>
          </cell>
          <cell r="CX1094" t="str">
            <v>12/2105</v>
          </cell>
          <cell r="CY1094" t="str">
            <v>12/2106</v>
          </cell>
          <cell r="CZ1094" t="str">
            <v>12/2107</v>
          </cell>
          <cell r="DA1094" t="str">
            <v>12/2108</v>
          </cell>
          <cell r="DB1094" t="str">
            <v>12/2109</v>
          </cell>
          <cell r="DC1094" t="str">
            <v>12/2110</v>
          </cell>
        </row>
        <row r="1095">
          <cell r="G1095">
            <v>-1.0000000000000001E-9</v>
          </cell>
          <cell r="H1095">
            <v>-46750.685000000994</v>
          </cell>
          <cell r="I1095">
            <v>-38425.525250000996</v>
          </cell>
          <cell r="J1095">
            <v>-30154.520750001</v>
          </cell>
          <cell r="K1095">
            <v>-21937.671500001001</v>
          </cell>
          <cell r="L1095">
            <v>-13774.977500001001</v>
          </cell>
          <cell r="M1095">
            <v>-5666.4387500010034</v>
          </cell>
          <cell r="N1095">
            <v>2387.9447499989951</v>
          </cell>
          <cell r="O1095">
            <v>10388.172999998991</v>
          </cell>
          <cell r="P1095">
            <v>18334.245999998991</v>
          </cell>
          <cell r="Q1095">
            <v>26226.163749998988</v>
          </cell>
          <cell r="R1095">
            <v>34063.926249998993</v>
          </cell>
          <cell r="S1095">
            <v>41847.533499998994</v>
          </cell>
          <cell r="T1095">
            <v>49576.985499998991</v>
          </cell>
          <cell r="U1095">
            <v>57252.282249998992</v>
          </cell>
          <cell r="V1095">
            <v>64873.42374999899</v>
          </cell>
          <cell r="W1095">
            <v>72440.409999998985</v>
          </cell>
          <cell r="X1095">
            <v>79953.240999998976</v>
          </cell>
          <cell r="Y1095">
            <v>87411.916749998971</v>
          </cell>
          <cell r="Z1095">
            <v>94816.437249998969</v>
          </cell>
          <cell r="AA1095">
            <v>102166.80249999897</v>
          </cell>
          <cell r="AB1095">
            <v>109463.01249999896</v>
          </cell>
          <cell r="AC1095">
            <v>116705.06724999896</v>
          </cell>
          <cell r="AD1095">
            <v>123892.96674999896</v>
          </cell>
          <cell r="AE1095">
            <v>131026.71099999895</v>
          </cell>
          <cell r="AF1095">
            <v>138106.29999999897</v>
          </cell>
          <cell r="AG1095">
            <v>145131.73374999897</v>
          </cell>
          <cell r="AH1095">
            <v>152103.01224999895</v>
          </cell>
          <cell r="AI1095">
            <v>159020.13549999896</v>
          </cell>
          <cell r="AJ1095">
            <v>165883.10349999895</v>
          </cell>
          <cell r="AK1095">
            <v>172691.91624999896</v>
          </cell>
          <cell r="AL1095">
            <v>179446.57374999896</v>
          </cell>
          <cell r="AM1095">
            <v>186147.07599999895</v>
          </cell>
          <cell r="AN1095">
            <v>192793.42299999896</v>
          </cell>
          <cell r="AO1095">
            <v>199385.61474999896</v>
          </cell>
          <cell r="AP1095">
            <v>205923.65124999895</v>
          </cell>
          <cell r="AQ1095">
            <v>212407.53249999895</v>
          </cell>
          <cell r="AR1095">
            <v>218837.25849999895</v>
          </cell>
          <cell r="AS1095">
            <v>225212.82924999893</v>
          </cell>
          <cell r="AT1095">
            <v>231534.24474999894</v>
          </cell>
          <cell r="AU1095">
            <v>237801.50499999893</v>
          </cell>
          <cell r="AV1095">
            <v>244014.60999999894</v>
          </cell>
          <cell r="AW1095">
            <v>250173.55974999894</v>
          </cell>
          <cell r="AX1095">
            <v>256278.35424999893</v>
          </cell>
          <cell r="AY1095">
            <v>262328.99349999893</v>
          </cell>
          <cell r="AZ1095">
            <v>268325.47749999893</v>
          </cell>
          <cell r="BA1095">
            <v>274267.80624999892</v>
          </cell>
          <cell r="BB1095">
            <v>280155.97974999889</v>
          </cell>
          <cell r="BC1095">
            <v>285989.99799999892</v>
          </cell>
          <cell r="BD1095">
            <v>291769.86099999893</v>
          </cell>
          <cell r="BE1095">
            <v>297495.56874999893</v>
          </cell>
          <cell r="BF1095">
            <v>303167.12124999892</v>
          </cell>
          <cell r="BG1095">
            <v>308784.5184999989</v>
          </cell>
          <cell r="BH1095">
            <v>314347.76049999887</v>
          </cell>
          <cell r="BI1095">
            <v>319856.84724999889</v>
          </cell>
          <cell r="BJ1095">
            <v>325311.77874999889</v>
          </cell>
          <cell r="BK1095">
            <v>330712.55499999889</v>
          </cell>
          <cell r="BL1095">
            <v>336059.17599999887</v>
          </cell>
          <cell r="BM1095">
            <v>341351.64174999885</v>
          </cell>
          <cell r="BN1095">
            <v>346589.95224999887</v>
          </cell>
          <cell r="BO1095">
            <v>351774.10749999888</v>
          </cell>
          <cell r="BP1095">
            <v>356904.10749999888</v>
          </cell>
          <cell r="BQ1095">
            <v>361359.10749999888</v>
          </cell>
          <cell r="BR1095">
            <v>365814.10749999888</v>
          </cell>
          <cell r="BS1095">
            <v>370269.10749999888</v>
          </cell>
          <cell r="BT1095">
            <v>374724.10749999888</v>
          </cell>
          <cell r="BU1095">
            <v>379179.10749999888</v>
          </cell>
          <cell r="BV1095">
            <v>383634.10749999888</v>
          </cell>
          <cell r="BW1095">
            <v>388089.10749999888</v>
          </cell>
          <cell r="BX1095">
            <v>392544.10749999888</v>
          </cell>
          <cell r="BY1095">
            <v>396999.10749999888</v>
          </cell>
          <cell r="BZ1095">
            <v>401454.10749999888</v>
          </cell>
          <cell r="CA1095">
            <v>405909.10749999888</v>
          </cell>
          <cell r="CB1095">
            <v>410364.10749999888</v>
          </cell>
          <cell r="CC1095">
            <v>414819.10749999888</v>
          </cell>
          <cell r="CD1095">
            <v>419274.10749999888</v>
          </cell>
          <cell r="CE1095">
            <v>423729.10749999888</v>
          </cell>
          <cell r="CF1095">
            <v>428184.10749999888</v>
          </cell>
          <cell r="CG1095">
            <v>432639.10749999888</v>
          </cell>
          <cell r="CH1095">
            <v>437094.10749999888</v>
          </cell>
          <cell r="CI1095">
            <v>441549.10749999888</v>
          </cell>
          <cell r="CJ1095">
            <v>446004.10749999888</v>
          </cell>
          <cell r="CK1095">
            <v>450459.10749999888</v>
          </cell>
          <cell r="CL1095">
            <v>454914.10749999888</v>
          </cell>
          <cell r="CM1095">
            <v>459369.10749999888</v>
          </cell>
          <cell r="CN1095">
            <v>463824.10749999888</v>
          </cell>
          <cell r="CO1095">
            <v>468279.10749999888</v>
          </cell>
          <cell r="CP1095">
            <v>472734.10749999888</v>
          </cell>
          <cell r="CQ1095">
            <v>477189.10749999888</v>
          </cell>
          <cell r="CR1095">
            <v>481644.10749999888</v>
          </cell>
          <cell r="CS1095">
            <v>486099.10749999888</v>
          </cell>
          <cell r="CT1095">
            <v>490554.10749999888</v>
          </cell>
          <cell r="CU1095">
            <v>495009.10749999888</v>
          </cell>
          <cell r="CV1095">
            <v>499464.10749999888</v>
          </cell>
          <cell r="CW1095">
            <v>503919.10749999888</v>
          </cell>
          <cell r="CX1095">
            <v>508374.10749999888</v>
          </cell>
          <cell r="CY1095">
            <v>512829.10749999888</v>
          </cell>
          <cell r="CZ1095">
            <v>517284.10749999888</v>
          </cell>
          <cell r="DA1095">
            <v>521739.10749999888</v>
          </cell>
          <cell r="DB1095">
            <v>526194.10749999876</v>
          </cell>
          <cell r="DC1095">
            <v>530649.10749999876</v>
          </cell>
        </row>
        <row r="1096">
          <cell r="G1096">
            <v>-1.0000000000000001E-9</v>
          </cell>
          <cell r="H1096">
            <v>-350.2890442900441</v>
          </cell>
          <cell r="I1096">
            <v>3735.8958818948772</v>
          </cell>
          <cell r="J1096">
            <v>7501.9601199626304</v>
          </cell>
          <cell r="K1096">
            <v>10972.511020660113</v>
          </cell>
          <cell r="L1096">
            <v>14170.291901162476</v>
          </cell>
          <cell r="M1096">
            <v>17116.321612350821</v>
          </cell>
          <cell r="N1096">
            <v>19830.023754805283</v>
          </cell>
          <cell r="O1096">
            <v>22329.346305216528</v>
          </cell>
          <cell r="P1096">
            <v>24630.872359239413</v>
          </cell>
          <cell r="Q1096">
            <v>26749.922645180344</v>
          </cell>
          <cell r="R1096">
            <v>28700.650415031985</v>
          </cell>
          <cell r="S1096">
            <v>30496.129274973708</v>
          </cell>
          <cell r="T1096">
            <v>32148.434476291546</v>
          </cell>
          <cell r="U1096">
            <v>33668.718149503533</v>
          </cell>
          <cell r="V1096">
            <v>35067.278929087966</v>
          </cell>
          <cell r="W1096">
            <v>36353.626383402276</v>
          </cell>
          <cell r="X1096">
            <v>37536.540633961449</v>
          </cell>
          <cell r="Y1096">
            <v>38624.127520044553</v>
          </cell>
          <cell r="Z1096">
            <v>39623.869638454322</v>
          </cell>
          <cell r="AA1096">
            <v>40542.673564019475</v>
          </cell>
          <cell r="AB1096">
            <v>41386.913533963118</v>
          </cell>
          <cell r="AC1096">
            <v>42162.471858435565</v>
          </cell>
          <cell r="AD1096">
            <v>42874.776300206475</v>
          </cell>
          <cell r="AE1096">
            <v>43528.834648618984</v>
          </cell>
          <cell r="AF1096">
            <v>44129.266696324798</v>
          </cell>
          <cell r="AG1096">
            <v>44680.333811949225</v>
          </cell>
          <cell r="AH1096">
            <v>45185.966287589828</v>
          </cell>
          <cell r="AI1096">
            <v>45649.788626850903</v>
          </cell>
          <cell r="AJ1096">
            <v>46075.142926881352</v>
          </cell>
          <cell r="AK1096">
            <v>46465.110496546142</v>
          </cell>
          <cell r="AL1096">
            <v>46822.53184235542</v>
          </cell>
          <cell r="AM1096">
            <v>47150.025144040243</v>
          </cell>
          <cell r="AN1096">
            <v>47450.003332643588</v>
          </cell>
          <cell r="AO1096">
            <v>47724.689875637239</v>
          </cell>
          <cell r="AP1096">
            <v>47976.133365831745</v>
          </cell>
          <cell r="AQ1096">
            <v>48206.221003672064</v>
          </cell>
          <cell r="AR1096">
            <v>48416.691055865202</v>
          </cell>
          <cell r="AS1096">
            <v>48609.144367128625</v>
          </cell>
          <cell r="AT1096">
            <v>48785.054996144478</v>
          </cell>
          <cell r="AU1096">
            <v>48945.780041520738</v>
          </cell>
          <cell r="AV1096">
            <v>49092.568718666575</v>
          </cell>
          <cell r="AW1096">
            <v>49226.570743955766</v>
          </cell>
          <cell r="AX1096">
            <v>49348.844078353635</v>
          </cell>
          <cell r="AY1096">
            <v>49460.362078794176</v>
          </cell>
          <cell r="AZ1096">
            <v>49562.020101992995</v>
          </cell>
          <cell r="BA1096">
            <v>49654.641602046504</v>
          </cell>
          <cell r="BB1096">
            <v>49738.983760079522</v>
          </cell>
          <cell r="BC1096">
            <v>49815.74268134364</v>
          </cell>
          <cell r="BD1096">
            <v>49885.558192520839</v>
          </cell>
          <cell r="BE1096">
            <v>49949.018269534958</v>
          </cell>
          <cell r="BF1096">
            <v>50006.663123903782</v>
          </cell>
          <cell r="BG1096">
            <v>50058.988973562948</v>
          </cell>
          <cell r="BH1096">
            <v>50106.451522147305</v>
          </cell>
          <cell r="BI1096">
            <v>50149.469168914518</v>
          </cell>
          <cell r="BJ1096">
            <v>50188.425969828502</v>
          </cell>
          <cell r="BK1096">
            <v>50223.674368777247</v>
          </cell>
          <cell r="BL1096">
            <v>50255.53771647135</v>
          </cell>
          <cell r="BM1096">
            <v>50284.312593247821</v>
          </cell>
          <cell r="BN1096">
            <v>50310.270950780257</v>
          </cell>
          <cell r="BO1096">
            <v>50333.662086564662</v>
          </cell>
          <cell r="BP1096">
            <v>50354.714464002391</v>
          </cell>
          <cell r="BQ1096">
            <v>50365.539901060409</v>
          </cell>
          <cell r="BR1096">
            <v>50375.633548666956</v>
          </cell>
          <cell r="BS1096">
            <v>50385.044875106629</v>
          </cell>
          <cell r="BT1096">
            <v>50393.82000465411</v>
          </cell>
          <cell r="BU1096">
            <v>50402.001943626121</v>
          </cell>
          <cell r="BV1096">
            <v>50409.630791152471</v>
          </cell>
          <cell r="BW1096">
            <v>50416.743935699182</v>
          </cell>
          <cell r="BX1096">
            <v>50423.376238306839</v>
          </cell>
          <cell r="BY1096">
            <v>50429.560203442183</v>
          </cell>
          <cell r="BZ1096">
            <v>50435.326138300312</v>
          </cell>
          <cell r="CA1096">
            <v>50440.702301338191</v>
          </cell>
          <cell r="CB1096">
            <v>50445.715040767449</v>
          </cell>
          <cell r="CC1096">
            <v>50450.388923685176</v>
          </cell>
          <cell r="CD1096">
            <v>50454.746856475598</v>
          </cell>
          <cell r="CE1096">
            <v>50458.810197072729</v>
          </cell>
          <cell r="CF1096">
            <v>50462.598859634156</v>
          </cell>
          <cell r="CG1096">
            <v>50466.131412138981</v>
          </cell>
          <cell r="CH1096">
            <v>50469.425167388232</v>
          </cell>
          <cell r="CI1096">
            <v>50472.496267853734</v>
          </cell>
          <cell r="CJ1096">
            <v>50475.359764791268</v>
          </cell>
          <cell r="CK1096">
            <v>50478.029692005752</v>
          </cell>
          <cell r="CL1096">
            <v>50480.519134629976</v>
          </cell>
          <cell r="CM1096">
            <v>50482.840293253961</v>
          </cell>
          <cell r="CN1096">
            <v>50485.004543719217</v>
          </cell>
          <cell r="CO1096">
            <v>50487.022492870972</v>
          </cell>
          <cell r="CP1096">
            <v>50488.904030541606</v>
          </cell>
          <cell r="CQ1096">
            <v>50490.658378020053</v>
          </cell>
          <cell r="CR1096">
            <v>50492.294133244708</v>
          </cell>
          <cell r="CS1096">
            <v>50493.819312941363</v>
          </cell>
          <cell r="CT1096">
            <v>50495.241391912597</v>
          </cell>
          <cell r="CU1096">
            <v>50496.567339671325</v>
          </cell>
          <cell r="CV1096">
            <v>50497.803654597876</v>
          </cell>
          <cell r="CW1096">
            <v>50498.956395788133</v>
          </cell>
          <cell r="CX1096">
            <v>50500.031212748749</v>
          </cell>
          <cell r="CY1096">
            <v>50501.033373084989</v>
          </cell>
          <cell r="CZ1096">
            <v>50501.967788316913</v>
          </cell>
          <cell r="DA1096">
            <v>50502.839037950405</v>
          </cell>
          <cell r="DB1096">
            <v>50503.651391921034</v>
          </cell>
          <cell r="DC1096">
            <v>50504.408831520683</v>
          </cell>
        </row>
        <row r="1097">
          <cell r="G1097">
            <v>0</v>
          </cell>
          <cell r="H1097">
            <v>12</v>
          </cell>
          <cell r="I1097">
            <v>24</v>
          </cell>
          <cell r="J1097">
            <v>36</v>
          </cell>
          <cell r="K1097">
            <v>48</v>
          </cell>
          <cell r="L1097">
            <v>60</v>
          </cell>
          <cell r="M1097">
            <v>72</v>
          </cell>
          <cell r="N1097">
            <v>84</v>
          </cell>
          <cell r="O1097">
            <v>96</v>
          </cell>
          <cell r="P1097">
            <v>108</v>
          </cell>
          <cell r="Q1097">
            <v>120</v>
          </cell>
          <cell r="R1097">
            <v>132</v>
          </cell>
          <cell r="S1097">
            <v>144</v>
          </cell>
          <cell r="T1097">
            <v>156</v>
          </cell>
          <cell r="U1097">
            <v>168</v>
          </cell>
          <cell r="V1097">
            <v>180</v>
          </cell>
          <cell r="W1097">
            <v>192</v>
          </cell>
          <cell r="X1097">
            <v>204</v>
          </cell>
          <cell r="Y1097">
            <v>216</v>
          </cell>
          <cell r="Z1097">
            <v>228</v>
          </cell>
          <cell r="AA1097">
            <v>240</v>
          </cell>
          <cell r="AB1097">
            <v>252</v>
          </cell>
          <cell r="AC1097">
            <v>264</v>
          </cell>
          <cell r="AD1097">
            <v>276</v>
          </cell>
          <cell r="AE1097">
            <v>288</v>
          </cell>
          <cell r="AF1097">
            <v>300</v>
          </cell>
          <cell r="AG1097">
            <v>312</v>
          </cell>
          <cell r="AH1097">
            <v>324</v>
          </cell>
          <cell r="AI1097">
            <v>336</v>
          </cell>
          <cell r="AJ1097">
            <v>348</v>
          </cell>
          <cell r="AK1097">
            <v>360</v>
          </cell>
          <cell r="AL1097">
            <v>372</v>
          </cell>
          <cell r="AM1097">
            <v>384</v>
          </cell>
          <cell r="AN1097">
            <v>396</v>
          </cell>
          <cell r="AO1097">
            <v>408</v>
          </cell>
          <cell r="AP1097">
            <v>420</v>
          </cell>
          <cell r="AQ1097">
            <v>432</v>
          </cell>
          <cell r="AR1097">
            <v>444</v>
          </cell>
          <cell r="AS1097">
            <v>456</v>
          </cell>
          <cell r="AT1097">
            <v>468</v>
          </cell>
          <cell r="AU1097">
            <v>480</v>
          </cell>
          <cell r="AV1097">
            <v>492</v>
          </cell>
          <cell r="AW1097">
            <v>504</v>
          </cell>
          <cell r="AX1097">
            <v>516</v>
          </cell>
          <cell r="AY1097">
            <v>528</v>
          </cell>
          <cell r="AZ1097">
            <v>540</v>
          </cell>
          <cell r="BA1097">
            <v>552</v>
          </cell>
          <cell r="BB1097">
            <v>564</v>
          </cell>
          <cell r="BC1097">
            <v>576</v>
          </cell>
          <cell r="BD1097">
            <v>588</v>
          </cell>
          <cell r="BE1097">
            <v>600</v>
          </cell>
          <cell r="BF1097">
            <v>612</v>
          </cell>
          <cell r="BG1097">
            <v>624</v>
          </cell>
          <cell r="BH1097">
            <v>636</v>
          </cell>
          <cell r="BI1097">
            <v>648</v>
          </cell>
          <cell r="BJ1097">
            <v>660</v>
          </cell>
          <cell r="BK1097">
            <v>672</v>
          </cell>
          <cell r="BL1097">
            <v>684</v>
          </cell>
          <cell r="BM1097">
            <v>696</v>
          </cell>
          <cell r="BN1097">
            <v>708</v>
          </cell>
          <cell r="BO1097">
            <v>720</v>
          </cell>
          <cell r="BP1097">
            <v>732</v>
          </cell>
          <cell r="BQ1097">
            <v>744</v>
          </cell>
          <cell r="BR1097">
            <v>756</v>
          </cell>
          <cell r="BS1097">
            <v>768</v>
          </cell>
          <cell r="BT1097">
            <v>780</v>
          </cell>
          <cell r="BU1097">
            <v>792</v>
          </cell>
          <cell r="BV1097">
            <v>804</v>
          </cell>
          <cell r="BW1097">
            <v>816</v>
          </cell>
          <cell r="BX1097">
            <v>828</v>
          </cell>
          <cell r="BY1097">
            <v>840</v>
          </cell>
          <cell r="BZ1097">
            <v>852</v>
          </cell>
          <cell r="CA1097">
            <v>864</v>
          </cell>
          <cell r="CB1097">
            <v>876</v>
          </cell>
          <cell r="CC1097">
            <v>888</v>
          </cell>
          <cell r="CD1097">
            <v>900</v>
          </cell>
          <cell r="CE1097">
            <v>912</v>
          </cell>
          <cell r="CF1097">
            <v>924</v>
          </cell>
          <cell r="CG1097">
            <v>936</v>
          </cell>
          <cell r="CH1097">
            <v>948</v>
          </cell>
          <cell r="CI1097">
            <v>960</v>
          </cell>
          <cell r="CJ1097">
            <v>972</v>
          </cell>
          <cell r="CK1097">
            <v>984</v>
          </cell>
          <cell r="CL1097">
            <v>996</v>
          </cell>
          <cell r="CM1097">
            <v>1008</v>
          </cell>
          <cell r="CN1097">
            <v>1020</v>
          </cell>
          <cell r="CO1097">
            <v>1032</v>
          </cell>
          <cell r="CP1097">
            <v>1044</v>
          </cell>
          <cell r="CQ1097">
            <v>1056</v>
          </cell>
          <cell r="CR1097">
            <v>1068</v>
          </cell>
          <cell r="CS1097">
            <v>1080</v>
          </cell>
          <cell r="CT1097">
            <v>1092</v>
          </cell>
          <cell r="CU1097">
            <v>1104</v>
          </cell>
          <cell r="CV1097">
            <v>1116</v>
          </cell>
          <cell r="CW1097">
            <v>1128</v>
          </cell>
          <cell r="CX1097">
            <v>1140</v>
          </cell>
          <cell r="CY1097">
            <v>1152</v>
          </cell>
          <cell r="CZ1097">
            <v>1164</v>
          </cell>
          <cell r="DA1097">
            <v>1176</v>
          </cell>
          <cell r="DB1097">
            <v>1188</v>
          </cell>
          <cell r="DC1097">
            <v>1200</v>
          </cell>
        </row>
        <row r="1098">
          <cell r="G1098" t="str">
            <v>1/2011</v>
          </cell>
          <cell r="H1098" t="str">
            <v>12/2011</v>
          </cell>
          <cell r="I1098" t="str">
            <v>12/2012</v>
          </cell>
          <cell r="J1098" t="str">
            <v>12/2013</v>
          </cell>
          <cell r="K1098" t="str">
            <v>12/2014</v>
          </cell>
          <cell r="L1098" t="str">
            <v>12/2015</v>
          </cell>
          <cell r="M1098" t="str">
            <v>12/2016</v>
          </cell>
          <cell r="N1098" t="str">
            <v>12/2017</v>
          </cell>
          <cell r="O1098" t="str">
            <v>12/2018</v>
          </cell>
          <cell r="P1098" t="str">
            <v>12/2019</v>
          </cell>
          <cell r="Q1098" t="str">
            <v>12/2020</v>
          </cell>
          <cell r="R1098" t="str">
            <v>12/2021</v>
          </cell>
          <cell r="S1098" t="str">
            <v>12/2022</v>
          </cell>
          <cell r="T1098" t="str">
            <v>12/2023</v>
          </cell>
          <cell r="U1098" t="str">
            <v>12/2024</v>
          </cell>
          <cell r="V1098" t="str">
            <v>12/2025</v>
          </cell>
          <cell r="W1098" t="str">
            <v>12/2026</v>
          </cell>
          <cell r="X1098" t="str">
            <v>12/2027</v>
          </cell>
          <cell r="Y1098" t="str">
            <v>12/2028</v>
          </cell>
          <cell r="Z1098" t="str">
            <v>12/2029</v>
          </cell>
          <cell r="AA1098" t="str">
            <v>12/2030</v>
          </cell>
          <cell r="AB1098" t="str">
            <v>12/2031</v>
          </cell>
          <cell r="AC1098" t="str">
            <v>12/2032</v>
          </cell>
          <cell r="AD1098" t="str">
            <v>12/2033</v>
          </cell>
          <cell r="AE1098" t="str">
            <v>12/2034</v>
          </cell>
          <cell r="AF1098" t="str">
            <v>12/2035</v>
          </cell>
          <cell r="AG1098" t="str">
            <v>12/2036</v>
          </cell>
          <cell r="AH1098" t="str">
            <v>12/2037</v>
          </cell>
          <cell r="AI1098" t="str">
            <v>12/2038</v>
          </cell>
          <cell r="AJ1098" t="str">
            <v>12/2039</v>
          </cell>
          <cell r="AK1098" t="str">
            <v>12/2040</v>
          </cell>
          <cell r="AL1098" t="str">
            <v>12/2041</v>
          </cell>
          <cell r="AM1098" t="str">
            <v>12/2042</v>
          </cell>
          <cell r="AN1098" t="str">
            <v>12/2043</v>
          </cell>
          <cell r="AO1098" t="str">
            <v>12/2044</v>
          </cell>
          <cell r="AP1098" t="str">
            <v>12/2045</v>
          </cell>
          <cell r="AQ1098" t="str">
            <v>12/2046</v>
          </cell>
          <cell r="AR1098" t="str">
            <v>12/2047</v>
          </cell>
          <cell r="AS1098" t="str">
            <v>12/2048</v>
          </cell>
          <cell r="AT1098" t="str">
            <v>12/2049</v>
          </cell>
          <cell r="AU1098" t="str">
            <v>12/2050</v>
          </cell>
          <cell r="AV1098" t="str">
            <v>12/2051</v>
          </cell>
          <cell r="AW1098" t="str">
            <v>12/2052</v>
          </cell>
          <cell r="AX1098" t="str">
            <v>12/2053</v>
          </cell>
          <cell r="AY1098" t="str">
            <v>12/2054</v>
          </cell>
          <cell r="AZ1098" t="str">
            <v>12/2055</v>
          </cell>
          <cell r="BA1098" t="str">
            <v>12/2056</v>
          </cell>
          <cell r="BB1098" t="str">
            <v>12/2057</v>
          </cell>
          <cell r="BC1098" t="str">
            <v>12/2058</v>
          </cell>
          <cell r="BD1098" t="str">
            <v>12/2059</v>
          </cell>
          <cell r="BE1098" t="str">
            <v>12/2060</v>
          </cell>
          <cell r="BF1098" t="str">
            <v>12/2061</v>
          </cell>
          <cell r="BG1098" t="str">
            <v>12/2062</v>
          </cell>
          <cell r="BH1098" t="str">
            <v>12/2063</v>
          </cell>
          <cell r="BI1098" t="str">
            <v>12/2064</v>
          </cell>
          <cell r="BJ1098" t="str">
            <v>12/2065</v>
          </cell>
          <cell r="BK1098" t="str">
            <v>12/2066</v>
          </cell>
          <cell r="BL1098" t="str">
            <v>12/2067</v>
          </cell>
          <cell r="BM1098" t="str">
            <v>12/2068</v>
          </cell>
          <cell r="BN1098" t="str">
            <v>12/2069</v>
          </cell>
          <cell r="BO1098" t="str">
            <v>12/2070</v>
          </cell>
          <cell r="BP1098" t="str">
            <v>12/2071</v>
          </cell>
          <cell r="BQ1098" t="str">
            <v>12/2072</v>
          </cell>
          <cell r="BR1098" t="str">
            <v>12/2073</v>
          </cell>
          <cell r="BS1098" t="str">
            <v>12/2074</v>
          </cell>
          <cell r="BT1098" t="str">
            <v>12/2075</v>
          </cell>
          <cell r="BU1098" t="str">
            <v>12/2076</v>
          </cell>
          <cell r="BV1098" t="str">
            <v>12/2077</v>
          </cell>
          <cell r="BW1098" t="str">
            <v>12/2078</v>
          </cell>
          <cell r="BX1098" t="str">
            <v>12/2079</v>
          </cell>
          <cell r="BY1098" t="str">
            <v>12/2080</v>
          </cell>
          <cell r="BZ1098" t="str">
            <v>12/2081</v>
          </cell>
          <cell r="CA1098" t="str">
            <v>12/2082</v>
          </cell>
          <cell r="CB1098" t="str">
            <v>12/2083</v>
          </cell>
          <cell r="CC1098" t="str">
            <v>12/2084</v>
          </cell>
          <cell r="CD1098" t="str">
            <v>12/2085</v>
          </cell>
          <cell r="CE1098" t="str">
            <v>12/2086</v>
          </cell>
          <cell r="CF1098" t="str">
            <v>12/2087</v>
          </cell>
          <cell r="CG1098" t="str">
            <v>12/2088</v>
          </cell>
          <cell r="CH1098" t="str">
            <v>12/2089</v>
          </cell>
          <cell r="CI1098" t="str">
            <v>12/2090</v>
          </cell>
          <cell r="CJ1098" t="str">
            <v>12/2091</v>
          </cell>
          <cell r="CK1098" t="str">
            <v>12/2092</v>
          </cell>
          <cell r="CL1098" t="str">
            <v>12/2093</v>
          </cell>
          <cell r="CM1098" t="str">
            <v>12/2094</v>
          </cell>
          <cell r="CN1098" t="str">
            <v>12/2095</v>
          </cell>
          <cell r="CO1098" t="str">
            <v>12/2096</v>
          </cell>
          <cell r="CP1098" t="str">
            <v>12/2097</v>
          </cell>
          <cell r="CQ1098" t="str">
            <v>12/2098</v>
          </cell>
          <cell r="CR1098" t="str">
            <v>12/2099</v>
          </cell>
          <cell r="CS1098" t="str">
            <v>12/2100</v>
          </cell>
          <cell r="CT1098" t="str">
            <v>12/2101</v>
          </cell>
          <cell r="CU1098" t="str">
            <v>12/2102</v>
          </cell>
          <cell r="CV1098" t="str">
            <v>12/2103</v>
          </cell>
          <cell r="CW1098" t="str">
            <v>12/2104</v>
          </cell>
          <cell r="CX1098" t="str">
            <v>12/2105</v>
          </cell>
          <cell r="CY1098" t="str">
            <v>12/2106</v>
          </cell>
          <cell r="CZ1098" t="str">
            <v>12/2107</v>
          </cell>
          <cell r="DA1098" t="str">
            <v>12/2108</v>
          </cell>
          <cell r="DB1098" t="str">
            <v>12/2109</v>
          </cell>
          <cell r="DC1098" t="str">
            <v>12/2110</v>
          </cell>
          <cell r="DD1098" t="str">
            <v>?</v>
          </cell>
        </row>
        <row r="1099">
          <cell r="G1099">
            <v>-1.0000000000000001E-9</v>
          </cell>
          <cell r="H1099">
            <v>-350.2890442900441</v>
          </cell>
          <cell r="I1099">
            <v>3735.8958818948772</v>
          </cell>
          <cell r="J1099">
            <v>7501.9601199626304</v>
          </cell>
          <cell r="K1099">
            <v>10972.511020660113</v>
          </cell>
          <cell r="L1099">
            <v>14170.291901162476</v>
          </cell>
          <cell r="M1099">
            <v>17116.321612350821</v>
          </cell>
          <cell r="N1099">
            <v>19830.023754805283</v>
          </cell>
          <cell r="O1099">
            <v>22329.346305216528</v>
          </cell>
          <cell r="P1099">
            <v>24630.872359239413</v>
          </cell>
          <cell r="Q1099">
            <v>26749.922645180344</v>
          </cell>
          <cell r="R1099">
            <v>28700.650415031985</v>
          </cell>
          <cell r="S1099">
            <v>30496.129274973708</v>
          </cell>
          <cell r="T1099">
            <v>32148.434476291546</v>
          </cell>
          <cell r="U1099">
            <v>33668.718149503533</v>
          </cell>
          <cell r="V1099">
            <v>35067.278929087966</v>
          </cell>
          <cell r="W1099">
            <v>36353.626383402276</v>
          </cell>
          <cell r="X1099">
            <v>37536.540633961449</v>
          </cell>
          <cell r="Y1099">
            <v>38624.127520044553</v>
          </cell>
          <cell r="Z1099">
            <v>39623.869638454322</v>
          </cell>
          <cell r="AA1099">
            <v>40542.673564019475</v>
          </cell>
          <cell r="AB1099">
            <v>41386.913533963118</v>
          </cell>
          <cell r="AC1099">
            <v>42162.471858435565</v>
          </cell>
          <cell r="AD1099">
            <v>42874.776300206475</v>
          </cell>
          <cell r="AE1099">
            <v>43528.834648618984</v>
          </cell>
          <cell r="AF1099">
            <v>44129.266696324798</v>
          </cell>
          <cell r="AG1099">
            <v>44680.333811949225</v>
          </cell>
          <cell r="AH1099">
            <v>45185.966287589828</v>
          </cell>
          <cell r="AI1099">
            <v>45649.788626850903</v>
          </cell>
          <cell r="AJ1099">
            <v>46075.142926881352</v>
          </cell>
          <cell r="AK1099">
            <v>46465.110496546142</v>
          </cell>
          <cell r="AL1099">
            <v>46822.53184235542</v>
          </cell>
          <cell r="AM1099">
            <v>47150.025144040243</v>
          </cell>
          <cell r="AN1099">
            <v>47450.003332643588</v>
          </cell>
          <cell r="AO1099">
            <v>47724.689875637239</v>
          </cell>
          <cell r="AP1099">
            <v>47976.133365831745</v>
          </cell>
          <cell r="AQ1099">
            <v>48206.221003672064</v>
          </cell>
          <cell r="AR1099">
            <v>48416.691055865202</v>
          </cell>
          <cell r="AS1099">
            <v>48609.144367128625</v>
          </cell>
          <cell r="AT1099">
            <v>48785.054996144478</v>
          </cell>
          <cell r="AU1099">
            <v>48945.780041520738</v>
          </cell>
          <cell r="AV1099">
            <v>49092.568718666575</v>
          </cell>
          <cell r="AW1099">
            <v>49226.570743955766</v>
          </cell>
          <cell r="AX1099">
            <v>49348.844078353635</v>
          </cell>
          <cell r="AY1099">
            <v>49460.362078794176</v>
          </cell>
          <cell r="AZ1099">
            <v>49562.020101992995</v>
          </cell>
          <cell r="BA1099">
            <v>49654.641602046504</v>
          </cell>
          <cell r="BB1099">
            <v>49738.983760079522</v>
          </cell>
          <cell r="BC1099">
            <v>49815.74268134364</v>
          </cell>
          <cell r="BD1099">
            <v>49885.558192520839</v>
          </cell>
          <cell r="BE1099">
            <v>49949.018269534958</v>
          </cell>
          <cell r="BF1099">
            <v>50006.663123903782</v>
          </cell>
          <cell r="BG1099">
            <v>50058.988973562948</v>
          </cell>
          <cell r="BH1099">
            <v>50106.451522147305</v>
          </cell>
          <cell r="BI1099">
            <v>50149.469168914518</v>
          </cell>
          <cell r="BJ1099">
            <v>50188.425969828502</v>
          </cell>
          <cell r="BK1099">
            <v>50223.674368777247</v>
          </cell>
          <cell r="BL1099">
            <v>50255.53771647135</v>
          </cell>
          <cell r="BM1099">
            <v>50284.312593247821</v>
          </cell>
          <cell r="BN1099">
            <v>50310.270950780257</v>
          </cell>
          <cell r="BO1099">
            <v>50333.662086564662</v>
          </cell>
          <cell r="BP1099">
            <v>50354.714464002391</v>
          </cell>
          <cell r="BQ1099">
            <v>50365.539901060409</v>
          </cell>
          <cell r="BR1099">
            <v>50375.633548666956</v>
          </cell>
          <cell r="BS1099">
            <v>50385.044875106629</v>
          </cell>
          <cell r="BT1099">
            <v>50393.82000465411</v>
          </cell>
          <cell r="BU1099">
            <v>50402.001943626121</v>
          </cell>
          <cell r="BV1099">
            <v>50409.630791152471</v>
          </cell>
          <cell r="BW1099">
            <v>50416.743935699182</v>
          </cell>
          <cell r="BX1099">
            <v>50423.376238306839</v>
          </cell>
          <cell r="BY1099">
            <v>50429.560203442183</v>
          </cell>
          <cell r="BZ1099">
            <v>50435.326138300312</v>
          </cell>
          <cell r="CA1099">
            <v>50440.702301338191</v>
          </cell>
          <cell r="CB1099">
            <v>50445.715040767449</v>
          </cell>
          <cell r="CC1099">
            <v>50450.388923685176</v>
          </cell>
          <cell r="CD1099">
            <v>50454.746856475598</v>
          </cell>
          <cell r="CE1099">
            <v>50458.810197072729</v>
          </cell>
          <cell r="CF1099">
            <v>50462.598859634156</v>
          </cell>
          <cell r="CG1099">
            <v>50466.131412138981</v>
          </cell>
          <cell r="CH1099">
            <v>50469.425167388232</v>
          </cell>
          <cell r="CI1099">
            <v>50472.496267853734</v>
          </cell>
          <cell r="CJ1099">
            <v>50475.359764791268</v>
          </cell>
          <cell r="CK1099">
            <v>50478.029692005752</v>
          </cell>
          <cell r="CL1099">
            <v>50480.519134629976</v>
          </cell>
          <cell r="CM1099">
            <v>50482.840293253961</v>
          </cell>
          <cell r="CN1099">
            <v>50485.004543719217</v>
          </cell>
          <cell r="CO1099">
            <v>50487.022492870972</v>
          </cell>
          <cell r="CP1099">
            <v>50488.904030541606</v>
          </cell>
          <cell r="CQ1099">
            <v>50490.658378020053</v>
          </cell>
          <cell r="CR1099">
            <v>50492.294133244708</v>
          </cell>
          <cell r="CS1099">
            <v>50493.819312941363</v>
          </cell>
          <cell r="CT1099">
            <v>50495.241391912597</v>
          </cell>
          <cell r="CU1099">
            <v>50496.567339671325</v>
          </cell>
          <cell r="CV1099">
            <v>50497.803654597876</v>
          </cell>
          <cell r="CW1099">
            <v>50498.956395788133</v>
          </cell>
          <cell r="CX1099">
            <v>50500.031212748749</v>
          </cell>
          <cell r="CY1099">
            <v>50501.033373084989</v>
          </cell>
          <cell r="CZ1099">
            <v>50501.967788316913</v>
          </cell>
          <cell r="DA1099">
            <v>50502.839037950405</v>
          </cell>
          <cell r="DB1099">
            <v>50503.651391921034</v>
          </cell>
          <cell r="DC1099">
            <v>50504.408831520683</v>
          </cell>
        </row>
        <row r="1103">
          <cell r="G1103">
            <v>-1.0000000000000001E-9</v>
          </cell>
          <cell r="H1103">
            <v>-46750.685000000994</v>
          </cell>
          <cell r="I1103">
            <v>-38425.525250000996</v>
          </cell>
          <cell r="J1103">
            <v>-30154.520750000996</v>
          </cell>
          <cell r="K1103">
            <v>-21937.671500000997</v>
          </cell>
          <cell r="L1103">
            <v>-13774.977500000998</v>
          </cell>
          <cell r="M1103">
            <v>-5666.4387500009998</v>
          </cell>
          <cell r="N1103">
            <v>2387.9447499989983</v>
          </cell>
          <cell r="O1103">
            <v>10388.172999998995</v>
          </cell>
          <cell r="P1103">
            <v>18334.245999998995</v>
          </cell>
          <cell r="Q1103">
            <v>26226.163749998992</v>
          </cell>
          <cell r="R1103">
            <v>34063.926249998993</v>
          </cell>
          <cell r="S1103">
            <v>41847.533499998994</v>
          </cell>
          <cell r="T1103">
            <v>49576.985499998991</v>
          </cell>
          <cell r="U1103">
            <v>57252.282249998992</v>
          </cell>
          <cell r="V1103">
            <v>64873.42374999899</v>
          </cell>
          <cell r="W1103">
            <v>72440.409999998985</v>
          </cell>
          <cell r="X1103">
            <v>79953.240999998976</v>
          </cell>
          <cell r="Y1103">
            <v>87411.916749998971</v>
          </cell>
          <cell r="Z1103">
            <v>94816.437249998969</v>
          </cell>
          <cell r="AA1103">
            <v>102166.80249999897</v>
          </cell>
          <cell r="AB1103">
            <v>109463.01249999896</v>
          </cell>
          <cell r="AC1103">
            <v>116705.06724999896</v>
          </cell>
          <cell r="AD1103">
            <v>123892.96674999896</v>
          </cell>
          <cell r="AE1103">
            <v>131026.71099999895</v>
          </cell>
          <cell r="AF1103">
            <v>138106.29999999894</v>
          </cell>
          <cell r="AG1103">
            <v>145131.73374999894</v>
          </cell>
          <cell r="AH1103">
            <v>152103.01224999892</v>
          </cell>
          <cell r="AI1103">
            <v>159020.13549999893</v>
          </cell>
          <cell r="AJ1103">
            <v>165883.10349999892</v>
          </cell>
          <cell r="AK1103">
            <v>172691.91624999893</v>
          </cell>
          <cell r="AL1103">
            <v>179446.57374999893</v>
          </cell>
          <cell r="AM1103">
            <v>186147.07599999892</v>
          </cell>
          <cell r="AN1103">
            <v>192793.42299999893</v>
          </cell>
          <cell r="AO1103">
            <v>199385.61474999893</v>
          </cell>
          <cell r="AP1103">
            <v>205923.65124999892</v>
          </cell>
          <cell r="AQ1103">
            <v>212407.53249999892</v>
          </cell>
          <cell r="AR1103">
            <v>218837.25849999892</v>
          </cell>
          <cell r="AS1103">
            <v>225212.8292499989</v>
          </cell>
          <cell r="AT1103">
            <v>231534.24474999891</v>
          </cell>
          <cell r="AU1103">
            <v>237801.5049999989</v>
          </cell>
          <cell r="AV1103">
            <v>244014.60999999891</v>
          </cell>
          <cell r="AW1103">
            <v>250173.55974999891</v>
          </cell>
          <cell r="AX1103">
            <v>256278.3542499989</v>
          </cell>
          <cell r="AY1103">
            <v>262328.99349999888</v>
          </cell>
          <cell r="AZ1103">
            <v>268325.47749999887</v>
          </cell>
          <cell r="BA1103">
            <v>274267.80624999886</v>
          </cell>
          <cell r="BB1103">
            <v>280155.97974999883</v>
          </cell>
          <cell r="BC1103">
            <v>285989.99799999886</v>
          </cell>
          <cell r="BD1103">
            <v>291769.86099999887</v>
          </cell>
          <cell r="BE1103">
            <v>297495.56874999887</v>
          </cell>
          <cell r="BF1103">
            <v>303167.12124999886</v>
          </cell>
          <cell r="BG1103">
            <v>308784.51849999884</v>
          </cell>
          <cell r="BH1103">
            <v>314347.76049999881</v>
          </cell>
          <cell r="BI1103">
            <v>319856.84724999883</v>
          </cell>
          <cell r="BJ1103">
            <v>325311.77874999883</v>
          </cell>
          <cell r="BK1103">
            <v>330712.55499999883</v>
          </cell>
          <cell r="BL1103">
            <v>336059.17599999881</v>
          </cell>
          <cell r="BM1103">
            <v>341351.64174999879</v>
          </cell>
          <cell r="BN1103">
            <v>346589.95224999881</v>
          </cell>
          <cell r="BO1103">
            <v>351774.10749999882</v>
          </cell>
          <cell r="BP1103">
            <v>356904.10749999882</v>
          </cell>
          <cell r="BQ1103">
            <v>361359.10749999882</v>
          </cell>
          <cell r="BR1103">
            <v>365814.10749999882</v>
          </cell>
          <cell r="BS1103">
            <v>370269.10749999882</v>
          </cell>
          <cell r="BT1103">
            <v>374724.10749999882</v>
          </cell>
          <cell r="BU1103">
            <v>379179.10749999882</v>
          </cell>
          <cell r="BV1103">
            <v>383634.10749999882</v>
          </cell>
          <cell r="BW1103">
            <v>388089.10749999882</v>
          </cell>
          <cell r="BX1103">
            <v>392544.10749999882</v>
          </cell>
          <cell r="BY1103">
            <v>396999.10749999882</v>
          </cell>
          <cell r="BZ1103">
            <v>401454.10749999882</v>
          </cell>
          <cell r="CA1103">
            <v>405909.10749999882</v>
          </cell>
          <cell r="CB1103">
            <v>410364.10749999882</v>
          </cell>
          <cell r="CC1103">
            <v>414819.10749999882</v>
          </cell>
          <cell r="CD1103">
            <v>419274.10749999882</v>
          </cell>
          <cell r="CE1103">
            <v>423729.10749999882</v>
          </cell>
          <cell r="CF1103">
            <v>428184.10749999882</v>
          </cell>
          <cell r="CG1103">
            <v>432639.10749999882</v>
          </cell>
          <cell r="CH1103">
            <v>437094.10749999882</v>
          </cell>
          <cell r="CI1103">
            <v>441549.10749999882</v>
          </cell>
          <cell r="CJ1103">
            <v>446004.10749999882</v>
          </cell>
          <cell r="CK1103">
            <v>450459.10749999882</v>
          </cell>
          <cell r="CL1103">
            <v>454914.10749999882</v>
          </cell>
          <cell r="CM1103">
            <v>459369.10749999882</v>
          </cell>
          <cell r="CN1103">
            <v>463824.10749999882</v>
          </cell>
          <cell r="CO1103">
            <v>468279.10749999882</v>
          </cell>
          <cell r="CP1103">
            <v>472734.10749999882</v>
          </cell>
          <cell r="CQ1103">
            <v>477189.10749999882</v>
          </cell>
          <cell r="CR1103">
            <v>481644.10749999882</v>
          </cell>
          <cell r="CS1103">
            <v>486099.10749999882</v>
          </cell>
          <cell r="CT1103">
            <v>490554.10749999882</v>
          </cell>
          <cell r="CU1103">
            <v>495009.10749999882</v>
          </cell>
          <cell r="CV1103">
            <v>499464.10749999882</v>
          </cell>
          <cell r="CW1103">
            <v>503919.10749999882</v>
          </cell>
          <cell r="CX1103">
            <v>508374.10749999882</v>
          </cell>
          <cell r="CY1103">
            <v>512829.10749999882</v>
          </cell>
          <cell r="CZ1103">
            <v>517284.10749999882</v>
          </cell>
          <cell r="DA1103">
            <v>521739.10749999882</v>
          </cell>
          <cell r="DB1103">
            <v>526194.10749999876</v>
          </cell>
          <cell r="DC1103">
            <v>530649.10749999876</v>
          </cell>
        </row>
        <row r="1104">
          <cell r="G1104">
            <v>0</v>
          </cell>
          <cell r="H1104">
            <v>12</v>
          </cell>
          <cell r="I1104">
            <v>24</v>
          </cell>
          <cell r="J1104">
            <v>36</v>
          </cell>
          <cell r="K1104">
            <v>48</v>
          </cell>
          <cell r="L1104">
            <v>60</v>
          </cell>
          <cell r="M1104">
            <v>72</v>
          </cell>
          <cell r="N1104">
            <v>84</v>
          </cell>
          <cell r="O1104">
            <v>96</v>
          </cell>
          <cell r="P1104">
            <v>108</v>
          </cell>
          <cell r="Q1104">
            <v>120</v>
          </cell>
          <cell r="R1104">
            <v>132</v>
          </cell>
          <cell r="S1104">
            <v>144</v>
          </cell>
          <cell r="T1104">
            <v>156</v>
          </cell>
          <cell r="U1104">
            <v>168</v>
          </cell>
          <cell r="V1104">
            <v>180</v>
          </cell>
          <cell r="W1104">
            <v>192</v>
          </cell>
          <cell r="X1104">
            <v>204</v>
          </cell>
          <cell r="Y1104">
            <v>216</v>
          </cell>
          <cell r="Z1104">
            <v>228</v>
          </cell>
          <cell r="AA1104">
            <v>240</v>
          </cell>
          <cell r="AB1104">
            <v>252</v>
          </cell>
          <cell r="AC1104">
            <v>264</v>
          </cell>
          <cell r="AD1104">
            <v>276</v>
          </cell>
          <cell r="AE1104">
            <v>288</v>
          </cell>
          <cell r="AF1104">
            <v>300</v>
          </cell>
          <cell r="AG1104">
            <v>312</v>
          </cell>
          <cell r="AH1104">
            <v>324</v>
          </cell>
          <cell r="AI1104">
            <v>336</v>
          </cell>
          <cell r="AJ1104">
            <v>348</v>
          </cell>
          <cell r="AK1104">
            <v>360</v>
          </cell>
          <cell r="AL1104">
            <v>372</v>
          </cell>
          <cell r="AM1104">
            <v>384</v>
          </cell>
          <cell r="AN1104">
            <v>396</v>
          </cell>
          <cell r="AO1104">
            <v>408</v>
          </cell>
          <cell r="AP1104">
            <v>420</v>
          </cell>
          <cell r="AQ1104">
            <v>432</v>
          </cell>
          <cell r="AR1104">
            <v>444</v>
          </cell>
          <cell r="AS1104">
            <v>456</v>
          </cell>
          <cell r="AT1104">
            <v>468</v>
          </cell>
          <cell r="AU1104">
            <v>480</v>
          </cell>
          <cell r="AV1104">
            <v>492</v>
          </cell>
          <cell r="AW1104">
            <v>504</v>
          </cell>
          <cell r="AX1104">
            <v>516</v>
          </cell>
          <cell r="AY1104">
            <v>528</v>
          </cell>
          <cell r="AZ1104">
            <v>540</v>
          </cell>
          <cell r="BA1104">
            <v>552</v>
          </cell>
          <cell r="BB1104">
            <v>564</v>
          </cell>
          <cell r="BC1104">
            <v>576</v>
          </cell>
          <cell r="BD1104">
            <v>588</v>
          </cell>
          <cell r="BE1104">
            <v>600</v>
          </cell>
          <cell r="BF1104">
            <v>612</v>
          </cell>
          <cell r="BG1104">
            <v>624</v>
          </cell>
          <cell r="BH1104">
            <v>636</v>
          </cell>
          <cell r="BI1104">
            <v>648</v>
          </cell>
          <cell r="BJ1104">
            <v>660</v>
          </cell>
          <cell r="BK1104">
            <v>672</v>
          </cell>
          <cell r="BL1104">
            <v>684</v>
          </cell>
          <cell r="BM1104">
            <v>696</v>
          </cell>
          <cell r="BN1104">
            <v>708</v>
          </cell>
          <cell r="BO1104">
            <v>720</v>
          </cell>
          <cell r="BP1104">
            <v>732</v>
          </cell>
          <cell r="BQ1104">
            <v>744</v>
          </cell>
          <cell r="BR1104">
            <v>756</v>
          </cell>
          <cell r="BS1104">
            <v>768</v>
          </cell>
          <cell r="BT1104">
            <v>780</v>
          </cell>
          <cell r="BU1104">
            <v>792</v>
          </cell>
          <cell r="BV1104">
            <v>804</v>
          </cell>
          <cell r="BW1104">
            <v>816</v>
          </cell>
          <cell r="BX1104">
            <v>828</v>
          </cell>
          <cell r="BY1104">
            <v>840</v>
          </cell>
          <cell r="BZ1104">
            <v>852</v>
          </cell>
          <cell r="CA1104">
            <v>864</v>
          </cell>
          <cell r="CB1104">
            <v>876</v>
          </cell>
          <cell r="CC1104">
            <v>888</v>
          </cell>
          <cell r="CD1104">
            <v>900</v>
          </cell>
          <cell r="CE1104">
            <v>912</v>
          </cell>
          <cell r="CF1104">
            <v>924</v>
          </cell>
          <cell r="CG1104">
            <v>936</v>
          </cell>
          <cell r="CH1104">
            <v>948</v>
          </cell>
          <cell r="CI1104">
            <v>960</v>
          </cell>
          <cell r="CJ1104">
            <v>972</v>
          </cell>
          <cell r="CK1104">
            <v>984</v>
          </cell>
          <cell r="CL1104">
            <v>996</v>
          </cell>
          <cell r="CM1104">
            <v>1008</v>
          </cell>
          <cell r="CN1104">
            <v>1020</v>
          </cell>
          <cell r="CO1104">
            <v>1032</v>
          </cell>
          <cell r="CP1104">
            <v>1044</v>
          </cell>
          <cell r="CQ1104">
            <v>1056</v>
          </cell>
          <cell r="CR1104">
            <v>1068</v>
          </cell>
          <cell r="CS1104">
            <v>1080</v>
          </cell>
          <cell r="CT1104">
            <v>1092</v>
          </cell>
          <cell r="CU1104">
            <v>1104</v>
          </cell>
          <cell r="CV1104">
            <v>1116</v>
          </cell>
          <cell r="CW1104">
            <v>1128</v>
          </cell>
          <cell r="CX1104">
            <v>1140</v>
          </cell>
          <cell r="CY1104">
            <v>1152</v>
          </cell>
          <cell r="CZ1104">
            <v>1164</v>
          </cell>
          <cell r="DA1104">
            <v>1176</v>
          </cell>
          <cell r="DB1104">
            <v>1188</v>
          </cell>
          <cell r="DC1104">
            <v>1200</v>
          </cell>
        </row>
        <row r="1105">
          <cell r="G1105" t="str">
            <v>1/2011</v>
          </cell>
          <cell r="H1105" t="str">
            <v>12/2011</v>
          </cell>
          <cell r="I1105" t="str">
            <v>12/2012</v>
          </cell>
          <cell r="J1105" t="str">
            <v>12/2013</v>
          </cell>
          <cell r="K1105" t="str">
            <v>12/2014</v>
          </cell>
          <cell r="L1105" t="str">
            <v>12/2015</v>
          </cell>
          <cell r="M1105" t="str">
            <v>12/2016</v>
          </cell>
          <cell r="N1105" t="str">
            <v>12/2017</v>
          </cell>
          <cell r="O1105" t="str">
            <v>12/2018</v>
          </cell>
          <cell r="P1105" t="str">
            <v>12/2019</v>
          </cell>
          <cell r="Q1105" t="str">
            <v>12/2020</v>
          </cell>
          <cell r="R1105" t="str">
            <v>12/2021</v>
          </cell>
          <cell r="S1105" t="str">
            <v>12/2022</v>
          </cell>
          <cell r="T1105" t="str">
            <v>12/2023</v>
          </cell>
          <cell r="U1105" t="str">
            <v>12/2024</v>
          </cell>
          <cell r="V1105" t="str">
            <v>12/2025</v>
          </cell>
          <cell r="W1105" t="str">
            <v>12/2026</v>
          </cell>
          <cell r="X1105" t="str">
            <v>12/2027</v>
          </cell>
          <cell r="Y1105" t="str">
            <v>12/2028</v>
          </cell>
          <cell r="Z1105" t="str">
            <v>12/2029</v>
          </cell>
          <cell r="AA1105" t="str">
            <v>12/2030</v>
          </cell>
          <cell r="AB1105" t="str">
            <v>12/2031</v>
          </cell>
          <cell r="AC1105" t="str">
            <v>12/2032</v>
          </cell>
          <cell r="AD1105" t="str">
            <v>12/2033</v>
          </cell>
          <cell r="AE1105" t="str">
            <v>12/2034</v>
          </cell>
          <cell r="AF1105" t="str">
            <v>12/2035</v>
          </cell>
          <cell r="AG1105" t="str">
            <v>12/2036</v>
          </cell>
          <cell r="AH1105" t="str">
            <v>12/2037</v>
          </cell>
          <cell r="AI1105" t="str">
            <v>12/2038</v>
          </cell>
          <cell r="AJ1105" t="str">
            <v>12/2039</v>
          </cell>
          <cell r="AK1105" t="str">
            <v>12/2040</v>
          </cell>
          <cell r="AL1105" t="str">
            <v>12/2041</v>
          </cell>
          <cell r="AM1105" t="str">
            <v>12/2042</v>
          </cell>
          <cell r="AN1105" t="str">
            <v>12/2043</v>
          </cell>
          <cell r="AO1105" t="str">
            <v>12/2044</v>
          </cell>
          <cell r="AP1105" t="str">
            <v>12/2045</v>
          </cell>
          <cell r="AQ1105" t="str">
            <v>12/2046</v>
          </cell>
          <cell r="AR1105" t="str">
            <v>12/2047</v>
          </cell>
          <cell r="AS1105" t="str">
            <v>12/2048</v>
          </cell>
          <cell r="AT1105" t="str">
            <v>12/2049</v>
          </cell>
          <cell r="AU1105" t="str">
            <v>12/2050</v>
          </cell>
          <cell r="AV1105" t="str">
            <v>12/2051</v>
          </cell>
          <cell r="AW1105" t="str">
            <v>12/2052</v>
          </cell>
          <cell r="AX1105" t="str">
            <v>12/2053</v>
          </cell>
          <cell r="AY1105" t="str">
            <v>12/2054</v>
          </cell>
          <cell r="AZ1105" t="str">
            <v>12/2055</v>
          </cell>
          <cell r="BA1105" t="str">
            <v>12/2056</v>
          </cell>
          <cell r="BB1105" t="str">
            <v>12/2057</v>
          </cell>
          <cell r="BC1105" t="str">
            <v>12/2058</v>
          </cell>
          <cell r="BD1105" t="str">
            <v>12/2059</v>
          </cell>
          <cell r="BE1105" t="str">
            <v>12/2060</v>
          </cell>
          <cell r="BF1105" t="str">
            <v>12/2061</v>
          </cell>
          <cell r="BG1105" t="str">
            <v>12/2062</v>
          </cell>
          <cell r="BH1105" t="str">
            <v>12/2063</v>
          </cell>
          <cell r="BI1105" t="str">
            <v>12/2064</v>
          </cell>
          <cell r="BJ1105" t="str">
            <v>12/2065</v>
          </cell>
          <cell r="BK1105" t="str">
            <v>12/2066</v>
          </cell>
          <cell r="BL1105" t="str">
            <v>12/2067</v>
          </cell>
          <cell r="BM1105" t="str">
            <v>12/2068</v>
          </cell>
          <cell r="BN1105" t="str">
            <v>12/2069</v>
          </cell>
          <cell r="BO1105" t="str">
            <v>12/2070</v>
          </cell>
          <cell r="BP1105" t="str">
            <v>12/2071</v>
          </cell>
          <cell r="BQ1105" t="str">
            <v>12/2072</v>
          </cell>
          <cell r="BR1105" t="str">
            <v>12/2073</v>
          </cell>
          <cell r="BS1105" t="str">
            <v>12/2074</v>
          </cell>
          <cell r="BT1105" t="str">
            <v>12/2075</v>
          </cell>
          <cell r="BU1105" t="str">
            <v>12/2076</v>
          </cell>
          <cell r="BV1105" t="str">
            <v>12/2077</v>
          </cell>
          <cell r="BW1105" t="str">
            <v>12/2078</v>
          </cell>
          <cell r="BX1105" t="str">
            <v>12/2079</v>
          </cell>
          <cell r="BY1105" t="str">
            <v>12/2080</v>
          </cell>
          <cell r="BZ1105" t="str">
            <v>12/2081</v>
          </cell>
          <cell r="CA1105" t="str">
            <v>12/2082</v>
          </cell>
          <cell r="CB1105" t="str">
            <v>12/2083</v>
          </cell>
          <cell r="CC1105" t="str">
            <v>12/2084</v>
          </cell>
          <cell r="CD1105" t="str">
            <v>12/2085</v>
          </cell>
          <cell r="CE1105" t="str">
            <v>12/2086</v>
          </cell>
          <cell r="CF1105" t="str">
            <v>12/2087</v>
          </cell>
          <cell r="CG1105" t="str">
            <v>12/2088</v>
          </cell>
          <cell r="CH1105" t="str">
            <v>12/2089</v>
          </cell>
          <cell r="CI1105" t="str">
            <v>12/2090</v>
          </cell>
          <cell r="CJ1105" t="str">
            <v>12/2091</v>
          </cell>
          <cell r="CK1105" t="str">
            <v>12/2092</v>
          </cell>
          <cell r="CL1105" t="str">
            <v>12/2093</v>
          </cell>
          <cell r="CM1105" t="str">
            <v>12/2094</v>
          </cell>
          <cell r="CN1105" t="str">
            <v>12/2095</v>
          </cell>
          <cell r="CO1105" t="str">
            <v>12/2096</v>
          </cell>
          <cell r="CP1105" t="str">
            <v>12/2097</v>
          </cell>
          <cell r="CQ1105" t="str">
            <v>12/2098</v>
          </cell>
          <cell r="CR1105" t="str">
            <v>12/2099</v>
          </cell>
          <cell r="CS1105" t="str">
            <v>12/2100</v>
          </cell>
          <cell r="CT1105" t="str">
            <v>12/2101</v>
          </cell>
          <cell r="CU1105" t="str">
            <v>12/2102</v>
          </cell>
          <cell r="CV1105" t="str">
            <v>12/2103</v>
          </cell>
          <cell r="CW1105" t="str">
            <v>12/2104</v>
          </cell>
          <cell r="CX1105" t="str">
            <v>12/2105</v>
          </cell>
          <cell r="CY1105" t="str">
            <v>12/2106</v>
          </cell>
          <cell r="CZ1105" t="str">
            <v>12/2107</v>
          </cell>
          <cell r="DA1105" t="str">
            <v>12/2108</v>
          </cell>
          <cell r="DB1105" t="str">
            <v>12/2109</v>
          </cell>
          <cell r="DC1105" t="str">
            <v>12/2110</v>
          </cell>
        </row>
        <row r="1106">
          <cell r="G1106">
            <v>-1.0000000000000001E-9</v>
          </cell>
          <cell r="H1106">
            <v>-46750.685000000994</v>
          </cell>
          <cell r="I1106">
            <v>-38425.525250000996</v>
          </cell>
          <cell r="J1106">
            <v>-30154.520750000996</v>
          </cell>
          <cell r="K1106">
            <v>-21937.671500000997</v>
          </cell>
          <cell r="L1106">
            <v>-13774.977500000998</v>
          </cell>
          <cell r="M1106">
            <v>-5666.4387500009998</v>
          </cell>
          <cell r="N1106">
            <v>2387.9447499989983</v>
          </cell>
          <cell r="O1106">
            <v>10388.172999998995</v>
          </cell>
          <cell r="P1106">
            <v>18334.245999998995</v>
          </cell>
          <cell r="Q1106">
            <v>26226.163749998992</v>
          </cell>
          <cell r="R1106">
            <v>34063.926249998993</v>
          </cell>
          <cell r="S1106">
            <v>41847.533499998994</v>
          </cell>
          <cell r="T1106">
            <v>49576.985499998991</v>
          </cell>
          <cell r="U1106">
            <v>57252.282249998992</v>
          </cell>
          <cell r="V1106">
            <v>64873.42374999899</v>
          </cell>
          <cell r="W1106">
            <v>72440.409999998985</v>
          </cell>
          <cell r="X1106">
            <v>79953.240999998976</v>
          </cell>
          <cell r="Y1106">
            <v>87411.916749998971</v>
          </cell>
          <cell r="Z1106">
            <v>94816.437249998969</v>
          </cell>
          <cell r="AA1106">
            <v>102166.80249999897</v>
          </cell>
          <cell r="AB1106">
            <v>109463.01249999896</v>
          </cell>
          <cell r="AC1106">
            <v>116705.06724999896</v>
          </cell>
          <cell r="AD1106">
            <v>123892.96674999896</v>
          </cell>
          <cell r="AE1106">
            <v>131026.71099999895</v>
          </cell>
          <cell r="AF1106">
            <v>138106.29999999894</v>
          </cell>
          <cell r="AG1106">
            <v>145131.73374999894</v>
          </cell>
          <cell r="AH1106">
            <v>152103.01224999892</v>
          </cell>
          <cell r="AI1106">
            <v>159020.13549999893</v>
          </cell>
          <cell r="AJ1106">
            <v>165883.10349999892</v>
          </cell>
          <cell r="AK1106">
            <v>172691.91624999893</v>
          </cell>
          <cell r="AL1106">
            <v>179446.57374999893</v>
          </cell>
          <cell r="AM1106">
            <v>186147.07599999892</v>
          </cell>
          <cell r="AN1106">
            <v>192793.42299999893</v>
          </cell>
          <cell r="AO1106">
            <v>199385.61474999893</v>
          </cell>
          <cell r="AP1106">
            <v>205923.65124999892</v>
          </cell>
          <cell r="AQ1106">
            <v>212407.53249999892</v>
          </cell>
          <cell r="AR1106">
            <v>218837.25849999892</v>
          </cell>
          <cell r="AS1106">
            <v>225212.8292499989</v>
          </cell>
          <cell r="AT1106">
            <v>231534.24474999891</v>
          </cell>
          <cell r="AU1106">
            <v>237801.5049999989</v>
          </cell>
          <cell r="AV1106">
            <v>244014.60999999891</v>
          </cell>
          <cell r="AW1106">
            <v>250173.55974999891</v>
          </cell>
          <cell r="AX1106">
            <v>256278.3542499989</v>
          </cell>
          <cell r="AY1106">
            <v>262328.99349999888</v>
          </cell>
          <cell r="AZ1106">
            <v>268325.47749999887</v>
          </cell>
          <cell r="BA1106">
            <v>274267.80624999886</v>
          </cell>
          <cell r="BB1106">
            <v>280155.97974999883</v>
          </cell>
          <cell r="BC1106">
            <v>285989.99799999886</v>
          </cell>
          <cell r="BD1106">
            <v>291769.86099999887</v>
          </cell>
          <cell r="BE1106">
            <v>297495.56874999887</v>
          </cell>
          <cell r="BF1106">
            <v>303167.12124999886</v>
          </cell>
          <cell r="BG1106">
            <v>308784.51849999884</v>
          </cell>
          <cell r="BH1106">
            <v>314347.76049999881</v>
          </cell>
          <cell r="BI1106">
            <v>319856.84724999883</v>
          </cell>
          <cell r="BJ1106">
            <v>325311.77874999883</v>
          </cell>
          <cell r="BK1106">
            <v>330712.55499999883</v>
          </cell>
          <cell r="BL1106">
            <v>336059.17599999881</v>
          </cell>
          <cell r="BM1106">
            <v>341351.64174999879</v>
          </cell>
          <cell r="BN1106">
            <v>346589.95224999881</v>
          </cell>
          <cell r="BO1106">
            <v>351774.10749999882</v>
          </cell>
          <cell r="BP1106">
            <v>356904.10749999882</v>
          </cell>
          <cell r="BQ1106">
            <v>361359.10749999882</v>
          </cell>
          <cell r="BR1106">
            <v>365814.10749999882</v>
          </cell>
          <cell r="BS1106">
            <v>370269.10749999882</v>
          </cell>
          <cell r="BT1106">
            <v>374724.10749999882</v>
          </cell>
          <cell r="BU1106">
            <v>379179.10749999882</v>
          </cell>
          <cell r="BV1106">
            <v>383634.10749999882</v>
          </cell>
          <cell r="BW1106">
            <v>388089.10749999882</v>
          </cell>
          <cell r="BX1106">
            <v>392544.10749999882</v>
          </cell>
          <cell r="BY1106">
            <v>396999.10749999882</v>
          </cell>
          <cell r="BZ1106">
            <v>401454.10749999882</v>
          </cell>
          <cell r="CA1106">
            <v>405909.10749999882</v>
          </cell>
          <cell r="CB1106">
            <v>410364.10749999882</v>
          </cell>
          <cell r="CC1106">
            <v>414819.10749999882</v>
          </cell>
          <cell r="CD1106">
            <v>419274.10749999882</v>
          </cell>
          <cell r="CE1106">
            <v>423729.10749999882</v>
          </cell>
          <cell r="CF1106">
            <v>428184.10749999882</v>
          </cell>
          <cell r="CG1106">
            <v>432639.10749999882</v>
          </cell>
          <cell r="CH1106">
            <v>437094.10749999882</v>
          </cell>
          <cell r="CI1106">
            <v>441549.10749999882</v>
          </cell>
          <cell r="CJ1106">
            <v>446004.10749999882</v>
          </cell>
          <cell r="CK1106">
            <v>450459.10749999882</v>
          </cell>
          <cell r="CL1106">
            <v>454914.10749999882</v>
          </cell>
          <cell r="CM1106">
            <v>459369.10749999882</v>
          </cell>
          <cell r="CN1106">
            <v>463824.10749999882</v>
          </cell>
          <cell r="CO1106">
            <v>468279.10749999882</v>
          </cell>
          <cell r="CP1106">
            <v>472734.10749999882</v>
          </cell>
          <cell r="CQ1106">
            <v>477189.10749999882</v>
          </cell>
          <cell r="CR1106">
            <v>481644.10749999882</v>
          </cell>
          <cell r="CS1106">
            <v>486099.10749999882</v>
          </cell>
          <cell r="CT1106">
            <v>490554.10749999882</v>
          </cell>
          <cell r="CU1106">
            <v>495009.10749999882</v>
          </cell>
          <cell r="CV1106">
            <v>499464.10749999882</v>
          </cell>
          <cell r="CW1106">
            <v>503919.10749999882</v>
          </cell>
          <cell r="CX1106">
            <v>508374.10749999882</v>
          </cell>
          <cell r="CY1106">
            <v>512829.10749999882</v>
          </cell>
          <cell r="CZ1106">
            <v>517284.10749999882</v>
          </cell>
          <cell r="DA1106">
            <v>521739.10749999882</v>
          </cell>
          <cell r="DB1106">
            <v>526194.10749999876</v>
          </cell>
          <cell r="DC1106">
            <v>530649.10749999876</v>
          </cell>
        </row>
        <row r="1107">
          <cell r="G1107">
            <v>-1.0000000000000001E-9</v>
          </cell>
          <cell r="H1107">
            <v>-46750.685000000994</v>
          </cell>
          <cell r="I1107">
            <v>-38425.525250000996</v>
          </cell>
          <cell r="J1107">
            <v>-30154.520750000996</v>
          </cell>
          <cell r="K1107">
            <v>-21937.671500000997</v>
          </cell>
          <cell r="L1107">
            <v>-13774.977500000998</v>
          </cell>
          <cell r="M1107">
            <v>-5666.4387500009998</v>
          </cell>
          <cell r="N1107">
            <v>2387.9447499989983</v>
          </cell>
          <cell r="O1107">
            <v>10388.172999998995</v>
          </cell>
          <cell r="P1107">
            <v>18334.245999998995</v>
          </cell>
          <cell r="Q1107">
            <v>26226.163749998992</v>
          </cell>
          <cell r="R1107">
            <v>34063.926249998993</v>
          </cell>
          <cell r="S1107">
            <v>41847.533499998994</v>
          </cell>
          <cell r="T1107">
            <v>49576.985499998991</v>
          </cell>
          <cell r="U1107">
            <v>57252.282249998992</v>
          </cell>
          <cell r="V1107">
            <v>64873.42374999899</v>
          </cell>
          <cell r="W1107">
            <v>72440.409999998985</v>
          </cell>
          <cell r="X1107">
            <v>79953.240999998976</v>
          </cell>
          <cell r="Y1107">
            <v>87411.916749998971</v>
          </cell>
          <cell r="Z1107">
            <v>94816.437249998969</v>
          </cell>
          <cell r="AA1107">
            <v>102166.80249999897</v>
          </cell>
          <cell r="AB1107">
            <v>109463.01249999896</v>
          </cell>
          <cell r="AC1107">
            <v>116705.06724999896</v>
          </cell>
          <cell r="AD1107">
            <v>123892.96674999896</v>
          </cell>
          <cell r="AE1107">
            <v>131026.71099999895</v>
          </cell>
          <cell r="AF1107">
            <v>138106.29999999894</v>
          </cell>
          <cell r="AG1107">
            <v>145131.73374999894</v>
          </cell>
          <cell r="AH1107">
            <v>152103.01224999892</v>
          </cell>
          <cell r="AI1107">
            <v>159020.13549999893</v>
          </cell>
          <cell r="AJ1107">
            <v>165883.10349999892</v>
          </cell>
          <cell r="AK1107">
            <v>172691.91624999893</v>
          </cell>
          <cell r="AL1107">
            <v>179446.57374999893</v>
          </cell>
          <cell r="AM1107">
            <v>186147.07599999892</v>
          </cell>
          <cell r="AN1107">
            <v>192793.42299999893</v>
          </cell>
          <cell r="AO1107">
            <v>199385.61474999893</v>
          </cell>
          <cell r="AP1107">
            <v>205923.65124999892</v>
          </cell>
          <cell r="AQ1107">
            <v>212407.53249999892</v>
          </cell>
          <cell r="AR1107">
            <v>218837.25849999892</v>
          </cell>
          <cell r="AS1107">
            <v>225212.8292499989</v>
          </cell>
          <cell r="AT1107">
            <v>231534.24474999891</v>
          </cell>
          <cell r="AU1107">
            <v>237801.5049999989</v>
          </cell>
          <cell r="AV1107">
            <v>244014.60999999891</v>
          </cell>
          <cell r="AW1107">
            <v>250173.55974999891</v>
          </cell>
          <cell r="AX1107">
            <v>256278.3542499989</v>
          </cell>
          <cell r="AY1107">
            <v>262328.99349999888</v>
          </cell>
          <cell r="AZ1107">
            <v>268325.47749999887</v>
          </cell>
          <cell r="BA1107">
            <v>274267.80624999886</v>
          </cell>
          <cell r="BB1107">
            <v>280155.97974999883</v>
          </cell>
          <cell r="BC1107">
            <v>285989.99799999886</v>
          </cell>
          <cell r="BD1107">
            <v>291769.86099999887</v>
          </cell>
          <cell r="BE1107">
            <v>297495.56874999887</v>
          </cell>
          <cell r="BF1107">
            <v>303167.12124999886</v>
          </cell>
          <cell r="BG1107">
            <v>308784.51849999884</v>
          </cell>
          <cell r="BH1107">
            <v>314347.76049999881</v>
          </cell>
          <cell r="BI1107">
            <v>319856.84724999883</v>
          </cell>
          <cell r="BJ1107">
            <v>325311.77874999883</v>
          </cell>
          <cell r="BK1107">
            <v>330712.55499999883</v>
          </cell>
          <cell r="BL1107">
            <v>336059.17599999881</v>
          </cell>
          <cell r="BM1107">
            <v>341351.64174999879</v>
          </cell>
          <cell r="BN1107">
            <v>346589.95224999881</v>
          </cell>
          <cell r="BO1107">
            <v>351774.10749999882</v>
          </cell>
          <cell r="BP1107">
            <v>356904.10749999882</v>
          </cell>
          <cell r="BQ1107">
            <v>361359.10749999882</v>
          </cell>
          <cell r="BR1107">
            <v>365814.10749999882</v>
          </cell>
          <cell r="BS1107">
            <v>370269.10749999882</v>
          </cell>
          <cell r="BT1107">
            <v>374724.10749999882</v>
          </cell>
          <cell r="BU1107">
            <v>379179.10749999882</v>
          </cell>
          <cell r="BV1107">
            <v>383634.10749999882</v>
          </cell>
          <cell r="BW1107">
            <v>388089.10749999882</v>
          </cell>
          <cell r="BX1107">
            <v>392544.10749999882</v>
          </cell>
          <cell r="BY1107">
            <v>396999.10749999882</v>
          </cell>
          <cell r="BZ1107">
            <v>401454.10749999882</v>
          </cell>
          <cell r="CA1107">
            <v>405909.10749999882</v>
          </cell>
          <cell r="CB1107">
            <v>410364.10749999882</v>
          </cell>
          <cell r="CC1107">
            <v>414819.10749999882</v>
          </cell>
          <cell r="CD1107">
            <v>419274.10749999882</v>
          </cell>
          <cell r="CE1107">
            <v>423729.10749999882</v>
          </cell>
          <cell r="CF1107">
            <v>428184.10749999882</v>
          </cell>
          <cell r="CG1107">
            <v>432639.10749999882</v>
          </cell>
          <cell r="CH1107">
            <v>437094.10749999882</v>
          </cell>
          <cell r="CI1107">
            <v>441549.10749999882</v>
          </cell>
          <cell r="CJ1107">
            <v>446004.10749999882</v>
          </cell>
          <cell r="CK1107">
            <v>450459.10749999882</v>
          </cell>
          <cell r="CL1107">
            <v>454914.10749999882</v>
          </cell>
          <cell r="CM1107">
            <v>459369.10749999882</v>
          </cell>
          <cell r="CN1107">
            <v>463824.10749999882</v>
          </cell>
          <cell r="CO1107">
            <v>468279.10749999882</v>
          </cell>
          <cell r="CP1107">
            <v>472734.10749999882</v>
          </cell>
          <cell r="CQ1107">
            <v>477189.10749999882</v>
          </cell>
          <cell r="CR1107">
            <v>481644.10749999882</v>
          </cell>
          <cell r="CS1107">
            <v>486099.10749999882</v>
          </cell>
          <cell r="CT1107">
            <v>490554.10749999882</v>
          </cell>
          <cell r="CU1107">
            <v>495009.10749999882</v>
          </cell>
          <cell r="CV1107">
            <v>499464.10749999882</v>
          </cell>
          <cell r="CW1107">
            <v>503919.10749999882</v>
          </cell>
          <cell r="CX1107">
            <v>508374.10749999882</v>
          </cell>
          <cell r="CY1107">
            <v>512829.10749999882</v>
          </cell>
          <cell r="CZ1107">
            <v>517284.10749999882</v>
          </cell>
          <cell r="DA1107">
            <v>521739.10749999882</v>
          </cell>
          <cell r="DB1107">
            <v>526194.10749999876</v>
          </cell>
          <cell r="DC1107">
            <v>530649.10749999876</v>
          </cell>
        </row>
        <row r="1108">
          <cell r="G1108">
            <v>0</v>
          </cell>
          <cell r="H1108">
            <v>12</v>
          </cell>
          <cell r="I1108">
            <v>24</v>
          </cell>
          <cell r="J1108">
            <v>36</v>
          </cell>
          <cell r="K1108">
            <v>48</v>
          </cell>
          <cell r="L1108">
            <v>60</v>
          </cell>
          <cell r="M1108">
            <v>72</v>
          </cell>
          <cell r="N1108">
            <v>84</v>
          </cell>
          <cell r="O1108">
            <v>96</v>
          </cell>
          <cell r="P1108">
            <v>108</v>
          </cell>
          <cell r="Q1108">
            <v>120</v>
          </cell>
          <cell r="R1108">
            <v>132</v>
          </cell>
          <cell r="S1108">
            <v>144</v>
          </cell>
          <cell r="T1108">
            <v>156</v>
          </cell>
          <cell r="U1108">
            <v>168</v>
          </cell>
          <cell r="V1108">
            <v>180</v>
          </cell>
          <cell r="W1108">
            <v>192</v>
          </cell>
          <cell r="X1108">
            <v>204</v>
          </cell>
          <cell r="Y1108">
            <v>216</v>
          </cell>
          <cell r="Z1108">
            <v>228</v>
          </cell>
          <cell r="AA1108">
            <v>240</v>
          </cell>
          <cell r="AB1108">
            <v>252</v>
          </cell>
          <cell r="AC1108">
            <v>264</v>
          </cell>
          <cell r="AD1108">
            <v>276</v>
          </cell>
          <cell r="AE1108">
            <v>288</v>
          </cell>
          <cell r="AF1108">
            <v>300</v>
          </cell>
          <cell r="AG1108">
            <v>312</v>
          </cell>
          <cell r="AH1108">
            <v>324</v>
          </cell>
          <cell r="AI1108">
            <v>336</v>
          </cell>
          <cell r="AJ1108">
            <v>348</v>
          </cell>
          <cell r="AK1108">
            <v>360</v>
          </cell>
          <cell r="AL1108">
            <v>372</v>
          </cell>
          <cell r="AM1108">
            <v>384</v>
          </cell>
          <cell r="AN1108">
            <v>396</v>
          </cell>
          <cell r="AO1108">
            <v>408</v>
          </cell>
          <cell r="AP1108">
            <v>420</v>
          </cell>
          <cell r="AQ1108">
            <v>432</v>
          </cell>
          <cell r="AR1108">
            <v>444</v>
          </cell>
          <cell r="AS1108">
            <v>456</v>
          </cell>
          <cell r="AT1108">
            <v>468</v>
          </cell>
          <cell r="AU1108">
            <v>480</v>
          </cell>
          <cell r="AV1108">
            <v>492</v>
          </cell>
          <cell r="AW1108">
            <v>504</v>
          </cell>
          <cell r="AX1108">
            <v>516</v>
          </cell>
          <cell r="AY1108">
            <v>528</v>
          </cell>
          <cell r="AZ1108">
            <v>540</v>
          </cell>
          <cell r="BA1108">
            <v>552</v>
          </cell>
          <cell r="BB1108">
            <v>564</v>
          </cell>
          <cell r="BC1108">
            <v>576</v>
          </cell>
          <cell r="BD1108">
            <v>588</v>
          </cell>
          <cell r="BE1108">
            <v>600</v>
          </cell>
          <cell r="BF1108">
            <v>612</v>
          </cell>
          <cell r="BG1108">
            <v>624</v>
          </cell>
          <cell r="BH1108">
            <v>636</v>
          </cell>
          <cell r="BI1108">
            <v>648</v>
          </cell>
          <cell r="BJ1108">
            <v>660</v>
          </cell>
          <cell r="BK1108">
            <v>672</v>
          </cell>
          <cell r="BL1108">
            <v>684</v>
          </cell>
          <cell r="BM1108">
            <v>696</v>
          </cell>
          <cell r="BN1108">
            <v>708</v>
          </cell>
          <cell r="BO1108">
            <v>720</v>
          </cell>
          <cell r="BP1108">
            <v>732</v>
          </cell>
          <cell r="BQ1108">
            <v>744</v>
          </cell>
          <cell r="BR1108">
            <v>756</v>
          </cell>
          <cell r="BS1108">
            <v>768</v>
          </cell>
          <cell r="BT1108">
            <v>780</v>
          </cell>
          <cell r="BU1108">
            <v>792</v>
          </cell>
          <cell r="BV1108">
            <v>804</v>
          </cell>
          <cell r="BW1108">
            <v>816</v>
          </cell>
          <cell r="BX1108">
            <v>828</v>
          </cell>
          <cell r="BY1108">
            <v>840</v>
          </cell>
          <cell r="BZ1108">
            <v>852</v>
          </cell>
          <cell r="CA1108">
            <v>864</v>
          </cell>
          <cell r="CB1108">
            <v>876</v>
          </cell>
          <cell r="CC1108">
            <v>888</v>
          </cell>
          <cell r="CD1108">
            <v>900</v>
          </cell>
          <cell r="CE1108">
            <v>912</v>
          </cell>
          <cell r="CF1108">
            <v>924</v>
          </cell>
          <cell r="CG1108">
            <v>936</v>
          </cell>
          <cell r="CH1108">
            <v>948</v>
          </cell>
          <cell r="CI1108">
            <v>960</v>
          </cell>
          <cell r="CJ1108">
            <v>972</v>
          </cell>
          <cell r="CK1108">
            <v>984</v>
          </cell>
          <cell r="CL1108">
            <v>996</v>
          </cell>
          <cell r="CM1108">
            <v>1008</v>
          </cell>
          <cell r="CN1108">
            <v>1020</v>
          </cell>
          <cell r="CO1108">
            <v>1032</v>
          </cell>
          <cell r="CP1108">
            <v>1044</v>
          </cell>
          <cell r="CQ1108">
            <v>1056</v>
          </cell>
          <cell r="CR1108">
            <v>1068</v>
          </cell>
          <cell r="CS1108">
            <v>1080</v>
          </cell>
          <cell r="CT1108">
            <v>1092</v>
          </cell>
          <cell r="CU1108">
            <v>1104</v>
          </cell>
          <cell r="CV1108">
            <v>1116</v>
          </cell>
          <cell r="CW1108">
            <v>1128</v>
          </cell>
          <cell r="CX1108">
            <v>1140</v>
          </cell>
          <cell r="CY1108">
            <v>1152</v>
          </cell>
          <cell r="CZ1108">
            <v>1164</v>
          </cell>
          <cell r="DA1108">
            <v>1176</v>
          </cell>
          <cell r="DB1108">
            <v>1188</v>
          </cell>
          <cell r="DC1108">
            <v>1200</v>
          </cell>
        </row>
        <row r="1109">
          <cell r="G1109" t="str">
            <v>1/2011</v>
          </cell>
          <cell r="H1109" t="str">
            <v>12/2011</v>
          </cell>
          <cell r="I1109" t="str">
            <v>12/2012</v>
          </cell>
          <cell r="J1109" t="str">
            <v>12/2013</v>
          </cell>
          <cell r="K1109" t="str">
            <v>12/2014</v>
          </cell>
          <cell r="L1109" t="str">
            <v>12/2015</v>
          </cell>
          <cell r="M1109" t="str">
            <v>12/2016</v>
          </cell>
          <cell r="N1109" t="str">
            <v>12/2017</v>
          </cell>
          <cell r="O1109" t="str">
            <v>12/2018</v>
          </cell>
          <cell r="P1109" t="str">
            <v>12/2019</v>
          </cell>
          <cell r="Q1109" t="str">
            <v>12/2020</v>
          </cell>
          <cell r="R1109" t="str">
            <v>12/2021</v>
          </cell>
          <cell r="S1109" t="str">
            <v>12/2022</v>
          </cell>
          <cell r="T1109" t="str">
            <v>12/2023</v>
          </cell>
          <cell r="U1109" t="str">
            <v>12/2024</v>
          </cell>
          <cell r="V1109" t="str">
            <v>12/2025</v>
          </cell>
          <cell r="W1109" t="str">
            <v>12/2026</v>
          </cell>
          <cell r="X1109" t="str">
            <v>12/2027</v>
          </cell>
          <cell r="Y1109" t="str">
            <v>12/2028</v>
          </cell>
          <cell r="Z1109" t="str">
            <v>12/2029</v>
          </cell>
          <cell r="AA1109" t="str">
            <v>12/2030</v>
          </cell>
          <cell r="AB1109" t="str">
            <v>12/2031</v>
          </cell>
          <cell r="AC1109" t="str">
            <v>12/2032</v>
          </cell>
          <cell r="AD1109" t="str">
            <v>12/2033</v>
          </cell>
          <cell r="AE1109" t="str">
            <v>12/2034</v>
          </cell>
          <cell r="AF1109" t="str">
            <v>12/2035</v>
          </cell>
          <cell r="AG1109" t="str">
            <v>12/2036</v>
          </cell>
          <cell r="AH1109" t="str">
            <v>12/2037</v>
          </cell>
          <cell r="AI1109" t="str">
            <v>12/2038</v>
          </cell>
          <cell r="AJ1109" t="str">
            <v>12/2039</v>
          </cell>
          <cell r="AK1109" t="str">
            <v>12/2040</v>
          </cell>
          <cell r="AL1109" t="str">
            <v>12/2041</v>
          </cell>
          <cell r="AM1109" t="str">
            <v>12/2042</v>
          </cell>
          <cell r="AN1109" t="str">
            <v>12/2043</v>
          </cell>
          <cell r="AO1109" t="str">
            <v>12/2044</v>
          </cell>
          <cell r="AP1109" t="str">
            <v>12/2045</v>
          </cell>
          <cell r="AQ1109" t="str">
            <v>12/2046</v>
          </cell>
          <cell r="AR1109" t="str">
            <v>12/2047</v>
          </cell>
          <cell r="AS1109" t="str">
            <v>12/2048</v>
          </cell>
          <cell r="AT1109" t="str">
            <v>12/2049</v>
          </cell>
          <cell r="AU1109" t="str">
            <v>12/2050</v>
          </cell>
          <cell r="AV1109" t="str">
            <v>12/2051</v>
          </cell>
          <cell r="AW1109" t="str">
            <v>12/2052</v>
          </cell>
          <cell r="AX1109" t="str">
            <v>12/2053</v>
          </cell>
          <cell r="AY1109" t="str">
            <v>12/2054</v>
          </cell>
          <cell r="AZ1109" t="str">
            <v>12/2055</v>
          </cell>
          <cell r="BA1109" t="str">
            <v>12/2056</v>
          </cell>
          <cell r="BB1109" t="str">
            <v>12/2057</v>
          </cell>
          <cell r="BC1109" t="str">
            <v>12/2058</v>
          </cell>
          <cell r="BD1109" t="str">
            <v>12/2059</v>
          </cell>
          <cell r="BE1109" t="str">
            <v>12/2060</v>
          </cell>
          <cell r="BF1109" t="str">
            <v>12/2061</v>
          </cell>
          <cell r="BG1109" t="str">
            <v>12/2062</v>
          </cell>
          <cell r="BH1109" t="str">
            <v>12/2063</v>
          </cell>
          <cell r="BI1109" t="str">
            <v>12/2064</v>
          </cell>
          <cell r="BJ1109" t="str">
            <v>12/2065</v>
          </cell>
          <cell r="BK1109" t="str">
            <v>12/2066</v>
          </cell>
          <cell r="BL1109" t="str">
            <v>12/2067</v>
          </cell>
          <cell r="BM1109" t="str">
            <v>12/2068</v>
          </cell>
          <cell r="BN1109" t="str">
            <v>12/2069</v>
          </cell>
          <cell r="BO1109" t="str">
            <v>12/2070</v>
          </cell>
          <cell r="BP1109" t="str">
            <v>12/2071</v>
          </cell>
          <cell r="BQ1109" t="str">
            <v>12/2072</v>
          </cell>
          <cell r="BR1109" t="str">
            <v>12/2073</v>
          </cell>
          <cell r="BS1109" t="str">
            <v>12/2074</v>
          </cell>
          <cell r="BT1109" t="str">
            <v>12/2075</v>
          </cell>
          <cell r="BU1109" t="str">
            <v>12/2076</v>
          </cell>
          <cell r="BV1109" t="str">
            <v>12/2077</v>
          </cell>
          <cell r="BW1109" t="str">
            <v>12/2078</v>
          </cell>
          <cell r="BX1109" t="str">
            <v>12/2079</v>
          </cell>
          <cell r="BY1109" t="str">
            <v>12/2080</v>
          </cell>
          <cell r="BZ1109" t="str">
            <v>12/2081</v>
          </cell>
          <cell r="CA1109" t="str">
            <v>12/2082</v>
          </cell>
          <cell r="CB1109" t="str">
            <v>12/2083</v>
          </cell>
          <cell r="CC1109" t="str">
            <v>12/2084</v>
          </cell>
          <cell r="CD1109" t="str">
            <v>12/2085</v>
          </cell>
          <cell r="CE1109" t="str">
            <v>12/2086</v>
          </cell>
          <cell r="CF1109" t="str">
            <v>12/2087</v>
          </cell>
          <cell r="CG1109" t="str">
            <v>12/2088</v>
          </cell>
          <cell r="CH1109" t="str">
            <v>12/2089</v>
          </cell>
          <cell r="CI1109" t="str">
            <v>12/2090</v>
          </cell>
          <cell r="CJ1109" t="str">
            <v>12/2091</v>
          </cell>
          <cell r="CK1109" t="str">
            <v>12/2092</v>
          </cell>
          <cell r="CL1109" t="str">
            <v>12/2093</v>
          </cell>
          <cell r="CM1109" t="str">
            <v>12/2094</v>
          </cell>
          <cell r="CN1109" t="str">
            <v>12/2095</v>
          </cell>
          <cell r="CO1109" t="str">
            <v>12/2096</v>
          </cell>
          <cell r="CP1109" t="str">
            <v>12/2097</v>
          </cell>
          <cell r="CQ1109" t="str">
            <v>12/2098</v>
          </cell>
          <cell r="CR1109" t="str">
            <v>12/2099</v>
          </cell>
          <cell r="CS1109" t="str">
            <v>12/2100</v>
          </cell>
          <cell r="CT1109" t="str">
            <v>12/2101</v>
          </cell>
          <cell r="CU1109" t="str">
            <v>12/2102</v>
          </cell>
          <cell r="CV1109" t="str">
            <v>12/2103</v>
          </cell>
          <cell r="CW1109" t="str">
            <v>12/2104</v>
          </cell>
          <cell r="CX1109" t="str">
            <v>12/2105</v>
          </cell>
          <cell r="CY1109" t="str">
            <v>12/2106</v>
          </cell>
          <cell r="CZ1109" t="str">
            <v>12/2107</v>
          </cell>
          <cell r="DA1109" t="str">
            <v>12/2108</v>
          </cell>
          <cell r="DB1109" t="str">
            <v>12/2109</v>
          </cell>
          <cell r="DC1109" t="str">
            <v>12/2110</v>
          </cell>
        </row>
        <row r="1110">
          <cell r="G1110">
            <v>-1.0000000000000001E-9</v>
          </cell>
          <cell r="H1110">
            <v>-46750.685000000994</v>
          </cell>
          <cell r="I1110">
            <v>-38425.525250000996</v>
          </cell>
          <cell r="J1110">
            <v>-30154.520750000996</v>
          </cell>
          <cell r="K1110">
            <v>-21937.671500000997</v>
          </cell>
          <cell r="L1110">
            <v>-13774.977500000998</v>
          </cell>
          <cell r="M1110">
            <v>-5666.4387500009998</v>
          </cell>
          <cell r="N1110">
            <v>2387.9447499989983</v>
          </cell>
          <cell r="O1110">
            <v>10388.172999998995</v>
          </cell>
          <cell r="P1110">
            <v>18334.245999998995</v>
          </cell>
          <cell r="Q1110">
            <v>26226.163749998992</v>
          </cell>
          <cell r="R1110">
            <v>34063.926249998993</v>
          </cell>
          <cell r="S1110">
            <v>41847.533499998994</v>
          </cell>
          <cell r="T1110">
            <v>49576.985499998991</v>
          </cell>
          <cell r="U1110">
            <v>57252.282249998992</v>
          </cell>
          <cell r="V1110">
            <v>64873.42374999899</v>
          </cell>
          <cell r="W1110">
            <v>72440.409999998985</v>
          </cell>
          <cell r="X1110">
            <v>79953.240999998976</v>
          </cell>
          <cell r="Y1110">
            <v>87411.916749998971</v>
          </cell>
          <cell r="Z1110">
            <v>94816.437249998969</v>
          </cell>
          <cell r="AA1110">
            <v>102166.80249999897</v>
          </cell>
          <cell r="AB1110">
            <v>109463.01249999896</v>
          </cell>
          <cell r="AC1110">
            <v>116705.06724999896</v>
          </cell>
          <cell r="AD1110">
            <v>123892.96674999896</v>
          </cell>
          <cell r="AE1110">
            <v>131026.71099999895</v>
          </cell>
          <cell r="AF1110">
            <v>138106.29999999894</v>
          </cell>
          <cell r="AG1110">
            <v>145131.73374999894</v>
          </cell>
          <cell r="AH1110">
            <v>152103.01224999892</v>
          </cell>
          <cell r="AI1110">
            <v>159020.13549999893</v>
          </cell>
          <cell r="AJ1110">
            <v>165883.10349999892</v>
          </cell>
          <cell r="AK1110">
            <v>172691.91624999893</v>
          </cell>
          <cell r="AL1110">
            <v>179446.57374999893</v>
          </cell>
          <cell r="AM1110">
            <v>186147.07599999892</v>
          </cell>
          <cell r="AN1110">
            <v>192793.42299999893</v>
          </cell>
          <cell r="AO1110">
            <v>199385.61474999893</v>
          </cell>
          <cell r="AP1110">
            <v>205923.65124999892</v>
          </cell>
          <cell r="AQ1110">
            <v>212407.53249999892</v>
          </cell>
          <cell r="AR1110">
            <v>218837.25849999892</v>
          </cell>
          <cell r="AS1110">
            <v>225212.8292499989</v>
          </cell>
          <cell r="AT1110">
            <v>231534.24474999891</v>
          </cell>
          <cell r="AU1110">
            <v>237801.5049999989</v>
          </cell>
          <cell r="AV1110">
            <v>244014.60999999891</v>
          </cell>
          <cell r="AW1110">
            <v>250173.55974999891</v>
          </cell>
          <cell r="AX1110">
            <v>256278.3542499989</v>
          </cell>
          <cell r="AY1110">
            <v>262328.99349999888</v>
          </cell>
          <cell r="AZ1110">
            <v>268325.47749999887</v>
          </cell>
          <cell r="BA1110">
            <v>274267.80624999886</v>
          </cell>
          <cell r="BB1110">
            <v>280155.97974999883</v>
          </cell>
          <cell r="BC1110">
            <v>285989.99799999886</v>
          </cell>
          <cell r="BD1110">
            <v>291769.86099999887</v>
          </cell>
          <cell r="BE1110">
            <v>297495.56874999887</v>
          </cell>
          <cell r="BF1110">
            <v>303167.12124999886</v>
          </cell>
          <cell r="BG1110">
            <v>308784.51849999884</v>
          </cell>
          <cell r="BH1110">
            <v>314347.76049999881</v>
          </cell>
          <cell r="BI1110">
            <v>319856.84724999883</v>
          </cell>
          <cell r="BJ1110">
            <v>325311.77874999883</v>
          </cell>
          <cell r="BK1110">
            <v>330712.55499999883</v>
          </cell>
          <cell r="BL1110">
            <v>336059.17599999881</v>
          </cell>
          <cell r="BM1110">
            <v>341351.64174999879</v>
          </cell>
          <cell r="BN1110">
            <v>346589.95224999881</v>
          </cell>
          <cell r="BO1110">
            <v>351774.10749999882</v>
          </cell>
          <cell r="BP1110">
            <v>356904.10749999882</v>
          </cell>
          <cell r="BQ1110">
            <v>361359.10749999882</v>
          </cell>
          <cell r="BR1110">
            <v>365814.10749999882</v>
          </cell>
          <cell r="BS1110">
            <v>370269.10749999882</v>
          </cell>
          <cell r="BT1110">
            <v>374724.10749999882</v>
          </cell>
          <cell r="BU1110">
            <v>379179.10749999882</v>
          </cell>
          <cell r="BV1110">
            <v>383634.10749999882</v>
          </cell>
          <cell r="BW1110">
            <v>388089.10749999882</v>
          </cell>
          <cell r="BX1110">
            <v>392544.10749999882</v>
          </cell>
          <cell r="BY1110">
            <v>396999.10749999882</v>
          </cell>
          <cell r="BZ1110">
            <v>401454.10749999882</v>
          </cell>
          <cell r="CA1110">
            <v>405909.10749999882</v>
          </cell>
          <cell r="CB1110">
            <v>410364.10749999882</v>
          </cell>
          <cell r="CC1110">
            <v>414819.10749999882</v>
          </cell>
          <cell r="CD1110">
            <v>419274.10749999882</v>
          </cell>
          <cell r="CE1110">
            <v>423729.10749999882</v>
          </cell>
          <cell r="CF1110">
            <v>428184.10749999882</v>
          </cell>
          <cell r="CG1110">
            <v>432639.10749999882</v>
          </cell>
          <cell r="CH1110">
            <v>437094.10749999882</v>
          </cell>
          <cell r="CI1110">
            <v>441549.10749999882</v>
          </cell>
          <cell r="CJ1110">
            <v>446004.10749999882</v>
          </cell>
          <cell r="CK1110">
            <v>450459.10749999882</v>
          </cell>
          <cell r="CL1110">
            <v>454914.10749999882</v>
          </cell>
          <cell r="CM1110">
            <v>459369.10749999882</v>
          </cell>
          <cell r="CN1110">
            <v>463824.10749999882</v>
          </cell>
          <cell r="CO1110">
            <v>468279.10749999882</v>
          </cell>
          <cell r="CP1110">
            <v>472734.10749999882</v>
          </cell>
          <cell r="CQ1110">
            <v>477189.10749999882</v>
          </cell>
          <cell r="CR1110">
            <v>481644.10749999882</v>
          </cell>
          <cell r="CS1110">
            <v>486099.10749999882</v>
          </cell>
          <cell r="CT1110">
            <v>490554.10749999882</v>
          </cell>
          <cell r="CU1110">
            <v>495009.10749999882</v>
          </cell>
          <cell r="CV1110">
            <v>499464.10749999882</v>
          </cell>
          <cell r="CW1110">
            <v>503919.10749999882</v>
          </cell>
          <cell r="CX1110">
            <v>508374.10749999882</v>
          </cell>
          <cell r="CY1110">
            <v>512829.10749999882</v>
          </cell>
          <cell r="CZ1110">
            <v>517284.10749999882</v>
          </cell>
          <cell r="DA1110">
            <v>521739.10749999882</v>
          </cell>
          <cell r="DB1110">
            <v>526194.10749999876</v>
          </cell>
          <cell r="DC1110">
            <v>530649.10749999876</v>
          </cell>
        </row>
      </sheetData>
      <sheetData sheetId="8" refreshError="1"/>
      <sheetData sheetId="9">
        <row r="6">
          <cell r="F6">
            <v>-20</v>
          </cell>
        </row>
      </sheetData>
      <sheetData sheetId="10" refreshError="1"/>
      <sheetData sheetId="11" refreshError="1"/>
      <sheetData sheetId="12">
        <row r="23">
          <cell r="F23" t="str">
            <v>12/2011</v>
          </cell>
        </row>
      </sheetData>
      <sheetData sheetId="13">
        <row r="6">
          <cell r="D6">
            <v>-0.3</v>
          </cell>
        </row>
      </sheetData>
      <sheetData sheetId="14">
        <row r="2">
          <cell r="J2" t="str">
            <v>Straight line</v>
          </cell>
          <cell r="K2" t="str">
            <v>N GAAP</v>
          </cell>
        </row>
        <row r="3">
          <cell r="J3" t="str">
            <v>Declining bal.</v>
          </cell>
          <cell r="K3" t="str">
            <v>IFRS 3</v>
          </cell>
        </row>
        <row r="4">
          <cell r="F4">
            <v>1</v>
          </cell>
          <cell r="J4" t="str">
            <v>Enter</v>
          </cell>
        </row>
        <row r="5">
          <cell r="B5">
            <v>0</v>
          </cell>
          <cell r="F5">
            <v>2</v>
          </cell>
          <cell r="K5">
            <v>2</v>
          </cell>
        </row>
        <row r="6">
          <cell r="F6">
            <v>3</v>
          </cell>
        </row>
        <row r="7">
          <cell r="C7">
            <v>9</v>
          </cell>
          <cell r="F7">
            <v>4</v>
          </cell>
          <cell r="K7" t="b">
            <v>1</v>
          </cell>
        </row>
        <row r="8">
          <cell r="B8">
            <v>1</v>
          </cell>
          <cell r="F8">
            <v>5</v>
          </cell>
        </row>
        <row r="9">
          <cell r="F9" t="str">
            <v>...</v>
          </cell>
          <cell r="I9" t="b">
            <v>1</v>
          </cell>
        </row>
        <row r="10">
          <cell r="B10">
            <v>1</v>
          </cell>
        </row>
        <row r="11">
          <cell r="I11">
            <v>0</v>
          </cell>
        </row>
        <row r="13">
          <cell r="I13" t="str">
            <v>Net Present Value (NPV)</v>
          </cell>
        </row>
        <row r="14">
          <cell r="E14">
            <v>1</v>
          </cell>
          <cell r="I14" t="str">
            <v>Discounted Value Added (DCVA)</v>
          </cell>
        </row>
        <row r="15">
          <cell r="B15">
            <v>1</v>
          </cell>
          <cell r="C15">
            <v>2</v>
          </cell>
          <cell r="E15">
            <v>1</v>
          </cell>
        </row>
        <row r="16">
          <cell r="A16" t="str">
            <v>Net Present Value (NPV)</v>
          </cell>
          <cell r="E16">
            <v>2</v>
          </cell>
          <cell r="I16">
            <v>1</v>
          </cell>
        </row>
        <row r="17">
          <cell r="A17" t="str">
            <v>Internal Rate of Return (IRR)</v>
          </cell>
          <cell r="C17" t="str">
            <v>12/2012</v>
          </cell>
          <cell r="E17" t="b">
            <v>1</v>
          </cell>
        </row>
        <row r="18">
          <cell r="A18" t="str">
            <v>Modified Internal Rate of Return (MIRR)</v>
          </cell>
          <cell r="G18">
            <v>0</v>
          </cell>
          <cell r="I18">
            <v>1200</v>
          </cell>
        </row>
        <row r="19">
          <cell r="A19" t="str">
            <v>Discounted Value Added (DCVA)</v>
          </cell>
          <cell r="G19">
            <v>1</v>
          </cell>
        </row>
        <row r="20">
          <cell r="A20" t="str">
            <v>Payback time, years</v>
          </cell>
          <cell r="B20" t="str">
            <v>1/2011</v>
          </cell>
          <cell r="C20" t="str">
            <v>12/2011</v>
          </cell>
          <cell r="D20">
            <v>-43590.382284382264</v>
          </cell>
          <cell r="E20" t="e">
            <v>#N/A</v>
          </cell>
          <cell r="G20">
            <v>1</v>
          </cell>
          <cell r="I20">
            <v>1200</v>
          </cell>
        </row>
        <row r="21">
          <cell r="B21" t="str">
            <v>12/2011</v>
          </cell>
          <cell r="C21" t="str">
            <v>12/2012</v>
          </cell>
          <cell r="D21">
            <v>-36352.725675257134</v>
          </cell>
          <cell r="E21" t="e">
            <v>#N/A</v>
          </cell>
          <cell r="G21">
            <v>0</v>
          </cell>
        </row>
        <row r="22">
          <cell r="B22" t="str">
            <v>12/2012</v>
          </cell>
          <cell r="C22" t="str">
            <v>12/2013</v>
          </cell>
          <cell r="D22">
            <v>-29648.226301580791</v>
          </cell>
          <cell r="E22" t="e">
            <v>#N/A</v>
          </cell>
          <cell r="G22">
            <v>0</v>
          </cell>
        </row>
        <row r="23">
          <cell r="B23" t="str">
            <v>12/2013</v>
          </cell>
          <cell r="C23" t="str">
            <v>12/2014</v>
          </cell>
          <cell r="D23">
            <v>-23437.875740642201</v>
          </cell>
          <cell r="E23" t="e">
            <v>#N/A</v>
          </cell>
          <cell r="G23">
            <v>0</v>
          </cell>
          <cell r="I23">
            <v>0</v>
          </cell>
        </row>
        <row r="24">
          <cell r="B24" t="str">
            <v>12/2014</v>
          </cell>
          <cell r="C24" t="str">
            <v>12/2015</v>
          </cell>
          <cell r="D24">
            <v>-17685.503102339273</v>
          </cell>
          <cell r="E24" t="e">
            <v>#N/A</v>
          </cell>
          <cell r="G24">
            <v>0</v>
          </cell>
        </row>
        <row r="25">
          <cell r="B25" t="str">
            <v>12/2015</v>
          </cell>
          <cell r="C25" t="str">
            <v>12/2016</v>
          </cell>
          <cell r="D25">
            <v>-12357.569654273946</v>
          </cell>
          <cell r="E25" t="e">
            <v>#N/A</v>
          </cell>
          <cell r="I25">
            <v>0</v>
          </cell>
        </row>
        <row r="26">
          <cell r="B26" t="str">
            <v>12/2016</v>
          </cell>
          <cell r="C26" t="str">
            <v>12/2017</v>
          </cell>
          <cell r="D26">
            <v>-7422.9782466661218</v>
          </cell>
          <cell r="E26" t="e">
            <v>#N/A</v>
          </cell>
          <cell r="G26">
            <v>0</v>
          </cell>
        </row>
        <row r="27">
          <cell r="B27" t="str">
            <v>12/2017</v>
          </cell>
          <cell r="C27" t="str">
            <v>12/2018</v>
          </cell>
          <cell r="D27">
            <v>-2852.8964746666597</v>
          </cell>
          <cell r="E27" t="e">
            <v>#N/A</v>
          </cell>
          <cell r="G27">
            <v>0</v>
          </cell>
        </row>
        <row r="28">
          <cell r="A28">
            <v>7.25</v>
          </cell>
          <cell r="B28" t="str">
            <v>12/2018</v>
          </cell>
          <cell r="C28" t="str">
            <v>12/2019</v>
          </cell>
          <cell r="D28" t="e">
            <v>#N/A</v>
          </cell>
          <cell r="E28">
            <v>1379.4074083429068</v>
          </cell>
        </row>
        <row r="29">
          <cell r="B29" t="str">
            <v>12/2019</v>
          </cell>
          <cell r="C29" t="str">
            <v>12/2020</v>
          </cell>
          <cell r="D29" t="e">
            <v>#N/A</v>
          </cell>
          <cell r="E29">
            <v>5298.7167422900657</v>
          </cell>
          <cell r="I29" t="b">
            <v>0</v>
          </cell>
          <cell r="K29">
            <v>1</v>
          </cell>
          <cell r="L29" t="str">
            <v>Immaterial rights</v>
          </cell>
          <cell r="O29">
            <v>1</v>
          </cell>
        </row>
        <row r="30">
          <cell r="B30" t="str">
            <v>12/2020</v>
          </cell>
          <cell r="C30" t="str">
            <v>12/2021</v>
          </cell>
          <cell r="D30" t="e">
            <v>#N/A</v>
          </cell>
          <cell r="E30">
            <v>8928.0077270659276</v>
          </cell>
          <cell r="K30">
            <v>1</v>
          </cell>
          <cell r="L30" t="str">
            <v>Capitalized development costs</v>
          </cell>
        </row>
        <row r="31">
          <cell r="B31" t="str">
            <v>12/2021</v>
          </cell>
          <cell r="C31" t="str">
            <v>12/2022</v>
          </cell>
          <cell r="D31" t="e">
            <v>#N/A</v>
          </cell>
          <cell r="E31">
            <v>12288.5804936969</v>
          </cell>
          <cell r="G31">
            <v>1</v>
          </cell>
          <cell r="I31" t="b">
            <v>0</v>
          </cell>
          <cell r="K31">
            <v>1</v>
          </cell>
          <cell r="L31" t="str">
            <v>Goodwill</v>
          </cell>
        </row>
        <row r="32">
          <cell r="B32" t="str">
            <v>12/2022</v>
          </cell>
          <cell r="C32" t="str">
            <v>12/2023</v>
          </cell>
          <cell r="D32" t="e">
            <v>#N/A</v>
          </cell>
          <cell r="E32">
            <v>15400.180712906811</v>
          </cell>
          <cell r="K32">
            <v>1</v>
          </cell>
          <cell r="L32" t="str">
            <v>Other intangible assets</v>
          </cell>
        </row>
        <row r="33">
          <cell r="B33" t="str">
            <v>12/2023</v>
          </cell>
          <cell r="C33" t="str">
            <v>12/2024</v>
          </cell>
          <cell r="D33" t="e">
            <v>#N/A</v>
          </cell>
          <cell r="E33">
            <v>18281.112421449398</v>
          </cell>
          <cell r="I33" t="b">
            <v>0</v>
          </cell>
          <cell r="K33">
            <v>1</v>
          </cell>
          <cell r="L33" t="str">
            <v>Machinery and equipment</v>
          </cell>
        </row>
        <row r="34">
          <cell r="B34" t="str">
            <v>12/2024</v>
          </cell>
          <cell r="C34" t="str">
            <v>12/2025</v>
          </cell>
          <cell r="D34" t="e">
            <v>#N/A</v>
          </cell>
          <cell r="E34">
            <v>20948.342697845579</v>
          </cell>
          <cell r="G34">
            <v>0</v>
          </cell>
          <cell r="K34">
            <v>1</v>
          </cell>
          <cell r="L34" t="str">
            <v>Buildings and structures</v>
          </cell>
        </row>
        <row r="35">
          <cell r="B35" t="str">
            <v>12/2025</v>
          </cell>
          <cell r="C35" t="str">
            <v>12/2026</v>
          </cell>
          <cell r="D35" t="e">
            <v>#N/A</v>
          </cell>
          <cell r="E35">
            <v>23417.598773895785</v>
          </cell>
          <cell r="G35">
            <v>1</v>
          </cell>
          <cell r="K35">
            <v>1</v>
          </cell>
          <cell r="L35" t="str">
            <v>Land and water</v>
          </cell>
        </row>
        <row r="36">
          <cell r="B36" t="str">
            <v>12/2026</v>
          </cell>
          <cell r="C36" t="str">
            <v>12/2027</v>
          </cell>
          <cell r="D36" t="e">
            <v>#N/A</v>
          </cell>
          <cell r="E36">
            <v>25703.458126306614</v>
          </cell>
          <cell r="K36">
            <v>1</v>
          </cell>
          <cell r="L36" t="str">
            <v>Other tangible assets</v>
          </cell>
        </row>
        <row r="37">
          <cell r="B37" t="str">
            <v>12/2027</v>
          </cell>
          <cell r="C37" t="str">
            <v>12/2028</v>
          </cell>
          <cell r="D37" t="e">
            <v>#N/A</v>
          </cell>
          <cell r="E37">
            <v>27819.432053743236</v>
          </cell>
          <cell r="G37">
            <v>0</v>
          </cell>
          <cell r="K37">
            <v>1</v>
          </cell>
          <cell r="L37" t="str">
            <v>Investments in associated companies</v>
          </cell>
        </row>
        <row r="38">
          <cell r="B38" t="str">
            <v>12/2028</v>
          </cell>
          <cell r="C38" t="str">
            <v>12/2029</v>
          </cell>
          <cell r="D38" t="e">
            <v>#N/A</v>
          </cell>
          <cell r="E38">
            <v>29778.043208380066</v>
          </cell>
          <cell r="G38">
            <v>1</v>
          </cell>
          <cell r="K38">
            <v>1</v>
          </cell>
          <cell r="L38" t="str">
            <v>Deferred tax assets</v>
          </cell>
        </row>
        <row r="39">
          <cell r="B39" t="str">
            <v>12/2029</v>
          </cell>
          <cell r="C39" t="str">
            <v>12/2030</v>
          </cell>
          <cell r="D39" t="e">
            <v>#N/A</v>
          </cell>
          <cell r="E39">
            <v>31590.897517373716</v>
          </cell>
          <cell r="G39">
            <v>1</v>
          </cell>
          <cell r="K39">
            <v>1</v>
          </cell>
          <cell r="L39" t="str">
            <v>Long-term loans receivable</v>
          </cell>
        </row>
        <row r="40">
          <cell r="B40" t="str">
            <v>12/2030</v>
          </cell>
          <cell r="C40" t="str">
            <v>12/2031</v>
          </cell>
          <cell r="D40" t="e">
            <v>#N/A</v>
          </cell>
          <cell r="E40">
            <v>33268.750898439495</v>
          </cell>
          <cell r="K40">
            <v>1</v>
          </cell>
          <cell r="L40" t="str">
            <v>Other investments</v>
          </cell>
        </row>
        <row r="41">
          <cell r="B41" t="str">
            <v>12/2031</v>
          </cell>
          <cell r="C41" t="str">
            <v>12/2032</v>
          </cell>
          <cell r="D41" t="e">
            <v>#N/A</v>
          </cell>
          <cell r="E41">
            <v>34821.571144704147</v>
          </cell>
          <cell r="G41">
            <v>100</v>
          </cell>
        </row>
        <row r="42">
          <cell r="B42" t="str">
            <v>12/2032</v>
          </cell>
          <cell r="C42" t="str">
            <v>12/2033</v>
          </cell>
          <cell r="D42" t="e">
            <v>#N/A</v>
          </cell>
          <cell r="E42">
            <v>36258.595327073854</v>
          </cell>
          <cell r="G42" t="str">
            <v>2110</v>
          </cell>
          <cell r="K42">
            <v>1</v>
          </cell>
          <cell r="N42">
            <v>1</v>
          </cell>
        </row>
        <row r="43">
          <cell r="B43" t="str">
            <v>12/2033</v>
          </cell>
          <cell r="C43" t="str">
            <v>12/2034</v>
          </cell>
          <cell r="D43" t="e">
            <v>#N/A</v>
          </cell>
          <cell r="E43">
            <v>37588.383037350031</v>
          </cell>
          <cell r="G43">
            <v>1</v>
          </cell>
          <cell r="K43">
            <v>2</v>
          </cell>
          <cell r="N43">
            <v>1</v>
          </cell>
        </row>
        <row r="44">
          <cell r="B44" t="str">
            <v>12/2034</v>
          </cell>
          <cell r="C44" t="str">
            <v>12/2035</v>
          </cell>
          <cell r="D44" t="e">
            <v>#N/A</v>
          </cell>
          <cell r="E44">
            <v>38818.865772108227</v>
          </cell>
          <cell r="G44">
            <v>1</v>
          </cell>
          <cell r="K44">
            <v>3</v>
          </cell>
          <cell r="N44">
            <v>1</v>
          </cell>
        </row>
        <row r="45">
          <cell r="B45" t="str">
            <v>12/2035</v>
          </cell>
          <cell r="C45" t="str">
            <v>12/2036</v>
          </cell>
          <cell r="D45" t="e">
            <v>#N/A</v>
          </cell>
          <cell r="E45">
            <v>39957.392735800138</v>
          </cell>
          <cell r="K45">
            <v>4</v>
          </cell>
          <cell r="N45">
            <v>1</v>
          </cell>
        </row>
        <row r="46">
          <cell r="B46" t="str">
            <v>12/2036</v>
          </cell>
          <cell r="C46" t="str">
            <v>12/2037</v>
          </cell>
          <cell r="D46" t="e">
            <v>#N/A</v>
          </cell>
          <cell r="E46">
            <v>41010.773321526976</v>
          </cell>
          <cell r="G46">
            <v>100</v>
          </cell>
          <cell r="K46">
            <v>5</v>
          </cell>
          <cell r="N46">
            <v>1</v>
          </cell>
        </row>
        <row r="47">
          <cell r="B47" t="str">
            <v>12/2037</v>
          </cell>
          <cell r="C47" t="str">
            <v>12/2038</v>
          </cell>
          <cell r="D47" t="e">
            <v>#N/A</v>
          </cell>
          <cell r="E47">
            <v>41985.316509353303</v>
          </cell>
          <cell r="G47" t="str">
            <v>2110</v>
          </cell>
          <cell r="K47">
            <v>6</v>
          </cell>
          <cell r="N47">
            <v>1</v>
          </cell>
        </row>
        <row r="48">
          <cell r="B48" t="str">
            <v>12/2038</v>
          </cell>
          <cell r="C48" t="str">
            <v>12/2039</v>
          </cell>
          <cell r="D48" t="e">
            <v>#N/A</v>
          </cell>
          <cell r="E48">
            <v>42886.867404782584</v>
          </cell>
          <cell r="G48">
            <v>1</v>
          </cell>
          <cell r="K48">
            <v>1</v>
          </cell>
          <cell r="N48" t="str">
            <v>12/2011</v>
          </cell>
        </row>
        <row r="49">
          <cell r="B49" t="str">
            <v>12/2039</v>
          </cell>
          <cell r="C49" t="str">
            <v>12/2040</v>
          </cell>
          <cell r="D49" t="e">
            <v>#N/A</v>
          </cell>
          <cell r="E49">
            <v>43720.841124003404</v>
          </cell>
          <cell r="G49">
            <v>1</v>
          </cell>
          <cell r="K49">
            <v>2</v>
          </cell>
          <cell r="N49" t="str">
            <v>12/2011</v>
          </cell>
        </row>
        <row r="50">
          <cell r="B50" t="str">
            <v>12/2040</v>
          </cell>
          <cell r="C50" t="str">
            <v>12/2041</v>
          </cell>
          <cell r="D50" t="e">
            <v>#N/A</v>
          </cell>
          <cell r="E50">
            <v>44492.254217650465</v>
          </cell>
          <cell r="G50">
            <v>1</v>
          </cell>
          <cell r="K50">
            <v>3</v>
          </cell>
          <cell r="N50" t="str">
            <v>12/2011</v>
          </cell>
        </row>
        <row r="51">
          <cell r="B51" t="str">
            <v>12/2041</v>
          </cell>
          <cell r="C51" t="str">
            <v>12/2042</v>
          </cell>
          <cell r="D51" t="e">
            <v>#N/A</v>
          </cell>
          <cell r="E51">
            <v>45205.753811025534</v>
          </cell>
          <cell r="G51">
            <v>0</v>
          </cell>
          <cell r="K51">
            <v>4</v>
          </cell>
          <cell r="N51" t="str">
            <v>12/2011</v>
          </cell>
        </row>
        <row r="52">
          <cell r="B52" t="str">
            <v>12/2042</v>
          </cell>
          <cell r="C52" t="str">
            <v>12/2043</v>
          </cell>
          <cell r="D52" t="e">
            <v>#N/A</v>
          </cell>
          <cell r="E52">
            <v>45865.644625913483</v>
          </cell>
          <cell r="G52">
            <v>0</v>
          </cell>
          <cell r="K52">
            <v>5</v>
          </cell>
          <cell r="N52" t="str">
            <v>12/2011</v>
          </cell>
        </row>
        <row r="53">
          <cell r="B53" t="str">
            <v>12/2043</v>
          </cell>
          <cell r="C53" t="str">
            <v>12/2044</v>
          </cell>
          <cell r="D53" t="e">
            <v>#N/A</v>
          </cell>
          <cell r="E53">
            <v>46475.914037237773</v>
          </cell>
          <cell r="G53">
            <v>0</v>
          </cell>
          <cell r="K53">
            <v>6</v>
          </cell>
          <cell r="N53" t="str">
            <v>12/2011</v>
          </cell>
        </row>
        <row r="54">
          <cell r="B54" t="str">
            <v>12/2044</v>
          </cell>
          <cell r="C54" t="str">
            <v>12/2045</v>
          </cell>
          <cell r="D54" t="e">
            <v>#N/A</v>
          </cell>
          <cell r="E54">
            <v>47040.255306761544</v>
          </cell>
          <cell r="G54">
            <v>0</v>
          </cell>
          <cell r="K54">
            <v>1</v>
          </cell>
        </row>
        <row r="55">
          <cell r="B55" t="str">
            <v>12/2045</v>
          </cell>
          <cell r="C55" t="str">
            <v>12/2046</v>
          </cell>
          <cell r="D55" t="e">
            <v>#N/A</v>
          </cell>
          <cell r="E55">
            <v>47562.08912579465</v>
          </cell>
          <cell r="G55">
            <v>0</v>
          </cell>
          <cell r="K55">
            <v>2</v>
          </cell>
        </row>
        <row r="56">
          <cell r="B56" t="str">
            <v>12/2046</v>
          </cell>
          <cell r="C56" t="str">
            <v>12/2047</v>
          </cell>
          <cell r="D56" t="e">
            <v>#N/A</v>
          </cell>
          <cell r="E56">
            <v>48044.583589356349</v>
          </cell>
          <cell r="G56">
            <v>0</v>
          </cell>
          <cell r="K56">
            <v>3</v>
          </cell>
        </row>
        <row r="57">
          <cell r="B57" t="str">
            <v>12/2047</v>
          </cell>
          <cell r="C57" t="str">
            <v>12/2048</v>
          </cell>
          <cell r="D57" t="e">
            <v>#N/A</v>
          </cell>
          <cell r="E57">
            <v>48490.67271541564</v>
          </cell>
          <cell r="G57">
            <v>0</v>
          </cell>
          <cell r="K57">
            <v>4</v>
          </cell>
        </row>
        <row r="58">
          <cell r="B58" t="str">
            <v>12/2048</v>
          </cell>
          <cell r="C58" t="str">
            <v>12/2049</v>
          </cell>
          <cell r="D58" t="e">
            <v>#N/A</v>
          </cell>
          <cell r="E58">
            <v>48903.073614637426</v>
          </cell>
          <cell r="K58">
            <v>5</v>
          </cell>
        </row>
        <row r="59">
          <cell r="B59" t="str">
            <v>12/2049</v>
          </cell>
          <cell r="C59" t="str">
            <v>12/2050</v>
          </cell>
          <cell r="D59" t="e">
            <v>#N/A</v>
          </cell>
          <cell r="E59">
            <v>49284.30240845745</v>
          </cell>
          <cell r="K59">
            <v>6</v>
          </cell>
        </row>
        <row r="60">
          <cell r="B60" t="str">
            <v>12/2050</v>
          </cell>
          <cell r="C60" t="str">
            <v>12/2051</v>
          </cell>
          <cell r="D60" t="e">
            <v>#N/A</v>
          </cell>
          <cell r="E60">
            <v>49636.688986250148</v>
          </cell>
          <cell r="K60">
            <v>1</v>
          </cell>
        </row>
        <row r="61">
          <cell r="B61" t="str">
            <v>12/2051</v>
          </cell>
          <cell r="C61" t="str">
            <v>12/2052</v>
          </cell>
          <cell r="D61" t="e">
            <v>#N/A</v>
          </cell>
          <cell r="E61">
            <v>49962.390685802151</v>
          </cell>
          <cell r="K61">
            <v>2</v>
          </cell>
        </row>
        <row r="62">
          <cell r="B62" t="str">
            <v>12/2052</v>
          </cell>
          <cell r="C62" t="str">
            <v>12/2053</v>
          </cell>
          <cell r="D62" t="e">
            <v>#N/A</v>
          </cell>
          <cell r="E62">
            <v>50263.404975223617</v>
          </cell>
          <cell r="K62">
            <v>3</v>
          </cell>
        </row>
        <row r="63">
          <cell r="B63" t="str">
            <v>12/2053</v>
          </cell>
          <cell r="C63" t="str">
            <v>12/2054</v>
          </cell>
          <cell r="D63" t="e">
            <v>#N/A</v>
          </cell>
          <cell r="E63">
            <v>50541.581208786389</v>
          </cell>
          <cell r="K63">
            <v>4</v>
          </cell>
        </row>
        <row r="64">
          <cell r="B64" t="str">
            <v>12/2054</v>
          </cell>
          <cell r="C64" t="str">
            <v>12/2055</v>
          </cell>
          <cell r="D64" t="e">
            <v>#N/A</v>
          </cell>
          <cell r="E64">
            <v>50798.631523940676</v>
          </cell>
          <cell r="K64">
            <v>5</v>
          </cell>
        </row>
        <row r="65">
          <cell r="B65" t="str">
            <v>12/2055</v>
          </cell>
          <cell r="C65" t="str">
            <v>12/2056</v>
          </cell>
          <cell r="D65" t="e">
            <v>#N/A</v>
          </cell>
          <cell r="E65">
            <v>51036.14094190138</v>
          </cell>
          <cell r="K65">
            <v>6</v>
          </cell>
        </row>
        <row r="66">
          <cell r="B66" t="str">
            <v>12/2056</v>
          </cell>
          <cell r="C66" t="str">
            <v>12/2057</v>
          </cell>
          <cell r="D66" t="e">
            <v>#N/A</v>
          </cell>
          <cell r="E66">
            <v>51255.576729684697</v>
          </cell>
          <cell r="K66">
            <v>1</v>
          </cell>
        </row>
        <row r="67">
          <cell r="B67" t="str">
            <v>12/2057</v>
          </cell>
          <cell r="C67" t="str">
            <v>12/2058</v>
          </cell>
          <cell r="D67" t="e">
            <v>#N/A</v>
          </cell>
          <cell r="E67">
            <v>51458.297077289419</v>
          </cell>
          <cell r="K67">
            <v>2</v>
          </cell>
        </row>
        <row r="68">
          <cell r="B68" t="str">
            <v>12/2058</v>
          </cell>
          <cell r="C68" t="str">
            <v>12/2059</v>
          </cell>
          <cell r="D68" t="e">
            <v>#N/A</v>
          </cell>
          <cell r="E68">
            <v>51645.559139833145</v>
          </cell>
          <cell r="G68">
            <v>1</v>
          </cell>
          <cell r="K68">
            <v>3</v>
          </cell>
        </row>
        <row r="69">
          <cell r="B69" t="str">
            <v>12/2059</v>
          </cell>
          <cell r="C69" t="str">
            <v>12/2060</v>
          </cell>
          <cell r="D69" t="e">
            <v>#N/A</v>
          </cell>
          <cell r="E69">
            <v>51818.526490848686</v>
          </cell>
          <cell r="G69">
            <v>1</v>
          </cell>
          <cell r="K69">
            <v>4</v>
          </cell>
        </row>
        <row r="70">
          <cell r="B70" t="str">
            <v>12/2060</v>
          </cell>
          <cell r="C70" t="str">
            <v>12/2061</v>
          </cell>
          <cell r="D70" t="e">
            <v>#N/A</v>
          </cell>
          <cell r="E70">
            <v>51978.276029601126</v>
          </cell>
          <cell r="G70">
            <v>0</v>
          </cell>
          <cell r="K70">
            <v>5</v>
          </cell>
        </row>
        <row r="71">
          <cell r="B71" t="str">
            <v>12/2061</v>
          </cell>
          <cell r="C71" t="str">
            <v>12/2062</v>
          </cell>
          <cell r="D71" t="e">
            <v>#N/A</v>
          </cell>
          <cell r="E71">
            <v>52125.804382182076</v>
          </cell>
          <cell r="G71">
            <v>0</v>
          </cell>
          <cell r="K71">
            <v>6</v>
          </cell>
        </row>
        <row r="72">
          <cell r="B72" t="str">
            <v>12/2062</v>
          </cell>
          <cell r="C72" t="str">
            <v>12/2063</v>
          </cell>
          <cell r="D72" t="e">
            <v>#N/A</v>
          </cell>
          <cell r="E72">
            <v>52262.033833257607</v>
          </cell>
        </row>
        <row r="73">
          <cell r="B73" t="str">
            <v>12/2063</v>
          </cell>
          <cell r="C73" t="str">
            <v>12/2064</v>
          </cell>
          <cell r="D73" t="e">
            <v>#N/A</v>
          </cell>
          <cell r="E73">
            <v>52387.817822673933</v>
          </cell>
        </row>
        <row r="74">
          <cell r="B74" t="str">
            <v>12/2064</v>
          </cell>
          <cell r="C74" t="str">
            <v>12/2065</v>
          </cell>
          <cell r="D74" t="e">
            <v>#N/A</v>
          </cell>
          <cell r="E74">
            <v>52503.946038645365</v>
          </cell>
        </row>
        <row r="75">
          <cell r="B75" t="str">
            <v>12/2065</v>
          </cell>
          <cell r="C75" t="str">
            <v>12/2066</v>
          </cell>
          <cell r="D75" t="e">
            <v>#N/A</v>
          </cell>
          <cell r="E75">
            <v>52611.14913694837</v>
          </cell>
        </row>
        <row r="76">
          <cell r="B76" t="str">
            <v>12/2066</v>
          </cell>
          <cell r="C76" t="str">
            <v>12/2067</v>
          </cell>
          <cell r="D76" t="e">
            <v>#N/A</v>
          </cell>
          <cell r="E76">
            <v>52710.103113411024</v>
          </cell>
        </row>
        <row r="77">
          <cell r="B77" t="str">
            <v>12/2067</v>
          </cell>
          <cell r="C77" t="str">
            <v>12/2068</v>
          </cell>
          <cell r="D77" t="e">
            <v>#N/A</v>
          </cell>
          <cell r="E77">
            <v>52801.433355006651</v>
          </cell>
        </row>
        <row r="78">
          <cell r="B78" t="str">
            <v>12/2068</v>
          </cell>
          <cell r="C78" t="str">
            <v>12/2069</v>
          </cell>
          <cell r="D78" t="e">
            <v>#N/A</v>
          </cell>
          <cell r="E78">
            <v>52885.718393023148</v>
          </cell>
          <cell r="V78" t="str">
            <v>Perpetual</v>
          </cell>
          <cell r="Z78">
            <v>0</v>
          </cell>
          <cell r="AB78">
            <v>0</v>
          </cell>
        </row>
        <row r="79">
          <cell r="B79" t="str">
            <v>12/2069</v>
          </cell>
          <cell r="C79" t="str">
            <v>12/2070</v>
          </cell>
          <cell r="D79" t="e">
            <v>#N/A</v>
          </cell>
          <cell r="E79">
            <v>52963.493380074739</v>
          </cell>
          <cell r="V79" t="str">
            <v>1 year</v>
          </cell>
        </row>
        <row r="80">
          <cell r="B80" t="str">
            <v>12/2070</v>
          </cell>
          <cell r="C80" t="str">
            <v>12/2071</v>
          </cell>
          <cell r="D80" t="e">
            <v>#N/A</v>
          </cell>
          <cell r="E80">
            <v>53035.253311141547</v>
          </cell>
          <cell r="V80" t="str">
            <v>2 years</v>
          </cell>
        </row>
        <row r="81">
          <cell r="B81" t="str">
            <v>12/2071</v>
          </cell>
          <cell r="C81" t="str">
            <v>12/2072</v>
          </cell>
          <cell r="D81" t="e">
            <v>#N/A</v>
          </cell>
          <cell r="E81">
            <v>53093.358518483095</v>
          </cell>
          <cell r="V81" t="str">
            <v>3 years</v>
          </cell>
        </row>
        <row r="82">
          <cell r="B82" t="str">
            <v>12/2072</v>
          </cell>
          <cell r="C82" t="str">
            <v>12/2073</v>
          </cell>
          <cell r="D82" t="e">
            <v>#N/A</v>
          </cell>
          <cell r="E82">
            <v>53147.535867985702</v>
          </cell>
          <cell r="V82" t="str">
            <v>4 years</v>
          </cell>
        </row>
        <row r="83">
          <cell r="B83" t="str">
            <v>12/2073</v>
          </cell>
          <cell r="C83" t="str">
            <v>12/2074</v>
          </cell>
          <cell r="D83" t="e">
            <v>#N/A</v>
          </cell>
          <cell r="E83">
            <v>53198.050879176946</v>
          </cell>
          <cell r="V83" t="str">
            <v>5 years</v>
          </cell>
        </row>
        <row r="84">
          <cell r="B84" t="str">
            <v>12/2074</v>
          </cell>
          <cell r="C84" t="str">
            <v>12/2075</v>
          </cell>
          <cell r="D84" t="e">
            <v>#N/A</v>
          </cell>
          <cell r="E84">
            <v>53245.151122711904</v>
          </cell>
          <cell r="V84" t="str">
            <v>6 years</v>
          </cell>
        </row>
        <row r="85">
          <cell r="B85" t="str">
            <v>12/2075</v>
          </cell>
          <cell r="C85" t="str">
            <v>12/2076</v>
          </cell>
          <cell r="D85" t="e">
            <v>#N/A</v>
          </cell>
          <cell r="E85">
            <v>53289.067433700213</v>
          </cell>
          <cell r="V85" t="str">
            <v>7 years</v>
          </cell>
        </row>
        <row r="86">
          <cell r="B86" t="str">
            <v>12/2076</v>
          </cell>
          <cell r="C86" t="str">
            <v>12/2077</v>
          </cell>
          <cell r="D86" t="e">
            <v>#N/A</v>
          </cell>
          <cell r="E86">
            <v>53330.015043013322</v>
          </cell>
          <cell r="V86" t="str">
            <v>8 years</v>
          </cell>
        </row>
        <row r="87">
          <cell r="B87" t="str">
            <v>12/2077</v>
          </cell>
          <cell r="C87" t="str">
            <v>12/2078</v>
          </cell>
          <cell r="D87" t="e">
            <v>#N/A</v>
          </cell>
          <cell r="E87">
            <v>53368.194632116451</v>
          </cell>
          <cell r="V87" t="str">
            <v>9 years</v>
          </cell>
        </row>
        <row r="88">
          <cell r="B88" t="str">
            <v>12/2078</v>
          </cell>
          <cell r="C88" t="str">
            <v>12/2079</v>
          </cell>
          <cell r="D88" t="e">
            <v>#N/A</v>
          </cell>
          <cell r="E88">
            <v>53403.793316594893</v>
          </cell>
          <cell r="V88" t="str">
            <v>10 years</v>
          </cell>
        </row>
        <row r="89">
          <cell r="B89" t="str">
            <v>12/2079</v>
          </cell>
          <cell r="C89" t="str">
            <v>12/2080</v>
          </cell>
          <cell r="D89" t="e">
            <v>#N/A</v>
          </cell>
          <cell r="E89">
            <v>53436.985563194838</v>
          </cell>
          <cell r="V89" t="str">
            <v>11 years</v>
          </cell>
        </row>
        <row r="90">
          <cell r="B90" t="str">
            <v>12/2080</v>
          </cell>
          <cell r="C90" t="str">
            <v>12/2081</v>
          </cell>
          <cell r="D90" t="e">
            <v>#N/A</v>
          </cell>
          <cell r="E90">
            <v>53467.934044873109</v>
          </cell>
          <cell r="V90" t="str">
            <v>12 years</v>
          </cell>
        </row>
        <row r="91">
          <cell r="B91" t="str">
            <v>12/2081</v>
          </cell>
          <cell r="C91" t="str">
            <v>12/2082</v>
          </cell>
          <cell r="D91" t="e">
            <v>#N/A</v>
          </cell>
          <cell r="E91">
            <v>53496.790438046322</v>
          </cell>
          <cell r="V91" t="str">
            <v>13 years</v>
          </cell>
        </row>
        <row r="92">
          <cell r="B92" t="str">
            <v>12/2082</v>
          </cell>
          <cell r="C92" t="str">
            <v>12/2083</v>
          </cell>
          <cell r="D92" t="e">
            <v>#N/A</v>
          </cell>
          <cell r="E92">
            <v>53523.696165946756</v>
          </cell>
          <cell r="V92" t="str">
            <v>14 years</v>
          </cell>
        </row>
        <row r="93">
          <cell r="B93" t="str">
            <v>12/2083</v>
          </cell>
          <cell r="C93" t="str">
            <v>12/2084</v>
          </cell>
          <cell r="D93" t="e">
            <v>#N/A</v>
          </cell>
          <cell r="E93">
            <v>53548.783091728044</v>
          </cell>
          <cell r="V93" t="str">
            <v>15 years</v>
          </cell>
        </row>
        <row r="94">
          <cell r="B94" t="str">
            <v>12/2084</v>
          </cell>
          <cell r="C94" t="str">
            <v>12/2085</v>
          </cell>
          <cell r="D94" t="e">
            <v>#N/A</v>
          </cell>
          <cell r="E94">
            <v>53572.174164717588</v>
          </cell>
          <cell r="V94" t="str">
            <v>16 years</v>
          </cell>
        </row>
        <row r="95">
          <cell r="B95" t="str">
            <v>12/2085</v>
          </cell>
          <cell r="C95" t="str">
            <v>12/2086</v>
          </cell>
          <cell r="D95" t="e">
            <v>#N/A</v>
          </cell>
          <cell r="E95">
            <v>53593.984022982899</v>
          </cell>
          <cell r="V95" t="str">
            <v>17 years</v>
          </cell>
        </row>
        <row r="96">
          <cell r="B96" t="str">
            <v>12/2086</v>
          </cell>
          <cell r="C96" t="str">
            <v>12/2087</v>
          </cell>
          <cell r="D96" t="e">
            <v>#N/A</v>
          </cell>
          <cell r="E96">
            <v>53614.319555165006</v>
          </cell>
          <cell r="V96" t="str">
            <v>18 years</v>
          </cell>
        </row>
        <row r="97">
          <cell r="B97" t="str">
            <v>12/2087</v>
          </cell>
          <cell r="C97" t="str">
            <v>12/2088</v>
          </cell>
          <cell r="D97" t="e">
            <v>#N/A</v>
          </cell>
          <cell r="E97">
            <v>53633.280424332472</v>
          </cell>
          <cell r="V97" t="str">
            <v>19 years</v>
          </cell>
        </row>
        <row r="98">
          <cell r="B98" t="str">
            <v>12/2088</v>
          </cell>
          <cell r="C98" t="str">
            <v>12/2089</v>
          </cell>
          <cell r="D98" t="e">
            <v>#N/A</v>
          </cell>
          <cell r="E98">
            <v>53650.959556423353</v>
          </cell>
          <cell r="V98" t="str">
            <v>20 years</v>
          </cell>
        </row>
        <row r="99">
          <cell r="B99" t="str">
            <v>12/2089</v>
          </cell>
          <cell r="C99" t="str">
            <v>12/2090</v>
          </cell>
          <cell r="D99" t="e">
            <v>#N/A</v>
          </cell>
          <cell r="E99">
            <v>53667.443595668927</v>
          </cell>
          <cell r="V99" t="str">
            <v>21 years</v>
          </cell>
        </row>
        <row r="100">
          <cell r="B100" t="str">
            <v>12/2090</v>
          </cell>
          <cell r="C100" t="str">
            <v>12/2091</v>
          </cell>
          <cell r="D100" t="e">
            <v>#N/A</v>
          </cell>
          <cell r="E100">
            <v>53682.813329231234</v>
          </cell>
          <cell r="V100" t="str">
            <v>22 years</v>
          </cell>
        </row>
        <row r="101">
          <cell r="B101" t="str">
            <v>12/2091</v>
          </cell>
          <cell r="C101" t="str">
            <v>12/2092</v>
          </cell>
          <cell r="D101" t="e">
            <v>#N/A</v>
          </cell>
          <cell r="E101">
            <v>53697.144083135485</v>
          </cell>
          <cell r="V101" t="str">
            <v>23 years</v>
          </cell>
        </row>
        <row r="102">
          <cell r="B102" t="str">
            <v>12/2092</v>
          </cell>
          <cell r="C102" t="str">
            <v>12/2093</v>
          </cell>
          <cell r="D102" t="e">
            <v>#N/A</v>
          </cell>
          <cell r="E102">
            <v>53710.506091437812</v>
          </cell>
          <cell r="V102" t="str">
            <v>24 years</v>
          </cell>
        </row>
        <row r="103">
          <cell r="B103" t="str">
            <v>12/2093</v>
          </cell>
          <cell r="C103" t="str">
            <v>12/2094</v>
          </cell>
          <cell r="D103" t="e">
            <v>#N/A</v>
          </cell>
          <cell r="E103">
            <v>53722.964840437657</v>
          </cell>
          <cell r="V103" t="str">
            <v>25 years</v>
          </cell>
        </row>
        <row r="104">
          <cell r="B104" t="str">
            <v>12/2094</v>
          </cell>
          <cell r="C104" t="str">
            <v>12/2095</v>
          </cell>
          <cell r="D104" t="e">
            <v>#N/A</v>
          </cell>
          <cell r="E104">
            <v>53734.581389621657</v>
          </cell>
          <cell r="V104" t="str">
            <v>26 years</v>
          </cell>
        </row>
        <row r="105">
          <cell r="B105" t="str">
            <v>12/2095</v>
          </cell>
          <cell r="C105" t="str">
            <v>12/2096</v>
          </cell>
          <cell r="D105" t="e">
            <v>#N/A</v>
          </cell>
          <cell r="E105">
            <v>53745.412670912105</v>
          </cell>
          <cell r="V105" t="str">
            <v>27 years</v>
          </cell>
        </row>
        <row r="106">
          <cell r="B106" t="str">
            <v>12/2096</v>
          </cell>
          <cell r="C106" t="str">
            <v>12/2097</v>
          </cell>
          <cell r="D106" t="e">
            <v>#N/A</v>
          </cell>
          <cell r="E106">
            <v>53755.51176768641</v>
          </cell>
          <cell r="V106" t="str">
            <v>28 years</v>
          </cell>
        </row>
        <row r="107">
          <cell r="B107" t="str">
            <v>12/2097</v>
          </cell>
          <cell r="C107" t="str">
            <v>12/2098</v>
          </cell>
          <cell r="D107" t="e">
            <v>#N/A</v>
          </cell>
          <cell r="E107">
            <v>53764.928174935179</v>
          </cell>
          <cell r="V107" t="str">
            <v>29 years</v>
          </cell>
        </row>
        <row r="108">
          <cell r="B108" t="str">
            <v>12/2098</v>
          </cell>
          <cell r="C108" t="str">
            <v>12/2099</v>
          </cell>
          <cell r="D108" t="e">
            <v>#N/A</v>
          </cell>
          <cell r="E108">
            <v>53773.708041833801</v>
          </cell>
          <cell r="V108" t="str">
            <v>30 years</v>
          </cell>
        </row>
        <row r="109">
          <cell r="B109" t="str">
            <v>12/2099</v>
          </cell>
          <cell r="C109" t="str">
            <v>12/2100</v>
          </cell>
          <cell r="D109" t="e">
            <v>#N/A</v>
          </cell>
          <cell r="E109">
            <v>53781.894397916432</v>
          </cell>
          <cell r="V109" t="str">
            <v>31 years</v>
          </cell>
        </row>
        <row r="110">
          <cell r="B110" t="str">
            <v>12/2100</v>
          </cell>
          <cell r="C110" t="str">
            <v>12/2101</v>
          </cell>
          <cell r="D110" t="e">
            <v>#N/A</v>
          </cell>
          <cell r="E110">
            <v>53789.527363960842</v>
          </cell>
          <cell r="V110" t="str">
            <v>32 years</v>
          </cell>
        </row>
        <row r="111">
          <cell r="B111" t="str">
            <v>12/2101</v>
          </cell>
          <cell r="C111" t="str">
            <v>12/2102</v>
          </cell>
          <cell r="D111" t="e">
            <v>#N/A</v>
          </cell>
          <cell r="E111">
            <v>53796.644348617636</v>
          </cell>
          <cell r="V111" t="str">
            <v>33 years</v>
          </cell>
        </row>
        <row r="112">
          <cell r="B112" t="str">
            <v>12/2102</v>
          </cell>
          <cell r="C112" t="str">
            <v>12/2103</v>
          </cell>
          <cell r="D112" t="e">
            <v>#N/A</v>
          </cell>
          <cell r="E112">
            <v>53803.280231747514</v>
          </cell>
          <cell r="V112" t="str">
            <v>34 years</v>
          </cell>
        </row>
        <row r="113">
          <cell r="B113" t="str">
            <v>12/2103</v>
          </cell>
          <cell r="C113" t="str">
            <v>12/2104</v>
          </cell>
          <cell r="D113" t="e">
            <v>#N/A</v>
          </cell>
          <cell r="E113">
            <v>53809.467535365118</v>
          </cell>
          <cell r="V113" t="str">
            <v>35 years</v>
          </cell>
        </row>
        <row r="114">
          <cell r="B114" t="str">
            <v>12/2104</v>
          </cell>
          <cell r="C114" t="str">
            <v>12/2105</v>
          </cell>
          <cell r="D114" t="e">
            <v>#N/A</v>
          </cell>
          <cell r="E114">
            <v>53815.236583027217</v>
          </cell>
          <cell r="V114" t="str">
            <v>36 years</v>
          </cell>
        </row>
        <row r="115">
          <cell r="B115" t="str">
            <v>12/2105</v>
          </cell>
          <cell r="C115" t="str">
            <v>12/2106</v>
          </cell>
          <cell r="D115" t="e">
            <v>#N/A</v>
          </cell>
          <cell r="E115">
            <v>53820.615648446423</v>
          </cell>
          <cell r="V115" t="str">
            <v>37 years</v>
          </cell>
        </row>
        <row r="116">
          <cell r="B116" t="str">
            <v>12/2106</v>
          </cell>
          <cell r="C116" t="str">
            <v>12/2107</v>
          </cell>
          <cell r="D116" t="e">
            <v>#N/A</v>
          </cell>
          <cell r="E116">
            <v>53825.631094058735</v>
          </cell>
          <cell r="V116" t="str">
            <v>38 years</v>
          </cell>
        </row>
        <row r="117">
          <cell r="B117" t="str">
            <v>12/2107</v>
          </cell>
          <cell r="C117" t="str">
            <v>12/2108</v>
          </cell>
          <cell r="D117" t="e">
            <v>#N/A</v>
          </cell>
          <cell r="E117">
            <v>53830.307500224066</v>
          </cell>
          <cell r="V117" t="str">
            <v>39 years</v>
          </cell>
        </row>
        <row r="118">
          <cell r="B118" t="str">
            <v>12/2108</v>
          </cell>
          <cell r="C118" t="str">
            <v>12/2109</v>
          </cell>
          <cell r="D118" t="e">
            <v>#N/A</v>
          </cell>
          <cell r="E118">
            <v>53834.667785692902</v>
          </cell>
          <cell r="V118" t="str">
            <v>40 years</v>
          </cell>
        </row>
        <row r="119">
          <cell r="B119" t="str">
            <v>12/2109</v>
          </cell>
          <cell r="C119" t="str">
            <v>12/2110</v>
          </cell>
          <cell r="D119" t="e">
            <v>#N/A</v>
          </cell>
          <cell r="E119">
            <v>53838.733319929583</v>
          </cell>
          <cell r="V119" t="str">
            <v>41 years</v>
          </cell>
        </row>
        <row r="120">
          <cell r="B120" t="str">
            <v>12/2110</v>
          </cell>
          <cell r="V120" t="str">
            <v>42 years</v>
          </cell>
        </row>
        <row r="121">
          <cell r="V121" t="str">
            <v>43 years</v>
          </cell>
        </row>
        <row r="122">
          <cell r="F122">
            <v>0.17131341124464727</v>
          </cell>
          <cell r="V122" t="str">
            <v>44 years</v>
          </cell>
        </row>
        <row r="123">
          <cell r="V123" t="str">
            <v>45 years</v>
          </cell>
        </row>
        <row r="124">
          <cell r="F124">
            <v>0.17131341124484489</v>
          </cell>
          <cell r="V124" t="str">
            <v>46 years</v>
          </cell>
        </row>
        <row r="125">
          <cell r="V125" t="str">
            <v>47 years</v>
          </cell>
        </row>
        <row r="126">
          <cell r="V126" t="str">
            <v>48 years</v>
          </cell>
        </row>
        <row r="127">
          <cell r="V127" t="str">
            <v>49 years</v>
          </cell>
        </row>
        <row r="128">
          <cell r="V128" t="str">
            <v>50 years</v>
          </cell>
        </row>
        <row r="129">
          <cell r="V129" t="str">
            <v>51 years</v>
          </cell>
        </row>
        <row r="130">
          <cell r="V130" t="str">
            <v>52 years</v>
          </cell>
        </row>
        <row r="131">
          <cell r="V131" t="str">
            <v>53 years</v>
          </cell>
        </row>
        <row r="132">
          <cell r="V132" t="str">
            <v>54 years</v>
          </cell>
        </row>
        <row r="133">
          <cell r="V133" t="str">
            <v>55 years</v>
          </cell>
        </row>
        <row r="134">
          <cell r="V134" t="str">
            <v>56 years</v>
          </cell>
        </row>
        <row r="135">
          <cell r="V135" t="str">
            <v>57 years</v>
          </cell>
        </row>
        <row r="136">
          <cell r="V136" t="str">
            <v>58 years</v>
          </cell>
        </row>
        <row r="137">
          <cell r="V137" t="str">
            <v>59 years</v>
          </cell>
        </row>
        <row r="138">
          <cell r="V138" t="str">
            <v>60 years</v>
          </cell>
        </row>
        <row r="139">
          <cell r="V139" t="str">
            <v>61 years</v>
          </cell>
        </row>
        <row r="140">
          <cell r="V140" t="str">
            <v>62 years</v>
          </cell>
        </row>
        <row r="141">
          <cell r="V141" t="str">
            <v>63 years</v>
          </cell>
        </row>
        <row r="142">
          <cell r="V142" t="str">
            <v>64 years</v>
          </cell>
        </row>
        <row r="143">
          <cell r="V143" t="str">
            <v>65 years</v>
          </cell>
        </row>
        <row r="144">
          <cell r="V144" t="str">
            <v>66 years</v>
          </cell>
        </row>
        <row r="145">
          <cell r="V145" t="str">
            <v>67 years</v>
          </cell>
        </row>
        <row r="146">
          <cell r="V146" t="str">
            <v>68 years</v>
          </cell>
        </row>
        <row r="147">
          <cell r="V147" t="str">
            <v>69 years</v>
          </cell>
        </row>
        <row r="148">
          <cell r="V148" t="str">
            <v>70 years</v>
          </cell>
        </row>
        <row r="149">
          <cell r="V149" t="str">
            <v>71 years</v>
          </cell>
        </row>
        <row r="150">
          <cell r="V150" t="str">
            <v>72 years</v>
          </cell>
        </row>
        <row r="151">
          <cell r="V151" t="str">
            <v>73 years</v>
          </cell>
        </row>
        <row r="152">
          <cell r="V152" t="str">
            <v>74 years</v>
          </cell>
        </row>
        <row r="153">
          <cell r="V153" t="str">
            <v>75 years</v>
          </cell>
        </row>
        <row r="154">
          <cell r="V154" t="str">
            <v>76 years</v>
          </cell>
        </row>
        <row r="155">
          <cell r="V155" t="str">
            <v>77 years</v>
          </cell>
        </row>
        <row r="156">
          <cell r="V156" t="str">
            <v>78 years</v>
          </cell>
        </row>
        <row r="157">
          <cell r="V157" t="str">
            <v>79 years</v>
          </cell>
        </row>
        <row r="158">
          <cell r="V158" t="str">
            <v>80 years</v>
          </cell>
        </row>
        <row r="159">
          <cell r="V159" t="str">
            <v>81 years</v>
          </cell>
        </row>
        <row r="160">
          <cell r="V160" t="str">
            <v>82 years</v>
          </cell>
        </row>
        <row r="161">
          <cell r="V161" t="str">
            <v>83 years</v>
          </cell>
        </row>
        <row r="162">
          <cell r="V162" t="str">
            <v>84 years</v>
          </cell>
        </row>
        <row r="163">
          <cell r="V163" t="str">
            <v>85 years</v>
          </cell>
        </row>
        <row r="164">
          <cell r="V164" t="str">
            <v>86 years</v>
          </cell>
        </row>
        <row r="165">
          <cell r="V165" t="str">
            <v>87 years</v>
          </cell>
        </row>
        <row r="166">
          <cell r="V166" t="str">
            <v>88 years</v>
          </cell>
        </row>
        <row r="167">
          <cell r="V167" t="str">
            <v>89 years</v>
          </cell>
        </row>
        <row r="168">
          <cell r="V168" t="str">
            <v>90 years</v>
          </cell>
        </row>
        <row r="169">
          <cell r="V169" t="str">
            <v>91 years</v>
          </cell>
        </row>
        <row r="170">
          <cell r="V170" t="str">
            <v>92 years</v>
          </cell>
        </row>
        <row r="171">
          <cell r="V171" t="str">
            <v>93 years</v>
          </cell>
        </row>
        <row r="172">
          <cell r="V172" t="str">
            <v>94 years</v>
          </cell>
        </row>
        <row r="173">
          <cell r="F173">
            <v>0.17131341124464727</v>
          </cell>
          <cell r="V173" t="str">
            <v>95 years</v>
          </cell>
        </row>
        <row r="174">
          <cell r="V174" t="str">
            <v>96 years</v>
          </cell>
        </row>
        <row r="175">
          <cell r="F175">
            <v>0.17131341124484489</v>
          </cell>
          <cell r="V175" t="str">
            <v>97 years</v>
          </cell>
        </row>
        <row r="176">
          <cell r="V176" t="str">
            <v>98 years</v>
          </cell>
        </row>
        <row r="177">
          <cell r="V177" t="str">
            <v>99 years</v>
          </cell>
        </row>
        <row r="178">
          <cell r="V178" t="str">
            <v>100 years</v>
          </cell>
        </row>
      </sheetData>
      <sheetData sheetId="15">
        <row r="2">
          <cell r="B2">
            <v>0</v>
          </cell>
          <cell r="E2">
            <v>0</v>
          </cell>
          <cell r="F2">
            <v>0</v>
          </cell>
        </row>
        <row r="3">
          <cell r="B3">
            <v>0</v>
          </cell>
          <cell r="E3">
            <v>0</v>
          </cell>
          <cell r="F3">
            <v>0</v>
          </cell>
        </row>
        <row r="4">
          <cell r="B4">
            <v>0</v>
          </cell>
          <cell r="E4">
            <v>0</v>
          </cell>
          <cell r="F4">
            <v>0</v>
          </cell>
        </row>
        <row r="5">
          <cell r="B5">
            <v>0</v>
          </cell>
          <cell r="E5">
            <v>0</v>
          </cell>
          <cell r="F5">
            <v>0</v>
          </cell>
        </row>
        <row r="6">
          <cell r="B6">
            <v>0</v>
          </cell>
          <cell r="E6">
            <v>0</v>
          </cell>
          <cell r="F6">
            <v>0</v>
          </cell>
        </row>
        <row r="7">
          <cell r="B7">
            <v>0</v>
          </cell>
          <cell r="E7">
            <v>0</v>
          </cell>
          <cell r="F7">
            <v>0</v>
          </cell>
        </row>
        <row r="8">
          <cell r="B8">
            <v>0</v>
          </cell>
          <cell r="E8">
            <v>0</v>
          </cell>
          <cell r="F8">
            <v>0</v>
          </cell>
        </row>
        <row r="9">
          <cell r="B9">
            <v>0</v>
          </cell>
          <cell r="E9">
            <v>0</v>
          </cell>
          <cell r="F9">
            <v>0</v>
          </cell>
        </row>
        <row r="10">
          <cell r="B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E11">
            <v>0</v>
          </cell>
          <cell r="F11">
            <v>0</v>
          </cell>
        </row>
        <row r="12">
          <cell r="B12">
            <v>0</v>
          </cell>
          <cell r="E12">
            <v>0</v>
          </cell>
          <cell r="F12">
            <v>0</v>
          </cell>
        </row>
        <row r="13">
          <cell r="B13">
            <v>0</v>
          </cell>
          <cell r="E13">
            <v>0</v>
          </cell>
          <cell r="F13">
            <v>0</v>
          </cell>
        </row>
        <row r="14">
          <cell r="B14">
            <v>-46750.684999999998</v>
          </cell>
          <cell r="E14">
            <v>-45988.5</v>
          </cell>
          <cell r="F14">
            <v>-46750.684999999998</v>
          </cell>
        </row>
        <row r="15">
          <cell r="B15">
            <v>0</v>
          </cell>
          <cell r="E15">
            <v>0</v>
          </cell>
          <cell r="F15">
            <v>0</v>
          </cell>
        </row>
        <row r="16">
          <cell r="B16">
            <v>0</v>
          </cell>
          <cell r="E16">
            <v>0</v>
          </cell>
          <cell r="F16">
            <v>0</v>
          </cell>
        </row>
        <row r="17">
          <cell r="B17">
            <v>0</v>
          </cell>
          <cell r="E17">
            <v>0</v>
          </cell>
          <cell r="F17">
            <v>0</v>
          </cell>
        </row>
        <row r="18">
          <cell r="B18">
            <v>0</v>
          </cell>
          <cell r="E18">
            <v>0</v>
          </cell>
          <cell r="F18">
            <v>0</v>
          </cell>
        </row>
        <row r="19">
          <cell r="B19">
            <v>0</v>
          </cell>
          <cell r="E19">
            <v>0</v>
          </cell>
          <cell r="F19">
            <v>0</v>
          </cell>
        </row>
        <row r="20">
          <cell r="B20">
            <v>0</v>
          </cell>
          <cell r="E20">
            <v>0</v>
          </cell>
          <cell r="F20">
            <v>0</v>
          </cell>
        </row>
        <row r="21">
          <cell r="B21">
            <v>0</v>
          </cell>
          <cell r="E21">
            <v>0</v>
          </cell>
          <cell r="F21">
            <v>0</v>
          </cell>
        </row>
        <row r="22">
          <cell r="B22">
            <v>0</v>
          </cell>
          <cell r="E22">
            <v>0</v>
          </cell>
          <cell r="F22">
            <v>0</v>
          </cell>
        </row>
        <row r="23">
          <cell r="B23">
            <v>0</v>
          </cell>
          <cell r="E23">
            <v>0</v>
          </cell>
          <cell r="F23">
            <v>0</v>
          </cell>
        </row>
        <row r="24">
          <cell r="B24">
            <v>0</v>
          </cell>
          <cell r="E24">
            <v>0</v>
          </cell>
          <cell r="F24">
            <v>0</v>
          </cell>
        </row>
        <row r="25">
          <cell r="B25">
            <v>0</v>
          </cell>
          <cell r="E25">
            <v>0</v>
          </cell>
          <cell r="F25">
            <v>0</v>
          </cell>
        </row>
        <row r="26">
          <cell r="B26">
            <v>8325.1597499999989</v>
          </cell>
          <cell r="E26">
            <v>10277.974999999999</v>
          </cell>
          <cell r="F26">
            <v>8325.1597499999989</v>
          </cell>
        </row>
        <row r="27">
          <cell r="B27">
            <v>0</v>
          </cell>
          <cell r="E27">
            <v>0</v>
          </cell>
          <cell r="F27">
            <v>0</v>
          </cell>
        </row>
        <row r="28">
          <cell r="B28">
            <v>0</v>
          </cell>
          <cell r="E28">
            <v>0</v>
          </cell>
          <cell r="F28">
            <v>0</v>
          </cell>
        </row>
        <row r="29">
          <cell r="B29">
            <v>0</v>
          </cell>
          <cell r="E29">
            <v>0</v>
          </cell>
          <cell r="F29">
            <v>0</v>
          </cell>
        </row>
        <row r="30">
          <cell r="B30">
            <v>0</v>
          </cell>
          <cell r="E30">
            <v>0</v>
          </cell>
          <cell r="F30">
            <v>0</v>
          </cell>
        </row>
        <row r="31">
          <cell r="B31">
            <v>0</v>
          </cell>
          <cell r="E31">
            <v>0</v>
          </cell>
          <cell r="F31">
            <v>0</v>
          </cell>
        </row>
        <row r="32">
          <cell r="B32">
            <v>0</v>
          </cell>
          <cell r="E32">
            <v>0</v>
          </cell>
          <cell r="F32">
            <v>0</v>
          </cell>
        </row>
        <row r="33">
          <cell r="B33">
            <v>0</v>
          </cell>
          <cell r="E33">
            <v>0</v>
          </cell>
          <cell r="F33">
            <v>0</v>
          </cell>
        </row>
        <row r="34">
          <cell r="B34">
            <v>0</v>
          </cell>
          <cell r="E34">
            <v>0</v>
          </cell>
          <cell r="F34">
            <v>0</v>
          </cell>
        </row>
        <row r="35">
          <cell r="B35">
            <v>0</v>
          </cell>
          <cell r="E35">
            <v>0</v>
          </cell>
          <cell r="F35">
            <v>0</v>
          </cell>
        </row>
        <row r="36">
          <cell r="B36">
            <v>0</v>
          </cell>
          <cell r="E36">
            <v>0</v>
          </cell>
          <cell r="F36">
            <v>0</v>
          </cell>
        </row>
        <row r="37">
          <cell r="B37">
            <v>0</v>
          </cell>
          <cell r="E37">
            <v>0</v>
          </cell>
          <cell r="F37">
            <v>0</v>
          </cell>
        </row>
        <row r="38">
          <cell r="B38">
            <v>8271.0044999999991</v>
          </cell>
          <cell r="E38">
            <v>10211.116666666665</v>
          </cell>
          <cell r="F38">
            <v>8271.0044999999991</v>
          </cell>
        </row>
        <row r="39">
          <cell r="B39">
            <v>0</v>
          </cell>
          <cell r="E39">
            <v>0</v>
          </cell>
          <cell r="F39">
            <v>0</v>
          </cell>
        </row>
        <row r="40">
          <cell r="B40">
            <v>0</v>
          </cell>
          <cell r="E40">
            <v>0</v>
          </cell>
          <cell r="F40">
            <v>0</v>
          </cell>
        </row>
        <row r="41">
          <cell r="B41">
            <v>0</v>
          </cell>
          <cell r="E41">
            <v>0</v>
          </cell>
          <cell r="F41">
            <v>0</v>
          </cell>
        </row>
        <row r="42">
          <cell r="B42">
            <v>0</v>
          </cell>
          <cell r="E42">
            <v>0</v>
          </cell>
          <cell r="F42">
            <v>0</v>
          </cell>
        </row>
        <row r="43">
          <cell r="B43">
            <v>0</v>
          </cell>
          <cell r="E43">
            <v>0</v>
          </cell>
          <cell r="F43">
            <v>0</v>
          </cell>
        </row>
        <row r="44">
          <cell r="B44">
            <v>0</v>
          </cell>
          <cell r="E44">
            <v>0</v>
          </cell>
          <cell r="F44">
            <v>0</v>
          </cell>
        </row>
        <row r="45">
          <cell r="B45">
            <v>0</v>
          </cell>
          <cell r="E45">
            <v>0</v>
          </cell>
          <cell r="F45">
            <v>0</v>
          </cell>
        </row>
        <row r="46">
          <cell r="B46">
            <v>0</v>
          </cell>
          <cell r="E46">
            <v>0</v>
          </cell>
          <cell r="F46">
            <v>0</v>
          </cell>
        </row>
        <row r="47">
          <cell r="B47">
            <v>0</v>
          </cell>
          <cell r="E47">
            <v>0</v>
          </cell>
          <cell r="F47">
            <v>0</v>
          </cell>
        </row>
        <row r="48">
          <cell r="B48">
            <v>0</v>
          </cell>
          <cell r="E48">
            <v>0</v>
          </cell>
          <cell r="F48">
            <v>0</v>
          </cell>
        </row>
        <row r="49">
          <cell r="B49">
            <v>0</v>
          </cell>
          <cell r="E49">
            <v>0</v>
          </cell>
          <cell r="F49">
            <v>0</v>
          </cell>
        </row>
        <row r="50">
          <cell r="B50">
            <v>8216.8492499999993</v>
          </cell>
          <cell r="E50">
            <v>10144.258333333331</v>
          </cell>
          <cell r="F50">
            <v>8216.8492499999993</v>
          </cell>
        </row>
        <row r="51">
          <cell r="B51">
            <v>0</v>
          </cell>
          <cell r="E51">
            <v>0</v>
          </cell>
          <cell r="F51">
            <v>0</v>
          </cell>
        </row>
        <row r="52">
          <cell r="B52">
            <v>0</v>
          </cell>
          <cell r="E52">
            <v>0</v>
          </cell>
          <cell r="F52">
            <v>0</v>
          </cell>
        </row>
        <row r="53">
          <cell r="B53">
            <v>0</v>
          </cell>
          <cell r="E53">
            <v>0</v>
          </cell>
          <cell r="F53">
            <v>0</v>
          </cell>
        </row>
        <row r="54">
          <cell r="B54">
            <v>0</v>
          </cell>
          <cell r="E54">
            <v>0</v>
          </cell>
          <cell r="F54">
            <v>0</v>
          </cell>
        </row>
        <row r="55">
          <cell r="B55">
            <v>0</v>
          </cell>
          <cell r="E55">
            <v>0</v>
          </cell>
          <cell r="F55">
            <v>0</v>
          </cell>
        </row>
        <row r="56">
          <cell r="B56">
            <v>0</v>
          </cell>
          <cell r="E56">
            <v>0</v>
          </cell>
          <cell r="F56">
            <v>0</v>
          </cell>
        </row>
        <row r="57">
          <cell r="B57">
            <v>0</v>
          </cell>
          <cell r="E57">
            <v>0</v>
          </cell>
          <cell r="F57">
            <v>0</v>
          </cell>
        </row>
        <row r="58">
          <cell r="B58">
            <v>0</v>
          </cell>
          <cell r="E58">
            <v>0</v>
          </cell>
          <cell r="F58">
            <v>0</v>
          </cell>
        </row>
        <row r="59">
          <cell r="B59">
            <v>0</v>
          </cell>
          <cell r="E59">
            <v>0</v>
          </cell>
          <cell r="F59">
            <v>0</v>
          </cell>
        </row>
        <row r="60">
          <cell r="B60">
            <v>0</v>
          </cell>
          <cell r="E60">
            <v>0</v>
          </cell>
          <cell r="F60">
            <v>0</v>
          </cell>
        </row>
        <row r="61">
          <cell r="B61">
            <v>0</v>
          </cell>
          <cell r="E61">
            <v>0</v>
          </cell>
          <cell r="F61">
            <v>0</v>
          </cell>
        </row>
        <row r="62">
          <cell r="B62">
            <v>8162.6939999999986</v>
          </cell>
          <cell r="E62">
            <v>10077.399999999998</v>
          </cell>
          <cell r="F62">
            <v>8162.6939999999986</v>
          </cell>
        </row>
        <row r="63">
          <cell r="B63">
            <v>0</v>
          </cell>
          <cell r="E63">
            <v>0</v>
          </cell>
          <cell r="F63">
            <v>0</v>
          </cell>
        </row>
        <row r="64">
          <cell r="B64">
            <v>0</v>
          </cell>
          <cell r="E64">
            <v>0</v>
          </cell>
          <cell r="F64">
            <v>0</v>
          </cell>
        </row>
        <row r="65">
          <cell r="B65">
            <v>0</v>
          </cell>
          <cell r="E65">
            <v>0</v>
          </cell>
          <cell r="F65">
            <v>0</v>
          </cell>
        </row>
        <row r="66">
          <cell r="B66">
            <v>0</v>
          </cell>
          <cell r="E66">
            <v>0</v>
          </cell>
          <cell r="F66">
            <v>0</v>
          </cell>
        </row>
        <row r="67">
          <cell r="B67">
            <v>0</v>
          </cell>
          <cell r="E67">
            <v>0</v>
          </cell>
          <cell r="F67">
            <v>0</v>
          </cell>
        </row>
        <row r="68">
          <cell r="B68">
            <v>0</v>
          </cell>
          <cell r="E68">
            <v>0</v>
          </cell>
          <cell r="F68">
            <v>0</v>
          </cell>
        </row>
        <row r="69">
          <cell r="B69">
            <v>0</v>
          </cell>
          <cell r="E69">
            <v>0</v>
          </cell>
          <cell r="F69">
            <v>0</v>
          </cell>
        </row>
        <row r="70">
          <cell r="B70">
            <v>0</v>
          </cell>
          <cell r="E70">
            <v>0</v>
          </cell>
          <cell r="F70">
            <v>0</v>
          </cell>
        </row>
        <row r="71">
          <cell r="B71">
            <v>0</v>
          </cell>
          <cell r="E71">
            <v>0</v>
          </cell>
          <cell r="F71">
            <v>0</v>
          </cell>
        </row>
        <row r="72">
          <cell r="B72">
            <v>0</v>
          </cell>
          <cell r="E72">
            <v>0</v>
          </cell>
          <cell r="F72">
            <v>0</v>
          </cell>
        </row>
        <row r="73">
          <cell r="B73">
            <v>0</v>
          </cell>
          <cell r="E73">
            <v>0</v>
          </cell>
          <cell r="F73">
            <v>0</v>
          </cell>
        </row>
        <row r="74">
          <cell r="B74">
            <v>8108.5387499999979</v>
          </cell>
          <cell r="E74">
            <v>10010.541666666664</v>
          </cell>
          <cell r="F74">
            <v>8108.5387499999979</v>
          </cell>
        </row>
        <row r="75">
          <cell r="B75">
            <v>0</v>
          </cell>
          <cell r="E75">
            <v>0</v>
          </cell>
          <cell r="F75">
            <v>0</v>
          </cell>
        </row>
        <row r="76">
          <cell r="B76">
            <v>0</v>
          </cell>
          <cell r="E76">
            <v>0</v>
          </cell>
          <cell r="F76">
            <v>0</v>
          </cell>
        </row>
        <row r="77">
          <cell r="B77">
            <v>0</v>
          </cell>
          <cell r="E77">
            <v>0</v>
          </cell>
          <cell r="F77">
            <v>0</v>
          </cell>
        </row>
        <row r="78">
          <cell r="B78">
            <v>0</v>
          </cell>
          <cell r="E78">
            <v>0</v>
          </cell>
          <cell r="F78">
            <v>0</v>
          </cell>
        </row>
        <row r="79">
          <cell r="B79">
            <v>0</v>
          </cell>
          <cell r="E79">
            <v>0</v>
          </cell>
          <cell r="F79">
            <v>0</v>
          </cell>
        </row>
        <row r="80">
          <cell r="B80">
            <v>0</v>
          </cell>
          <cell r="E80">
            <v>0</v>
          </cell>
          <cell r="F80">
            <v>0</v>
          </cell>
        </row>
        <row r="81">
          <cell r="B81">
            <v>0</v>
          </cell>
          <cell r="E81">
            <v>0</v>
          </cell>
          <cell r="F81">
            <v>0</v>
          </cell>
        </row>
        <row r="82">
          <cell r="B82">
            <v>0</v>
          </cell>
          <cell r="E82">
            <v>0</v>
          </cell>
          <cell r="F82">
            <v>0</v>
          </cell>
        </row>
        <row r="83">
          <cell r="B83">
            <v>0</v>
          </cell>
          <cell r="E83">
            <v>0</v>
          </cell>
          <cell r="F83">
            <v>0</v>
          </cell>
        </row>
        <row r="84">
          <cell r="B84">
            <v>0</v>
          </cell>
          <cell r="E84">
            <v>0</v>
          </cell>
          <cell r="F84">
            <v>0</v>
          </cell>
        </row>
        <row r="85">
          <cell r="B85">
            <v>0</v>
          </cell>
          <cell r="E85">
            <v>0</v>
          </cell>
          <cell r="F85">
            <v>0</v>
          </cell>
        </row>
        <row r="86">
          <cell r="B86">
            <v>8054.3834999999981</v>
          </cell>
          <cell r="E86">
            <v>9943.6833333333307</v>
          </cell>
          <cell r="F86">
            <v>8054.3834999999981</v>
          </cell>
        </row>
        <row r="87">
          <cell r="B87">
            <v>0</v>
          </cell>
          <cell r="E87">
            <v>0</v>
          </cell>
          <cell r="F87">
            <v>0</v>
          </cell>
        </row>
        <row r="88">
          <cell r="B88">
            <v>0</v>
          </cell>
          <cell r="E88">
            <v>0</v>
          </cell>
          <cell r="F88">
            <v>0</v>
          </cell>
        </row>
        <row r="89">
          <cell r="B89">
            <v>0</v>
          </cell>
          <cell r="E89">
            <v>0</v>
          </cell>
          <cell r="F89">
            <v>0</v>
          </cell>
        </row>
        <row r="90">
          <cell r="B90">
            <v>0</v>
          </cell>
          <cell r="E90">
            <v>0</v>
          </cell>
          <cell r="F90">
            <v>0</v>
          </cell>
        </row>
        <row r="91">
          <cell r="B91">
            <v>0</v>
          </cell>
          <cell r="E91">
            <v>0</v>
          </cell>
          <cell r="F91">
            <v>0</v>
          </cell>
        </row>
        <row r="92">
          <cell r="B92">
            <v>0</v>
          </cell>
          <cell r="E92">
            <v>0</v>
          </cell>
          <cell r="F92">
            <v>0</v>
          </cell>
        </row>
        <row r="93">
          <cell r="B93">
            <v>0</v>
          </cell>
          <cell r="E93">
            <v>0</v>
          </cell>
          <cell r="F93">
            <v>0</v>
          </cell>
        </row>
        <row r="94">
          <cell r="B94">
            <v>0</v>
          </cell>
          <cell r="E94">
            <v>0</v>
          </cell>
          <cell r="F94">
            <v>0</v>
          </cell>
        </row>
        <row r="95">
          <cell r="B95">
            <v>0</v>
          </cell>
          <cell r="E95">
            <v>0</v>
          </cell>
          <cell r="F95">
            <v>0</v>
          </cell>
        </row>
        <row r="96">
          <cell r="B96">
            <v>0</v>
          </cell>
          <cell r="E96">
            <v>0</v>
          </cell>
          <cell r="F96">
            <v>0</v>
          </cell>
        </row>
        <row r="97">
          <cell r="B97">
            <v>0</v>
          </cell>
          <cell r="E97">
            <v>0</v>
          </cell>
          <cell r="F97">
            <v>0</v>
          </cell>
        </row>
        <row r="98">
          <cell r="B98">
            <v>8000.2282499999974</v>
          </cell>
          <cell r="E98">
            <v>9876.8249999999971</v>
          </cell>
          <cell r="F98">
            <v>8000.2282499999974</v>
          </cell>
        </row>
        <row r="99">
          <cell r="B99">
            <v>0</v>
          </cell>
          <cell r="E99">
            <v>0</v>
          </cell>
          <cell r="F99">
            <v>0</v>
          </cell>
        </row>
        <row r="100">
          <cell r="B100">
            <v>0</v>
          </cell>
          <cell r="E100">
            <v>0</v>
          </cell>
          <cell r="F100">
            <v>0</v>
          </cell>
        </row>
        <row r="101">
          <cell r="B101">
            <v>0</v>
          </cell>
          <cell r="E101">
            <v>0</v>
          </cell>
          <cell r="F101">
            <v>0</v>
          </cell>
        </row>
        <row r="102">
          <cell r="B102">
            <v>0</v>
          </cell>
          <cell r="E102">
            <v>0</v>
          </cell>
          <cell r="F102">
            <v>0</v>
          </cell>
        </row>
        <row r="103">
          <cell r="B103">
            <v>0</v>
          </cell>
          <cell r="E103">
            <v>0</v>
          </cell>
          <cell r="F103">
            <v>0</v>
          </cell>
        </row>
        <row r="104">
          <cell r="B104">
            <v>0</v>
          </cell>
          <cell r="E104">
            <v>0</v>
          </cell>
          <cell r="F104">
            <v>0</v>
          </cell>
        </row>
        <row r="105">
          <cell r="B105">
            <v>0</v>
          </cell>
          <cell r="E105">
            <v>0</v>
          </cell>
          <cell r="F105">
            <v>0</v>
          </cell>
        </row>
        <row r="106">
          <cell r="B106">
            <v>0</v>
          </cell>
          <cell r="E106">
            <v>0</v>
          </cell>
          <cell r="F106">
            <v>0</v>
          </cell>
        </row>
        <row r="107">
          <cell r="B107">
            <v>0</v>
          </cell>
          <cell r="E107">
            <v>0</v>
          </cell>
          <cell r="F107">
            <v>0</v>
          </cell>
        </row>
        <row r="108">
          <cell r="B108">
            <v>0</v>
          </cell>
          <cell r="E108">
            <v>0</v>
          </cell>
          <cell r="F108">
            <v>0</v>
          </cell>
        </row>
        <row r="109">
          <cell r="B109">
            <v>0</v>
          </cell>
          <cell r="E109">
            <v>0</v>
          </cell>
          <cell r="F109">
            <v>0</v>
          </cell>
        </row>
        <row r="110">
          <cell r="B110">
            <v>7946.0729999999985</v>
          </cell>
          <cell r="E110">
            <v>9809.9666666666635</v>
          </cell>
          <cell r="F110">
            <v>7946.0729999999985</v>
          </cell>
        </row>
        <row r="111">
          <cell r="B111">
            <v>0</v>
          </cell>
          <cell r="E111">
            <v>0</v>
          </cell>
          <cell r="F111">
            <v>0</v>
          </cell>
        </row>
        <row r="112">
          <cell r="B112">
            <v>0</v>
          </cell>
          <cell r="E112">
            <v>0</v>
          </cell>
          <cell r="F112">
            <v>0</v>
          </cell>
        </row>
        <row r="113">
          <cell r="B113">
            <v>0</v>
          </cell>
          <cell r="E113">
            <v>0</v>
          </cell>
          <cell r="F113">
            <v>0</v>
          </cell>
        </row>
        <row r="114">
          <cell r="B114">
            <v>0</v>
          </cell>
          <cell r="E114">
            <v>0</v>
          </cell>
          <cell r="F114">
            <v>0</v>
          </cell>
        </row>
        <row r="115">
          <cell r="B115">
            <v>0</v>
          </cell>
          <cell r="E115">
            <v>0</v>
          </cell>
          <cell r="F115">
            <v>0</v>
          </cell>
        </row>
        <row r="116">
          <cell r="B116">
            <v>0</v>
          </cell>
          <cell r="E116">
            <v>0</v>
          </cell>
          <cell r="F116">
            <v>0</v>
          </cell>
        </row>
        <row r="117">
          <cell r="B117">
            <v>0</v>
          </cell>
          <cell r="E117">
            <v>0</v>
          </cell>
          <cell r="F117">
            <v>0</v>
          </cell>
        </row>
        <row r="118">
          <cell r="B118">
            <v>0</v>
          </cell>
          <cell r="E118">
            <v>0</v>
          </cell>
          <cell r="F118">
            <v>0</v>
          </cell>
        </row>
        <row r="119">
          <cell r="B119">
            <v>0</v>
          </cell>
          <cell r="E119">
            <v>0</v>
          </cell>
          <cell r="F119">
            <v>0</v>
          </cell>
        </row>
        <row r="120">
          <cell r="B120">
            <v>0</v>
          </cell>
          <cell r="E120">
            <v>0</v>
          </cell>
          <cell r="F120">
            <v>0</v>
          </cell>
        </row>
        <row r="121">
          <cell r="B121">
            <v>0</v>
          </cell>
          <cell r="E121">
            <v>0</v>
          </cell>
          <cell r="F121">
            <v>0</v>
          </cell>
        </row>
        <row r="122">
          <cell r="B122">
            <v>7891.9177499999978</v>
          </cell>
          <cell r="E122">
            <v>9743.1083333333318</v>
          </cell>
          <cell r="F122">
            <v>7891.9177499999978</v>
          </cell>
        </row>
        <row r="123">
          <cell r="B123">
            <v>0</v>
          </cell>
          <cell r="E123">
            <v>0</v>
          </cell>
          <cell r="F123">
            <v>0</v>
          </cell>
        </row>
        <row r="124">
          <cell r="B124">
            <v>0</v>
          </cell>
          <cell r="E124">
            <v>0</v>
          </cell>
          <cell r="F124">
            <v>0</v>
          </cell>
        </row>
        <row r="125">
          <cell r="B125">
            <v>0</v>
          </cell>
          <cell r="E125">
            <v>0</v>
          </cell>
          <cell r="F125">
            <v>0</v>
          </cell>
        </row>
        <row r="126">
          <cell r="B126">
            <v>0</v>
          </cell>
          <cell r="E126">
            <v>0</v>
          </cell>
          <cell r="F126">
            <v>0</v>
          </cell>
        </row>
        <row r="127">
          <cell r="B127">
            <v>0</v>
          </cell>
          <cell r="E127">
            <v>0</v>
          </cell>
          <cell r="F127">
            <v>0</v>
          </cell>
        </row>
        <row r="128">
          <cell r="B128">
            <v>0</v>
          </cell>
          <cell r="E128">
            <v>0</v>
          </cell>
          <cell r="F128">
            <v>0</v>
          </cell>
        </row>
        <row r="129">
          <cell r="B129">
            <v>0</v>
          </cell>
          <cell r="E129">
            <v>0</v>
          </cell>
          <cell r="F129">
            <v>0</v>
          </cell>
        </row>
        <row r="130">
          <cell r="B130">
            <v>0</v>
          </cell>
          <cell r="E130">
            <v>0</v>
          </cell>
          <cell r="F130">
            <v>0</v>
          </cell>
        </row>
        <row r="131">
          <cell r="B131">
            <v>0</v>
          </cell>
          <cell r="E131">
            <v>0</v>
          </cell>
          <cell r="F131">
            <v>0</v>
          </cell>
        </row>
        <row r="132">
          <cell r="B132">
            <v>0</v>
          </cell>
          <cell r="E132">
            <v>0</v>
          </cell>
          <cell r="F132">
            <v>0</v>
          </cell>
        </row>
        <row r="133">
          <cell r="B133">
            <v>0</v>
          </cell>
          <cell r="E133">
            <v>0</v>
          </cell>
          <cell r="F133">
            <v>0</v>
          </cell>
        </row>
        <row r="134">
          <cell r="B134">
            <v>7837.762499999998</v>
          </cell>
          <cell r="E134">
            <v>9676.2499999999982</v>
          </cell>
          <cell r="F134">
            <v>7837.762499999998</v>
          </cell>
        </row>
        <row r="135">
          <cell r="B135">
            <v>0</v>
          </cell>
          <cell r="E135">
            <v>0</v>
          </cell>
          <cell r="F135">
            <v>0</v>
          </cell>
        </row>
        <row r="136">
          <cell r="B136">
            <v>0</v>
          </cell>
          <cell r="E136">
            <v>0</v>
          </cell>
          <cell r="F136">
            <v>0</v>
          </cell>
        </row>
        <row r="137">
          <cell r="B137">
            <v>0</v>
          </cell>
          <cell r="E137">
            <v>0</v>
          </cell>
          <cell r="F137">
            <v>0</v>
          </cell>
        </row>
        <row r="138">
          <cell r="B138">
            <v>0</v>
          </cell>
          <cell r="E138">
            <v>0</v>
          </cell>
          <cell r="F138">
            <v>0</v>
          </cell>
        </row>
        <row r="139">
          <cell r="B139">
            <v>0</v>
          </cell>
          <cell r="E139">
            <v>0</v>
          </cell>
          <cell r="F139">
            <v>0</v>
          </cell>
        </row>
        <row r="140">
          <cell r="B140">
            <v>0</v>
          </cell>
          <cell r="E140">
            <v>0</v>
          </cell>
          <cell r="F140">
            <v>0</v>
          </cell>
        </row>
        <row r="141">
          <cell r="B141">
            <v>0</v>
          </cell>
          <cell r="E141">
            <v>0</v>
          </cell>
          <cell r="F141">
            <v>0</v>
          </cell>
        </row>
        <row r="142">
          <cell r="B142">
            <v>0</v>
          </cell>
          <cell r="E142">
            <v>0</v>
          </cell>
          <cell r="F142">
            <v>0</v>
          </cell>
        </row>
        <row r="143">
          <cell r="B143">
            <v>0</v>
          </cell>
          <cell r="E143">
            <v>0</v>
          </cell>
          <cell r="F143">
            <v>0</v>
          </cell>
        </row>
        <row r="144">
          <cell r="B144">
            <v>0</v>
          </cell>
          <cell r="E144">
            <v>0</v>
          </cell>
          <cell r="F144">
            <v>0</v>
          </cell>
        </row>
        <row r="145">
          <cell r="B145">
            <v>0</v>
          </cell>
          <cell r="E145">
            <v>0</v>
          </cell>
          <cell r="F145">
            <v>0</v>
          </cell>
        </row>
        <row r="146">
          <cell r="B146">
            <v>7783.6072499999991</v>
          </cell>
          <cell r="E146">
            <v>9609.3916666666646</v>
          </cell>
          <cell r="F146">
            <v>7783.6072499999991</v>
          </cell>
        </row>
        <row r="147">
          <cell r="B147">
            <v>0</v>
          </cell>
          <cell r="E147">
            <v>0</v>
          </cell>
          <cell r="F147">
            <v>0</v>
          </cell>
        </row>
        <row r="148">
          <cell r="B148">
            <v>0</v>
          </cell>
          <cell r="E148">
            <v>0</v>
          </cell>
          <cell r="F148">
            <v>0</v>
          </cell>
        </row>
        <row r="149">
          <cell r="B149">
            <v>0</v>
          </cell>
          <cell r="E149">
            <v>0</v>
          </cell>
          <cell r="F149">
            <v>0</v>
          </cell>
        </row>
        <row r="150">
          <cell r="B150">
            <v>0</v>
          </cell>
          <cell r="E150">
            <v>0</v>
          </cell>
          <cell r="F150">
            <v>0</v>
          </cell>
        </row>
        <row r="151">
          <cell r="B151">
            <v>0</v>
          </cell>
          <cell r="E151">
            <v>0</v>
          </cell>
          <cell r="F151">
            <v>0</v>
          </cell>
        </row>
        <row r="152">
          <cell r="B152">
            <v>0</v>
          </cell>
          <cell r="E152">
            <v>0</v>
          </cell>
          <cell r="F152">
            <v>0</v>
          </cell>
        </row>
        <row r="153">
          <cell r="B153">
            <v>0</v>
          </cell>
          <cell r="E153">
            <v>0</v>
          </cell>
          <cell r="F153">
            <v>0</v>
          </cell>
        </row>
        <row r="154">
          <cell r="B154">
            <v>0</v>
          </cell>
          <cell r="E154">
            <v>0</v>
          </cell>
          <cell r="F154">
            <v>0</v>
          </cell>
        </row>
        <row r="155">
          <cell r="B155">
            <v>0</v>
          </cell>
          <cell r="E155">
            <v>0</v>
          </cell>
          <cell r="F155">
            <v>0</v>
          </cell>
        </row>
        <row r="156">
          <cell r="B156">
            <v>0</v>
          </cell>
          <cell r="E156">
            <v>0</v>
          </cell>
          <cell r="F156">
            <v>0</v>
          </cell>
        </row>
        <row r="157">
          <cell r="B157">
            <v>0</v>
          </cell>
          <cell r="E157">
            <v>0</v>
          </cell>
          <cell r="F157">
            <v>0</v>
          </cell>
        </row>
        <row r="158">
          <cell r="B158">
            <v>7729.4519999999993</v>
          </cell>
          <cell r="E158">
            <v>9542.533333333331</v>
          </cell>
          <cell r="F158">
            <v>7729.4519999999993</v>
          </cell>
        </row>
        <row r="159">
          <cell r="B159">
            <v>0</v>
          </cell>
          <cell r="E159">
            <v>0</v>
          </cell>
          <cell r="F159">
            <v>0</v>
          </cell>
        </row>
        <row r="160">
          <cell r="B160">
            <v>0</v>
          </cell>
          <cell r="E160">
            <v>0</v>
          </cell>
          <cell r="F160">
            <v>0</v>
          </cell>
        </row>
        <row r="161">
          <cell r="B161">
            <v>0</v>
          </cell>
          <cell r="E161">
            <v>0</v>
          </cell>
          <cell r="F161">
            <v>0</v>
          </cell>
        </row>
        <row r="162">
          <cell r="B162">
            <v>0</v>
          </cell>
          <cell r="E162">
            <v>0</v>
          </cell>
          <cell r="F162">
            <v>0</v>
          </cell>
        </row>
        <row r="163">
          <cell r="B163">
            <v>0</v>
          </cell>
          <cell r="E163">
            <v>0</v>
          </cell>
          <cell r="F163">
            <v>0</v>
          </cell>
        </row>
        <row r="164">
          <cell r="B164">
            <v>0</v>
          </cell>
          <cell r="E164">
            <v>0</v>
          </cell>
          <cell r="F164">
            <v>0</v>
          </cell>
        </row>
        <row r="165">
          <cell r="B165">
            <v>0</v>
          </cell>
          <cell r="E165">
            <v>0</v>
          </cell>
          <cell r="F165">
            <v>0</v>
          </cell>
        </row>
        <row r="166">
          <cell r="B166">
            <v>0</v>
          </cell>
          <cell r="E166">
            <v>0</v>
          </cell>
          <cell r="F166">
            <v>0</v>
          </cell>
        </row>
        <row r="167">
          <cell r="B167">
            <v>0</v>
          </cell>
          <cell r="E167">
            <v>0</v>
          </cell>
          <cell r="F167">
            <v>0</v>
          </cell>
        </row>
        <row r="168">
          <cell r="B168">
            <v>0</v>
          </cell>
          <cell r="E168">
            <v>0</v>
          </cell>
          <cell r="F168">
            <v>0</v>
          </cell>
        </row>
        <row r="169">
          <cell r="B169">
            <v>0</v>
          </cell>
          <cell r="E169">
            <v>0</v>
          </cell>
          <cell r="F169">
            <v>0</v>
          </cell>
        </row>
        <row r="170">
          <cell r="B170">
            <v>7675.2967499999995</v>
          </cell>
          <cell r="E170">
            <v>9475.6749999999975</v>
          </cell>
          <cell r="F170">
            <v>7675.2967499999995</v>
          </cell>
        </row>
        <row r="171">
          <cell r="B171">
            <v>0</v>
          </cell>
          <cell r="E171">
            <v>0</v>
          </cell>
          <cell r="F171">
            <v>0</v>
          </cell>
        </row>
        <row r="172">
          <cell r="B172">
            <v>0</v>
          </cell>
          <cell r="E172">
            <v>0</v>
          </cell>
          <cell r="F172">
            <v>0</v>
          </cell>
        </row>
        <row r="173">
          <cell r="B173">
            <v>0</v>
          </cell>
          <cell r="E173">
            <v>0</v>
          </cell>
          <cell r="F173">
            <v>0</v>
          </cell>
        </row>
        <row r="174">
          <cell r="B174">
            <v>0</v>
          </cell>
          <cell r="E174">
            <v>0</v>
          </cell>
          <cell r="F174">
            <v>0</v>
          </cell>
        </row>
        <row r="175">
          <cell r="B175">
            <v>0</v>
          </cell>
          <cell r="E175">
            <v>0</v>
          </cell>
          <cell r="F175">
            <v>0</v>
          </cell>
        </row>
        <row r="176">
          <cell r="B176">
            <v>0</v>
          </cell>
          <cell r="E176">
            <v>0</v>
          </cell>
          <cell r="F176">
            <v>0</v>
          </cell>
        </row>
        <row r="177">
          <cell r="B177">
            <v>0</v>
          </cell>
          <cell r="E177">
            <v>0</v>
          </cell>
          <cell r="F177">
            <v>0</v>
          </cell>
        </row>
        <row r="178">
          <cell r="B178">
            <v>0</v>
          </cell>
          <cell r="E178">
            <v>0</v>
          </cell>
          <cell r="F178">
            <v>0</v>
          </cell>
        </row>
        <row r="179">
          <cell r="B179">
            <v>0</v>
          </cell>
          <cell r="E179">
            <v>0</v>
          </cell>
          <cell r="F179">
            <v>0</v>
          </cell>
        </row>
        <row r="180">
          <cell r="B180">
            <v>0</v>
          </cell>
          <cell r="E180">
            <v>0</v>
          </cell>
          <cell r="F180">
            <v>0</v>
          </cell>
        </row>
        <row r="181">
          <cell r="B181">
            <v>0</v>
          </cell>
          <cell r="E181">
            <v>0</v>
          </cell>
          <cell r="F181">
            <v>0</v>
          </cell>
        </row>
        <row r="182">
          <cell r="B182">
            <v>7621.1414999999997</v>
          </cell>
          <cell r="E182">
            <v>9408.8166666666639</v>
          </cell>
          <cell r="F182">
            <v>7621.1414999999997</v>
          </cell>
        </row>
        <row r="183">
          <cell r="B183">
            <v>0</v>
          </cell>
          <cell r="E183">
            <v>0</v>
          </cell>
          <cell r="F183">
            <v>0</v>
          </cell>
        </row>
        <row r="184">
          <cell r="B184">
            <v>0</v>
          </cell>
          <cell r="E184">
            <v>0</v>
          </cell>
          <cell r="F184">
            <v>0</v>
          </cell>
        </row>
        <row r="185">
          <cell r="B185">
            <v>0</v>
          </cell>
          <cell r="E185">
            <v>0</v>
          </cell>
          <cell r="F185">
            <v>0</v>
          </cell>
        </row>
        <row r="186">
          <cell r="B186">
            <v>0</v>
          </cell>
          <cell r="E186">
            <v>0</v>
          </cell>
          <cell r="F186">
            <v>0</v>
          </cell>
        </row>
        <row r="187">
          <cell r="B187">
            <v>0</v>
          </cell>
          <cell r="E187">
            <v>0</v>
          </cell>
          <cell r="F187">
            <v>0</v>
          </cell>
        </row>
        <row r="188">
          <cell r="B188">
            <v>0</v>
          </cell>
          <cell r="E188">
            <v>0</v>
          </cell>
          <cell r="F188">
            <v>0</v>
          </cell>
        </row>
        <row r="189">
          <cell r="B189">
            <v>0</v>
          </cell>
          <cell r="E189">
            <v>0</v>
          </cell>
          <cell r="F189">
            <v>0</v>
          </cell>
        </row>
        <row r="190">
          <cell r="B190">
            <v>0</v>
          </cell>
          <cell r="E190">
            <v>0</v>
          </cell>
          <cell r="F190">
            <v>0</v>
          </cell>
        </row>
        <row r="191">
          <cell r="B191">
            <v>0</v>
          </cell>
          <cell r="E191">
            <v>0</v>
          </cell>
          <cell r="F191">
            <v>0</v>
          </cell>
        </row>
        <row r="192">
          <cell r="B192">
            <v>0</v>
          </cell>
          <cell r="E192">
            <v>0</v>
          </cell>
          <cell r="F192">
            <v>0</v>
          </cell>
        </row>
        <row r="193">
          <cell r="B193">
            <v>0</v>
          </cell>
          <cell r="E193">
            <v>0</v>
          </cell>
          <cell r="F193">
            <v>0</v>
          </cell>
        </row>
        <row r="194">
          <cell r="B194">
            <v>7566.9862499999954</v>
          </cell>
          <cell r="E194">
            <v>9341.9583333333303</v>
          </cell>
          <cell r="F194">
            <v>7566.9862499999954</v>
          </cell>
        </row>
        <row r="195">
          <cell r="B195">
            <v>0</v>
          </cell>
          <cell r="E195">
            <v>0</v>
          </cell>
          <cell r="F195">
            <v>0</v>
          </cell>
        </row>
        <row r="196">
          <cell r="B196">
            <v>0</v>
          </cell>
          <cell r="E196">
            <v>0</v>
          </cell>
          <cell r="F196">
            <v>0</v>
          </cell>
        </row>
        <row r="197">
          <cell r="B197">
            <v>0</v>
          </cell>
          <cell r="E197">
            <v>0</v>
          </cell>
          <cell r="F197">
            <v>0</v>
          </cell>
        </row>
        <row r="198">
          <cell r="B198">
            <v>0</v>
          </cell>
          <cell r="E198">
            <v>0</v>
          </cell>
          <cell r="F198">
            <v>0</v>
          </cell>
        </row>
        <row r="199">
          <cell r="B199">
            <v>0</v>
          </cell>
          <cell r="E199">
            <v>0</v>
          </cell>
          <cell r="F199">
            <v>0</v>
          </cell>
        </row>
        <row r="200">
          <cell r="B200">
            <v>0</v>
          </cell>
          <cell r="E200">
            <v>0</v>
          </cell>
          <cell r="F200">
            <v>0</v>
          </cell>
        </row>
        <row r="201">
          <cell r="B201">
            <v>0</v>
          </cell>
          <cell r="E201">
            <v>0</v>
          </cell>
          <cell r="F201">
            <v>0</v>
          </cell>
        </row>
        <row r="202">
          <cell r="B202">
            <v>0</v>
          </cell>
          <cell r="E202">
            <v>0</v>
          </cell>
          <cell r="F202">
            <v>0</v>
          </cell>
        </row>
        <row r="203">
          <cell r="B203">
            <v>0</v>
          </cell>
          <cell r="E203">
            <v>0</v>
          </cell>
          <cell r="F203">
            <v>0</v>
          </cell>
        </row>
        <row r="204">
          <cell r="B204">
            <v>0</v>
          </cell>
          <cell r="E204">
            <v>0</v>
          </cell>
          <cell r="F204">
            <v>0</v>
          </cell>
        </row>
        <row r="205">
          <cell r="B205">
            <v>0</v>
          </cell>
          <cell r="E205">
            <v>0</v>
          </cell>
          <cell r="F205">
            <v>0</v>
          </cell>
        </row>
        <row r="206">
          <cell r="B206">
            <v>7512.8309999999956</v>
          </cell>
          <cell r="E206">
            <v>9275.0999999999967</v>
          </cell>
          <cell r="F206">
            <v>7512.8309999999956</v>
          </cell>
        </row>
        <row r="207">
          <cell r="B207">
            <v>0</v>
          </cell>
          <cell r="E207">
            <v>0</v>
          </cell>
          <cell r="F207">
            <v>0</v>
          </cell>
        </row>
        <row r="208">
          <cell r="B208">
            <v>0</v>
          </cell>
          <cell r="E208">
            <v>0</v>
          </cell>
          <cell r="F208">
            <v>0</v>
          </cell>
        </row>
        <row r="209">
          <cell r="B209">
            <v>0</v>
          </cell>
          <cell r="E209">
            <v>0</v>
          </cell>
          <cell r="F209">
            <v>0</v>
          </cell>
        </row>
        <row r="210">
          <cell r="B210">
            <v>0</v>
          </cell>
          <cell r="E210">
            <v>0</v>
          </cell>
          <cell r="F210">
            <v>0</v>
          </cell>
        </row>
        <row r="211">
          <cell r="B211">
            <v>0</v>
          </cell>
          <cell r="E211">
            <v>0</v>
          </cell>
          <cell r="F211">
            <v>0</v>
          </cell>
        </row>
        <row r="212">
          <cell r="B212">
            <v>0</v>
          </cell>
          <cell r="E212">
            <v>0</v>
          </cell>
          <cell r="F212">
            <v>0</v>
          </cell>
        </row>
        <row r="213">
          <cell r="B213">
            <v>0</v>
          </cell>
          <cell r="E213">
            <v>0</v>
          </cell>
          <cell r="F213">
            <v>0</v>
          </cell>
        </row>
        <row r="214">
          <cell r="B214">
            <v>0</v>
          </cell>
          <cell r="E214">
            <v>0</v>
          </cell>
          <cell r="F214">
            <v>0</v>
          </cell>
        </row>
        <row r="215">
          <cell r="B215">
            <v>0</v>
          </cell>
          <cell r="E215">
            <v>0</v>
          </cell>
          <cell r="F215">
            <v>0</v>
          </cell>
        </row>
        <row r="216">
          <cell r="B216">
            <v>0</v>
          </cell>
          <cell r="E216">
            <v>0</v>
          </cell>
          <cell r="F216">
            <v>0</v>
          </cell>
        </row>
        <row r="217">
          <cell r="B217">
            <v>0</v>
          </cell>
          <cell r="E217">
            <v>0</v>
          </cell>
          <cell r="F217">
            <v>0</v>
          </cell>
        </row>
        <row r="218">
          <cell r="B218">
            <v>7458.6757499999958</v>
          </cell>
          <cell r="E218">
            <v>9208.2416666666631</v>
          </cell>
          <cell r="F218">
            <v>7458.6757499999958</v>
          </cell>
        </row>
        <row r="219">
          <cell r="B219">
            <v>0</v>
          </cell>
          <cell r="E219">
            <v>0</v>
          </cell>
          <cell r="F219">
            <v>0</v>
          </cell>
        </row>
        <row r="220">
          <cell r="B220">
            <v>0</v>
          </cell>
          <cell r="E220">
            <v>0</v>
          </cell>
          <cell r="F220">
            <v>0</v>
          </cell>
        </row>
        <row r="221">
          <cell r="B221">
            <v>0</v>
          </cell>
          <cell r="E221">
            <v>0</v>
          </cell>
          <cell r="F221">
            <v>0</v>
          </cell>
        </row>
        <row r="222">
          <cell r="B222">
            <v>0</v>
          </cell>
          <cell r="E222">
            <v>0</v>
          </cell>
          <cell r="F222">
            <v>0</v>
          </cell>
        </row>
        <row r="223">
          <cell r="B223">
            <v>0</v>
          </cell>
          <cell r="E223">
            <v>0</v>
          </cell>
          <cell r="F223">
            <v>0</v>
          </cell>
        </row>
        <row r="224">
          <cell r="B224">
            <v>0</v>
          </cell>
          <cell r="E224">
            <v>0</v>
          </cell>
          <cell r="F224">
            <v>0</v>
          </cell>
        </row>
        <row r="225">
          <cell r="B225">
            <v>0</v>
          </cell>
          <cell r="E225">
            <v>0</v>
          </cell>
          <cell r="F225">
            <v>0</v>
          </cell>
        </row>
        <row r="226">
          <cell r="B226">
            <v>0</v>
          </cell>
          <cell r="E226">
            <v>0</v>
          </cell>
          <cell r="F226">
            <v>0</v>
          </cell>
        </row>
        <row r="227">
          <cell r="B227">
            <v>0</v>
          </cell>
          <cell r="E227">
            <v>0</v>
          </cell>
          <cell r="F227">
            <v>0</v>
          </cell>
        </row>
        <row r="228">
          <cell r="B228">
            <v>0</v>
          </cell>
          <cell r="E228">
            <v>0</v>
          </cell>
          <cell r="F228">
            <v>0</v>
          </cell>
        </row>
        <row r="229">
          <cell r="B229">
            <v>0</v>
          </cell>
          <cell r="E229">
            <v>0</v>
          </cell>
          <cell r="F229">
            <v>0</v>
          </cell>
        </row>
        <row r="230">
          <cell r="B230">
            <v>7404.5204999999969</v>
          </cell>
          <cell r="E230">
            <v>9141.3833333333296</v>
          </cell>
          <cell r="F230">
            <v>7404.5204999999969</v>
          </cell>
        </row>
        <row r="231">
          <cell r="B231">
            <v>0</v>
          </cell>
          <cell r="E231">
            <v>0</v>
          </cell>
          <cell r="F231">
            <v>0</v>
          </cell>
        </row>
        <row r="232">
          <cell r="B232">
            <v>0</v>
          </cell>
          <cell r="E232">
            <v>0</v>
          </cell>
          <cell r="F232">
            <v>0</v>
          </cell>
        </row>
        <row r="233">
          <cell r="B233">
            <v>0</v>
          </cell>
          <cell r="E233">
            <v>0</v>
          </cell>
          <cell r="F233">
            <v>0</v>
          </cell>
        </row>
        <row r="234">
          <cell r="B234">
            <v>0</v>
          </cell>
          <cell r="E234">
            <v>0</v>
          </cell>
          <cell r="F234">
            <v>0</v>
          </cell>
        </row>
        <row r="235">
          <cell r="B235">
            <v>0</v>
          </cell>
          <cell r="E235">
            <v>0</v>
          </cell>
          <cell r="F235">
            <v>0</v>
          </cell>
        </row>
        <row r="236">
          <cell r="B236">
            <v>0</v>
          </cell>
          <cell r="E236">
            <v>0</v>
          </cell>
          <cell r="F236">
            <v>0</v>
          </cell>
        </row>
        <row r="237">
          <cell r="B237">
            <v>0</v>
          </cell>
          <cell r="E237">
            <v>0</v>
          </cell>
          <cell r="F237">
            <v>0</v>
          </cell>
        </row>
        <row r="238">
          <cell r="B238">
            <v>0</v>
          </cell>
          <cell r="E238">
            <v>0</v>
          </cell>
          <cell r="F238">
            <v>0</v>
          </cell>
        </row>
        <row r="239">
          <cell r="B239">
            <v>0</v>
          </cell>
          <cell r="E239">
            <v>0</v>
          </cell>
          <cell r="F239">
            <v>0</v>
          </cell>
        </row>
        <row r="240">
          <cell r="B240">
            <v>0</v>
          </cell>
          <cell r="E240">
            <v>0</v>
          </cell>
          <cell r="F240">
            <v>0</v>
          </cell>
        </row>
        <row r="241">
          <cell r="B241">
            <v>0</v>
          </cell>
          <cell r="E241">
            <v>0</v>
          </cell>
          <cell r="F241">
            <v>0</v>
          </cell>
        </row>
        <row r="242">
          <cell r="B242">
            <v>7350.3652499999971</v>
          </cell>
          <cell r="E242">
            <v>9074.524999999996</v>
          </cell>
          <cell r="F242">
            <v>7350.3652499999971</v>
          </cell>
        </row>
        <row r="243">
          <cell r="B243">
            <v>0</v>
          </cell>
          <cell r="E243">
            <v>0</v>
          </cell>
          <cell r="F243">
            <v>0</v>
          </cell>
        </row>
        <row r="244">
          <cell r="B244">
            <v>0</v>
          </cell>
          <cell r="E244">
            <v>0</v>
          </cell>
          <cell r="F244">
            <v>0</v>
          </cell>
        </row>
        <row r="245">
          <cell r="B245">
            <v>0</v>
          </cell>
          <cell r="E245">
            <v>0</v>
          </cell>
          <cell r="F245">
            <v>0</v>
          </cell>
        </row>
        <row r="246">
          <cell r="B246">
            <v>0</v>
          </cell>
          <cell r="E246">
            <v>0</v>
          </cell>
          <cell r="F246">
            <v>0</v>
          </cell>
        </row>
        <row r="247">
          <cell r="B247">
            <v>0</v>
          </cell>
          <cell r="E247">
            <v>0</v>
          </cell>
          <cell r="F247">
            <v>0</v>
          </cell>
        </row>
        <row r="248">
          <cell r="B248">
            <v>0</v>
          </cell>
          <cell r="E248">
            <v>0</v>
          </cell>
          <cell r="F248">
            <v>0</v>
          </cell>
        </row>
        <row r="249">
          <cell r="B249">
            <v>0</v>
          </cell>
          <cell r="E249">
            <v>0</v>
          </cell>
          <cell r="F249">
            <v>0</v>
          </cell>
        </row>
        <row r="250">
          <cell r="B250">
            <v>0</v>
          </cell>
          <cell r="E250">
            <v>0</v>
          </cell>
          <cell r="F250">
            <v>0</v>
          </cell>
        </row>
        <row r="251">
          <cell r="B251">
            <v>0</v>
          </cell>
          <cell r="E251">
            <v>0</v>
          </cell>
          <cell r="F251">
            <v>0</v>
          </cell>
        </row>
        <row r="252">
          <cell r="B252">
            <v>0</v>
          </cell>
          <cell r="E252">
            <v>0</v>
          </cell>
          <cell r="F252">
            <v>0</v>
          </cell>
        </row>
        <row r="253">
          <cell r="B253">
            <v>0</v>
          </cell>
          <cell r="E253">
            <v>0</v>
          </cell>
          <cell r="F253">
            <v>0</v>
          </cell>
        </row>
        <row r="254">
          <cell r="B254">
            <v>7296.2099999999973</v>
          </cell>
          <cell r="E254">
            <v>9007.6666666666624</v>
          </cell>
          <cell r="F254">
            <v>7296.2099999999973</v>
          </cell>
        </row>
        <row r="255">
          <cell r="B255">
            <v>0</v>
          </cell>
          <cell r="E255">
            <v>0</v>
          </cell>
          <cell r="F255">
            <v>0</v>
          </cell>
        </row>
        <row r="256">
          <cell r="B256">
            <v>0</v>
          </cell>
          <cell r="E256">
            <v>0</v>
          </cell>
          <cell r="F256">
            <v>0</v>
          </cell>
        </row>
        <row r="257">
          <cell r="B257">
            <v>0</v>
          </cell>
          <cell r="E257">
            <v>0</v>
          </cell>
          <cell r="F257">
            <v>0</v>
          </cell>
        </row>
        <row r="258">
          <cell r="B258">
            <v>0</v>
          </cell>
          <cell r="E258">
            <v>0</v>
          </cell>
          <cell r="F258">
            <v>0</v>
          </cell>
        </row>
        <row r="259">
          <cell r="B259">
            <v>0</v>
          </cell>
          <cell r="E259">
            <v>0</v>
          </cell>
          <cell r="F259">
            <v>0</v>
          </cell>
        </row>
        <row r="260">
          <cell r="B260">
            <v>0</v>
          </cell>
          <cell r="E260">
            <v>0</v>
          </cell>
          <cell r="F260">
            <v>0</v>
          </cell>
        </row>
        <row r="261">
          <cell r="B261">
            <v>0</v>
          </cell>
          <cell r="E261">
            <v>0</v>
          </cell>
          <cell r="F261">
            <v>0</v>
          </cell>
        </row>
        <row r="262">
          <cell r="B262">
            <v>0</v>
          </cell>
          <cell r="E262">
            <v>0</v>
          </cell>
          <cell r="F262">
            <v>0</v>
          </cell>
        </row>
        <row r="263">
          <cell r="B263">
            <v>0</v>
          </cell>
          <cell r="E263">
            <v>0</v>
          </cell>
          <cell r="F263">
            <v>0</v>
          </cell>
        </row>
        <row r="264">
          <cell r="B264">
            <v>0</v>
          </cell>
          <cell r="E264">
            <v>0</v>
          </cell>
          <cell r="F264">
            <v>0</v>
          </cell>
        </row>
        <row r="265">
          <cell r="B265">
            <v>0</v>
          </cell>
          <cell r="E265">
            <v>0</v>
          </cell>
          <cell r="F265">
            <v>0</v>
          </cell>
        </row>
        <row r="266">
          <cell r="B266">
            <v>7242.0547499999993</v>
          </cell>
          <cell r="E266">
            <v>8940.8083333333307</v>
          </cell>
          <cell r="F266">
            <v>7242.0547499999993</v>
          </cell>
        </row>
        <row r="267">
          <cell r="B267">
            <v>0</v>
          </cell>
          <cell r="E267">
            <v>0</v>
          </cell>
          <cell r="F267">
            <v>0</v>
          </cell>
        </row>
        <row r="268">
          <cell r="B268">
            <v>0</v>
          </cell>
          <cell r="E268">
            <v>0</v>
          </cell>
          <cell r="F268">
            <v>0</v>
          </cell>
        </row>
        <row r="269">
          <cell r="B269">
            <v>0</v>
          </cell>
          <cell r="E269">
            <v>0</v>
          </cell>
          <cell r="F269">
            <v>0</v>
          </cell>
        </row>
        <row r="270">
          <cell r="B270">
            <v>0</v>
          </cell>
          <cell r="E270">
            <v>0</v>
          </cell>
          <cell r="F270">
            <v>0</v>
          </cell>
        </row>
        <row r="271">
          <cell r="B271">
            <v>0</v>
          </cell>
          <cell r="E271">
            <v>0</v>
          </cell>
          <cell r="F271">
            <v>0</v>
          </cell>
        </row>
        <row r="272">
          <cell r="B272">
            <v>0</v>
          </cell>
          <cell r="E272">
            <v>0</v>
          </cell>
          <cell r="F272">
            <v>0</v>
          </cell>
        </row>
        <row r="273">
          <cell r="B273">
            <v>0</v>
          </cell>
          <cell r="E273">
            <v>0</v>
          </cell>
          <cell r="F273">
            <v>0</v>
          </cell>
        </row>
        <row r="274">
          <cell r="B274">
            <v>0</v>
          </cell>
          <cell r="E274">
            <v>0</v>
          </cell>
          <cell r="F274">
            <v>0</v>
          </cell>
        </row>
        <row r="275">
          <cell r="B275">
            <v>0</v>
          </cell>
          <cell r="E275">
            <v>0</v>
          </cell>
          <cell r="F275">
            <v>0</v>
          </cell>
        </row>
        <row r="276">
          <cell r="B276">
            <v>0</v>
          </cell>
          <cell r="E276">
            <v>0</v>
          </cell>
          <cell r="F276">
            <v>0</v>
          </cell>
        </row>
        <row r="277">
          <cell r="B277">
            <v>0</v>
          </cell>
          <cell r="E277">
            <v>0</v>
          </cell>
          <cell r="F277">
            <v>0</v>
          </cell>
        </row>
        <row r="278">
          <cell r="B278">
            <v>7187.899499999995</v>
          </cell>
          <cell r="E278">
            <v>8873.9499999999971</v>
          </cell>
          <cell r="F278">
            <v>7187.899499999995</v>
          </cell>
        </row>
        <row r="279">
          <cell r="B279">
            <v>0</v>
          </cell>
          <cell r="E279">
            <v>0</v>
          </cell>
          <cell r="F279">
            <v>0</v>
          </cell>
        </row>
        <row r="280">
          <cell r="B280">
            <v>0</v>
          </cell>
          <cell r="E280">
            <v>0</v>
          </cell>
          <cell r="F280">
            <v>0</v>
          </cell>
        </row>
        <row r="281">
          <cell r="B281">
            <v>0</v>
          </cell>
          <cell r="E281">
            <v>0</v>
          </cell>
          <cell r="F281">
            <v>0</v>
          </cell>
        </row>
        <row r="282">
          <cell r="B282">
            <v>0</v>
          </cell>
          <cell r="E282">
            <v>0</v>
          </cell>
          <cell r="F282">
            <v>0</v>
          </cell>
        </row>
        <row r="283">
          <cell r="B283">
            <v>0</v>
          </cell>
          <cell r="E283">
            <v>0</v>
          </cell>
          <cell r="F283">
            <v>0</v>
          </cell>
        </row>
        <row r="284">
          <cell r="B284">
            <v>0</v>
          </cell>
          <cell r="E284">
            <v>0</v>
          </cell>
          <cell r="F284">
            <v>0</v>
          </cell>
        </row>
        <row r="285">
          <cell r="B285">
            <v>0</v>
          </cell>
          <cell r="E285">
            <v>0</v>
          </cell>
          <cell r="F285">
            <v>0</v>
          </cell>
        </row>
        <row r="286">
          <cell r="B286">
            <v>0</v>
          </cell>
          <cell r="E286">
            <v>0</v>
          </cell>
          <cell r="F286">
            <v>0</v>
          </cell>
        </row>
        <row r="287">
          <cell r="B287">
            <v>0</v>
          </cell>
          <cell r="E287">
            <v>0</v>
          </cell>
          <cell r="F287">
            <v>0</v>
          </cell>
        </row>
        <row r="288">
          <cell r="B288">
            <v>0</v>
          </cell>
          <cell r="E288">
            <v>0</v>
          </cell>
          <cell r="F288">
            <v>0</v>
          </cell>
        </row>
        <row r="289">
          <cell r="B289">
            <v>0</v>
          </cell>
          <cell r="E289">
            <v>0</v>
          </cell>
          <cell r="F289">
            <v>0</v>
          </cell>
        </row>
        <row r="290">
          <cell r="B290">
            <v>7133.7442499999952</v>
          </cell>
          <cell r="E290">
            <v>8807.0916666666635</v>
          </cell>
          <cell r="F290">
            <v>7133.7442499999952</v>
          </cell>
        </row>
        <row r="291">
          <cell r="B291">
            <v>0</v>
          </cell>
          <cell r="E291">
            <v>0</v>
          </cell>
          <cell r="F291">
            <v>0</v>
          </cell>
        </row>
        <row r="292">
          <cell r="B292">
            <v>0</v>
          </cell>
          <cell r="E292">
            <v>0</v>
          </cell>
          <cell r="F292">
            <v>0</v>
          </cell>
        </row>
        <row r="293">
          <cell r="B293">
            <v>0</v>
          </cell>
          <cell r="E293">
            <v>0</v>
          </cell>
          <cell r="F293">
            <v>0</v>
          </cell>
        </row>
        <row r="294">
          <cell r="B294">
            <v>0</v>
          </cell>
          <cell r="E294">
            <v>0</v>
          </cell>
          <cell r="F294">
            <v>0</v>
          </cell>
        </row>
        <row r="295">
          <cell r="B295">
            <v>0</v>
          </cell>
          <cell r="E295">
            <v>0</v>
          </cell>
          <cell r="F295">
            <v>0</v>
          </cell>
        </row>
        <row r="296">
          <cell r="B296">
            <v>0</v>
          </cell>
          <cell r="E296">
            <v>0</v>
          </cell>
          <cell r="F296">
            <v>0</v>
          </cell>
        </row>
        <row r="297">
          <cell r="B297">
            <v>0</v>
          </cell>
          <cell r="E297">
            <v>0</v>
          </cell>
          <cell r="F297">
            <v>0</v>
          </cell>
        </row>
        <row r="298">
          <cell r="B298">
            <v>0</v>
          </cell>
          <cell r="E298">
            <v>0</v>
          </cell>
          <cell r="F298">
            <v>0</v>
          </cell>
        </row>
        <row r="299">
          <cell r="B299">
            <v>0</v>
          </cell>
          <cell r="E299">
            <v>0</v>
          </cell>
          <cell r="F299">
            <v>0</v>
          </cell>
        </row>
        <row r="300">
          <cell r="B300">
            <v>0</v>
          </cell>
          <cell r="E300">
            <v>0</v>
          </cell>
          <cell r="F300">
            <v>0</v>
          </cell>
        </row>
        <row r="301">
          <cell r="B301">
            <v>0</v>
          </cell>
          <cell r="E301">
            <v>0</v>
          </cell>
          <cell r="F301">
            <v>0</v>
          </cell>
        </row>
        <row r="302">
          <cell r="B302">
            <v>7079.5889999999963</v>
          </cell>
          <cell r="E302">
            <v>8740.2333333333299</v>
          </cell>
          <cell r="F302">
            <v>7079.5889999999963</v>
          </cell>
        </row>
        <row r="303">
          <cell r="B303">
            <v>0</v>
          </cell>
          <cell r="E303">
            <v>0</v>
          </cell>
          <cell r="F303">
            <v>0</v>
          </cell>
        </row>
        <row r="304">
          <cell r="B304">
            <v>0</v>
          </cell>
          <cell r="E304">
            <v>0</v>
          </cell>
          <cell r="F304">
            <v>0</v>
          </cell>
        </row>
        <row r="305">
          <cell r="B305">
            <v>0</v>
          </cell>
          <cell r="E305">
            <v>0</v>
          </cell>
          <cell r="F305">
            <v>0</v>
          </cell>
        </row>
        <row r="306">
          <cell r="B306">
            <v>0</v>
          </cell>
          <cell r="E306">
            <v>0</v>
          </cell>
          <cell r="F306">
            <v>0</v>
          </cell>
        </row>
        <row r="307">
          <cell r="B307">
            <v>0</v>
          </cell>
          <cell r="E307">
            <v>0</v>
          </cell>
          <cell r="F307">
            <v>0</v>
          </cell>
        </row>
        <row r="308">
          <cell r="B308">
            <v>0</v>
          </cell>
          <cell r="E308">
            <v>0</v>
          </cell>
          <cell r="F308">
            <v>0</v>
          </cell>
        </row>
        <row r="309">
          <cell r="B309">
            <v>0</v>
          </cell>
          <cell r="E309">
            <v>0</v>
          </cell>
          <cell r="F309">
            <v>0</v>
          </cell>
        </row>
        <row r="310">
          <cell r="B310">
            <v>0</v>
          </cell>
          <cell r="E310">
            <v>0</v>
          </cell>
          <cell r="F310">
            <v>0</v>
          </cell>
        </row>
        <row r="311">
          <cell r="B311">
            <v>0</v>
          </cell>
          <cell r="E311">
            <v>0</v>
          </cell>
          <cell r="F311">
            <v>0</v>
          </cell>
        </row>
        <row r="312">
          <cell r="B312">
            <v>0</v>
          </cell>
          <cell r="E312">
            <v>0</v>
          </cell>
          <cell r="F312">
            <v>0</v>
          </cell>
        </row>
        <row r="313">
          <cell r="B313">
            <v>0</v>
          </cell>
          <cell r="E313">
            <v>0</v>
          </cell>
          <cell r="F313">
            <v>0</v>
          </cell>
        </row>
        <row r="314">
          <cell r="B314">
            <v>7025.4337499999965</v>
          </cell>
          <cell r="E314">
            <v>8673.3749999999964</v>
          </cell>
          <cell r="F314">
            <v>7025.4337499999965</v>
          </cell>
        </row>
        <row r="315">
          <cell r="B315">
            <v>0</v>
          </cell>
          <cell r="E315">
            <v>0</v>
          </cell>
          <cell r="F315">
            <v>0</v>
          </cell>
        </row>
        <row r="316">
          <cell r="B316">
            <v>0</v>
          </cell>
          <cell r="E316">
            <v>0</v>
          </cell>
          <cell r="F316">
            <v>0</v>
          </cell>
        </row>
        <row r="317">
          <cell r="B317">
            <v>0</v>
          </cell>
          <cell r="E317">
            <v>0</v>
          </cell>
          <cell r="F317">
            <v>0</v>
          </cell>
        </row>
        <row r="318">
          <cell r="B318">
            <v>0</v>
          </cell>
          <cell r="E318">
            <v>0</v>
          </cell>
          <cell r="F318">
            <v>0</v>
          </cell>
        </row>
        <row r="319">
          <cell r="B319">
            <v>0</v>
          </cell>
          <cell r="E319">
            <v>0</v>
          </cell>
          <cell r="F319">
            <v>0</v>
          </cell>
        </row>
        <row r="320">
          <cell r="B320">
            <v>0</v>
          </cell>
          <cell r="E320">
            <v>0</v>
          </cell>
          <cell r="F320">
            <v>0</v>
          </cell>
        </row>
        <row r="321">
          <cell r="B321">
            <v>0</v>
          </cell>
          <cell r="E321">
            <v>0</v>
          </cell>
          <cell r="F321">
            <v>0</v>
          </cell>
        </row>
        <row r="322">
          <cell r="B322">
            <v>0</v>
          </cell>
          <cell r="E322">
            <v>0</v>
          </cell>
          <cell r="F322">
            <v>0</v>
          </cell>
        </row>
        <row r="323">
          <cell r="B323">
            <v>0</v>
          </cell>
          <cell r="E323">
            <v>0</v>
          </cell>
          <cell r="F323">
            <v>0</v>
          </cell>
        </row>
        <row r="324">
          <cell r="B324">
            <v>0</v>
          </cell>
          <cell r="E324">
            <v>0</v>
          </cell>
          <cell r="F324">
            <v>0</v>
          </cell>
        </row>
        <row r="325">
          <cell r="B325">
            <v>0</v>
          </cell>
          <cell r="E325">
            <v>0</v>
          </cell>
          <cell r="F325">
            <v>0</v>
          </cell>
        </row>
        <row r="326">
          <cell r="B326">
            <v>6971.2784999999967</v>
          </cell>
          <cell r="E326">
            <v>8606.5166666666628</v>
          </cell>
          <cell r="F326">
            <v>6971.2784999999967</v>
          </cell>
        </row>
        <row r="327">
          <cell r="B327">
            <v>0</v>
          </cell>
          <cell r="E327">
            <v>0</v>
          </cell>
          <cell r="F327">
            <v>0</v>
          </cell>
        </row>
        <row r="328">
          <cell r="B328">
            <v>0</v>
          </cell>
          <cell r="E328">
            <v>0</v>
          </cell>
          <cell r="F328">
            <v>0</v>
          </cell>
        </row>
        <row r="329">
          <cell r="B329">
            <v>0</v>
          </cell>
          <cell r="E329">
            <v>0</v>
          </cell>
          <cell r="F329">
            <v>0</v>
          </cell>
        </row>
        <row r="330">
          <cell r="B330">
            <v>0</v>
          </cell>
          <cell r="E330">
            <v>0</v>
          </cell>
          <cell r="F330">
            <v>0</v>
          </cell>
        </row>
        <row r="331">
          <cell r="B331">
            <v>0</v>
          </cell>
          <cell r="E331">
            <v>0</v>
          </cell>
          <cell r="F331">
            <v>0</v>
          </cell>
        </row>
        <row r="332">
          <cell r="B332">
            <v>0</v>
          </cell>
          <cell r="E332">
            <v>0</v>
          </cell>
          <cell r="F332">
            <v>0</v>
          </cell>
        </row>
        <row r="333">
          <cell r="B333">
            <v>0</v>
          </cell>
          <cell r="E333">
            <v>0</v>
          </cell>
          <cell r="F333">
            <v>0</v>
          </cell>
        </row>
        <row r="334">
          <cell r="B334">
            <v>0</v>
          </cell>
          <cell r="E334">
            <v>0</v>
          </cell>
          <cell r="F334">
            <v>0</v>
          </cell>
        </row>
        <row r="335">
          <cell r="B335">
            <v>0</v>
          </cell>
          <cell r="E335">
            <v>0</v>
          </cell>
          <cell r="F335">
            <v>0</v>
          </cell>
        </row>
        <row r="336">
          <cell r="B336">
            <v>0</v>
          </cell>
          <cell r="E336">
            <v>0</v>
          </cell>
          <cell r="F336">
            <v>0</v>
          </cell>
        </row>
        <row r="337">
          <cell r="B337">
            <v>0</v>
          </cell>
          <cell r="E337">
            <v>0</v>
          </cell>
          <cell r="F337">
            <v>0</v>
          </cell>
        </row>
        <row r="338">
          <cell r="B338">
            <v>6917.1232499999969</v>
          </cell>
          <cell r="E338">
            <v>8539.6583333333292</v>
          </cell>
          <cell r="F338">
            <v>6917.1232499999969</v>
          </cell>
        </row>
        <row r="339">
          <cell r="B339">
            <v>0</v>
          </cell>
          <cell r="E339">
            <v>0</v>
          </cell>
          <cell r="F339">
            <v>0</v>
          </cell>
        </row>
        <row r="340">
          <cell r="B340">
            <v>0</v>
          </cell>
          <cell r="E340">
            <v>0</v>
          </cell>
          <cell r="F340">
            <v>0</v>
          </cell>
        </row>
        <row r="341">
          <cell r="B341">
            <v>0</v>
          </cell>
          <cell r="E341">
            <v>0</v>
          </cell>
          <cell r="F341">
            <v>0</v>
          </cell>
        </row>
        <row r="342">
          <cell r="B342">
            <v>0</v>
          </cell>
          <cell r="E342">
            <v>0</v>
          </cell>
          <cell r="F342">
            <v>0</v>
          </cell>
        </row>
        <row r="343">
          <cell r="B343">
            <v>0</v>
          </cell>
          <cell r="E343">
            <v>0</v>
          </cell>
          <cell r="F343">
            <v>0</v>
          </cell>
        </row>
        <row r="344">
          <cell r="B344">
            <v>0</v>
          </cell>
          <cell r="E344">
            <v>0</v>
          </cell>
          <cell r="F344">
            <v>0</v>
          </cell>
        </row>
        <row r="345">
          <cell r="B345">
            <v>0</v>
          </cell>
          <cell r="E345">
            <v>0</v>
          </cell>
          <cell r="F345">
            <v>0</v>
          </cell>
        </row>
        <row r="346">
          <cell r="B346">
            <v>0</v>
          </cell>
          <cell r="E346">
            <v>0</v>
          </cell>
          <cell r="F346">
            <v>0</v>
          </cell>
        </row>
        <row r="347">
          <cell r="B347">
            <v>0</v>
          </cell>
          <cell r="E347">
            <v>0</v>
          </cell>
          <cell r="F347">
            <v>0</v>
          </cell>
        </row>
        <row r="348">
          <cell r="B348">
            <v>0</v>
          </cell>
          <cell r="E348">
            <v>0</v>
          </cell>
          <cell r="F348">
            <v>0</v>
          </cell>
        </row>
        <row r="349">
          <cell r="B349">
            <v>0</v>
          </cell>
          <cell r="E349">
            <v>0</v>
          </cell>
          <cell r="F349">
            <v>0</v>
          </cell>
        </row>
        <row r="350">
          <cell r="B350">
            <v>6862.9679999999998</v>
          </cell>
          <cell r="E350">
            <v>8472.7999999999975</v>
          </cell>
          <cell r="F350">
            <v>6862.9679999999998</v>
          </cell>
        </row>
        <row r="351">
          <cell r="B351">
            <v>0</v>
          </cell>
          <cell r="E351">
            <v>0</v>
          </cell>
          <cell r="F351">
            <v>0</v>
          </cell>
        </row>
        <row r="352">
          <cell r="B352">
            <v>0</v>
          </cell>
          <cell r="E352">
            <v>0</v>
          </cell>
          <cell r="F352">
            <v>0</v>
          </cell>
        </row>
        <row r="353">
          <cell r="B353">
            <v>0</v>
          </cell>
          <cell r="E353">
            <v>0</v>
          </cell>
          <cell r="F353">
            <v>0</v>
          </cell>
        </row>
        <row r="354">
          <cell r="B354">
            <v>0</v>
          </cell>
          <cell r="E354">
            <v>0</v>
          </cell>
          <cell r="F354">
            <v>0</v>
          </cell>
        </row>
        <row r="355">
          <cell r="B355">
            <v>0</v>
          </cell>
          <cell r="E355">
            <v>0</v>
          </cell>
          <cell r="F355">
            <v>0</v>
          </cell>
        </row>
        <row r="356">
          <cell r="B356">
            <v>0</v>
          </cell>
          <cell r="E356">
            <v>0</v>
          </cell>
          <cell r="F356">
            <v>0</v>
          </cell>
        </row>
        <row r="357">
          <cell r="B357">
            <v>0</v>
          </cell>
          <cell r="E357">
            <v>0</v>
          </cell>
          <cell r="F357">
            <v>0</v>
          </cell>
        </row>
        <row r="358">
          <cell r="B358">
            <v>0</v>
          </cell>
          <cell r="E358">
            <v>0</v>
          </cell>
          <cell r="F358">
            <v>0</v>
          </cell>
        </row>
        <row r="359">
          <cell r="B359">
            <v>0</v>
          </cell>
          <cell r="E359">
            <v>0</v>
          </cell>
          <cell r="F359">
            <v>0</v>
          </cell>
        </row>
        <row r="360">
          <cell r="B360">
            <v>0</v>
          </cell>
          <cell r="E360">
            <v>0</v>
          </cell>
          <cell r="F360">
            <v>0</v>
          </cell>
        </row>
        <row r="361">
          <cell r="B361">
            <v>0</v>
          </cell>
          <cell r="E361">
            <v>0</v>
          </cell>
          <cell r="F361">
            <v>0</v>
          </cell>
        </row>
        <row r="362">
          <cell r="B362">
            <v>6808.8127500000001</v>
          </cell>
          <cell r="E362">
            <v>8405.9416666666639</v>
          </cell>
          <cell r="F362">
            <v>6808.8127500000001</v>
          </cell>
        </row>
        <row r="363">
          <cell r="B363">
            <v>0</v>
          </cell>
          <cell r="E363">
            <v>0</v>
          </cell>
          <cell r="F363">
            <v>0</v>
          </cell>
        </row>
        <row r="364">
          <cell r="B364">
            <v>0</v>
          </cell>
          <cell r="E364">
            <v>0</v>
          </cell>
          <cell r="F364">
            <v>0</v>
          </cell>
        </row>
        <row r="365">
          <cell r="B365">
            <v>0</v>
          </cell>
          <cell r="E365">
            <v>0</v>
          </cell>
          <cell r="F365">
            <v>0</v>
          </cell>
        </row>
        <row r="366">
          <cell r="B366">
            <v>0</v>
          </cell>
          <cell r="E366">
            <v>0</v>
          </cell>
          <cell r="F366">
            <v>0</v>
          </cell>
        </row>
        <row r="367">
          <cell r="B367">
            <v>0</v>
          </cell>
          <cell r="E367">
            <v>0</v>
          </cell>
          <cell r="F367">
            <v>0</v>
          </cell>
        </row>
        <row r="368">
          <cell r="B368">
            <v>0</v>
          </cell>
          <cell r="E368">
            <v>0</v>
          </cell>
          <cell r="F368">
            <v>0</v>
          </cell>
        </row>
        <row r="369">
          <cell r="B369">
            <v>0</v>
          </cell>
          <cell r="E369">
            <v>0</v>
          </cell>
          <cell r="F369">
            <v>0</v>
          </cell>
        </row>
        <row r="370">
          <cell r="B370">
            <v>0</v>
          </cell>
          <cell r="E370">
            <v>0</v>
          </cell>
          <cell r="F370">
            <v>0</v>
          </cell>
        </row>
        <row r="371">
          <cell r="B371">
            <v>0</v>
          </cell>
          <cell r="E371">
            <v>0</v>
          </cell>
          <cell r="F371">
            <v>0</v>
          </cell>
        </row>
        <row r="372">
          <cell r="B372">
            <v>0</v>
          </cell>
          <cell r="E372">
            <v>0</v>
          </cell>
          <cell r="F372">
            <v>0</v>
          </cell>
        </row>
        <row r="373">
          <cell r="B373">
            <v>0</v>
          </cell>
          <cell r="E373">
            <v>0</v>
          </cell>
          <cell r="F373">
            <v>0</v>
          </cell>
        </row>
        <row r="374">
          <cell r="B374">
            <v>6754.6575000000012</v>
          </cell>
          <cell r="E374">
            <v>8339.0833333333303</v>
          </cell>
          <cell r="F374">
            <v>6754.6575000000012</v>
          </cell>
        </row>
        <row r="375">
          <cell r="B375">
            <v>0</v>
          </cell>
          <cell r="E375">
            <v>0</v>
          </cell>
          <cell r="F375">
            <v>0</v>
          </cell>
        </row>
        <row r="376">
          <cell r="B376">
            <v>0</v>
          </cell>
          <cell r="E376">
            <v>0</v>
          </cell>
          <cell r="F376">
            <v>0</v>
          </cell>
        </row>
        <row r="377">
          <cell r="B377">
            <v>0</v>
          </cell>
          <cell r="E377">
            <v>0</v>
          </cell>
          <cell r="F377">
            <v>0</v>
          </cell>
        </row>
        <row r="378">
          <cell r="B378">
            <v>0</v>
          </cell>
          <cell r="E378">
            <v>0</v>
          </cell>
          <cell r="F378">
            <v>0</v>
          </cell>
        </row>
        <row r="379">
          <cell r="B379">
            <v>0</v>
          </cell>
          <cell r="E379">
            <v>0</v>
          </cell>
          <cell r="F379">
            <v>0</v>
          </cell>
        </row>
        <row r="380">
          <cell r="B380">
            <v>0</v>
          </cell>
          <cell r="E380">
            <v>0</v>
          </cell>
          <cell r="F380">
            <v>0</v>
          </cell>
        </row>
        <row r="381">
          <cell r="B381">
            <v>0</v>
          </cell>
          <cell r="E381">
            <v>0</v>
          </cell>
          <cell r="F381">
            <v>0</v>
          </cell>
        </row>
        <row r="382">
          <cell r="B382">
            <v>0</v>
          </cell>
          <cell r="E382">
            <v>0</v>
          </cell>
          <cell r="F382">
            <v>0</v>
          </cell>
        </row>
        <row r="383">
          <cell r="B383">
            <v>0</v>
          </cell>
          <cell r="E383">
            <v>0</v>
          </cell>
          <cell r="F383">
            <v>0</v>
          </cell>
        </row>
        <row r="384">
          <cell r="B384">
            <v>0</v>
          </cell>
          <cell r="E384">
            <v>0</v>
          </cell>
          <cell r="F384">
            <v>0</v>
          </cell>
        </row>
        <row r="385">
          <cell r="B385">
            <v>0</v>
          </cell>
          <cell r="E385">
            <v>0</v>
          </cell>
          <cell r="F385">
            <v>0</v>
          </cell>
        </row>
        <row r="386">
          <cell r="B386">
            <v>6700.5022500000014</v>
          </cell>
          <cell r="E386">
            <v>8272.2249999999967</v>
          </cell>
          <cell r="F386">
            <v>6700.5022500000014</v>
          </cell>
        </row>
        <row r="387">
          <cell r="B387">
            <v>0</v>
          </cell>
          <cell r="E387">
            <v>0</v>
          </cell>
          <cell r="F387">
            <v>0</v>
          </cell>
        </row>
        <row r="388">
          <cell r="B388">
            <v>0</v>
          </cell>
          <cell r="E388">
            <v>0</v>
          </cell>
          <cell r="F388">
            <v>0</v>
          </cell>
        </row>
        <row r="389">
          <cell r="B389">
            <v>0</v>
          </cell>
          <cell r="E389">
            <v>0</v>
          </cell>
          <cell r="F389">
            <v>0</v>
          </cell>
        </row>
        <row r="390">
          <cell r="B390">
            <v>0</v>
          </cell>
          <cell r="E390">
            <v>0</v>
          </cell>
          <cell r="F390">
            <v>0</v>
          </cell>
        </row>
        <row r="391">
          <cell r="B391">
            <v>0</v>
          </cell>
          <cell r="E391">
            <v>0</v>
          </cell>
          <cell r="F391">
            <v>0</v>
          </cell>
        </row>
        <row r="392">
          <cell r="B392">
            <v>0</v>
          </cell>
          <cell r="E392">
            <v>0</v>
          </cell>
          <cell r="F392">
            <v>0</v>
          </cell>
        </row>
        <row r="393">
          <cell r="B393">
            <v>0</v>
          </cell>
          <cell r="E393">
            <v>0</v>
          </cell>
          <cell r="F393">
            <v>0</v>
          </cell>
        </row>
        <row r="394">
          <cell r="B394">
            <v>0</v>
          </cell>
          <cell r="E394">
            <v>0</v>
          </cell>
          <cell r="F394">
            <v>0</v>
          </cell>
        </row>
        <row r="395">
          <cell r="B395">
            <v>0</v>
          </cell>
          <cell r="E395">
            <v>0</v>
          </cell>
          <cell r="F395">
            <v>0</v>
          </cell>
        </row>
        <row r="396">
          <cell r="B396">
            <v>0</v>
          </cell>
          <cell r="E396">
            <v>0</v>
          </cell>
          <cell r="F396">
            <v>0</v>
          </cell>
        </row>
        <row r="397">
          <cell r="B397">
            <v>0</v>
          </cell>
          <cell r="E397">
            <v>0</v>
          </cell>
          <cell r="F397">
            <v>0</v>
          </cell>
        </row>
        <row r="398">
          <cell r="B398">
            <v>6646.3470000000034</v>
          </cell>
          <cell r="E398">
            <v>8205.366666666665</v>
          </cell>
          <cell r="F398">
            <v>6646.3470000000034</v>
          </cell>
        </row>
        <row r="399">
          <cell r="B399">
            <v>0</v>
          </cell>
          <cell r="E399">
            <v>0</v>
          </cell>
          <cell r="F399">
            <v>0</v>
          </cell>
        </row>
        <row r="400">
          <cell r="B400">
            <v>0</v>
          </cell>
          <cell r="E400">
            <v>0</v>
          </cell>
          <cell r="F400">
            <v>0</v>
          </cell>
        </row>
        <row r="401">
          <cell r="B401">
            <v>0</v>
          </cell>
          <cell r="E401">
            <v>0</v>
          </cell>
          <cell r="F401">
            <v>0</v>
          </cell>
        </row>
        <row r="402">
          <cell r="B402">
            <v>0</v>
          </cell>
          <cell r="E402">
            <v>0</v>
          </cell>
          <cell r="F402">
            <v>0</v>
          </cell>
        </row>
        <row r="403">
          <cell r="B403">
            <v>0</v>
          </cell>
          <cell r="E403">
            <v>0</v>
          </cell>
          <cell r="F403">
            <v>0</v>
          </cell>
        </row>
        <row r="404">
          <cell r="B404">
            <v>0</v>
          </cell>
          <cell r="E404">
            <v>0</v>
          </cell>
          <cell r="F404">
            <v>0</v>
          </cell>
        </row>
        <row r="405">
          <cell r="B405">
            <v>0</v>
          </cell>
          <cell r="E405">
            <v>0</v>
          </cell>
          <cell r="F405">
            <v>0</v>
          </cell>
        </row>
        <row r="406">
          <cell r="B406">
            <v>0</v>
          </cell>
          <cell r="E406">
            <v>0</v>
          </cell>
          <cell r="F406">
            <v>0</v>
          </cell>
        </row>
        <row r="407">
          <cell r="B407">
            <v>0</v>
          </cell>
          <cell r="E407">
            <v>0</v>
          </cell>
          <cell r="F407">
            <v>0</v>
          </cell>
        </row>
        <row r="408">
          <cell r="B408">
            <v>0</v>
          </cell>
          <cell r="E408">
            <v>0</v>
          </cell>
          <cell r="F408">
            <v>0</v>
          </cell>
        </row>
        <row r="409">
          <cell r="B409">
            <v>0</v>
          </cell>
          <cell r="E409">
            <v>0</v>
          </cell>
          <cell r="F409">
            <v>0</v>
          </cell>
        </row>
        <row r="410">
          <cell r="B410">
            <v>6592.1917500000036</v>
          </cell>
          <cell r="E410">
            <v>8138.5083333333314</v>
          </cell>
          <cell r="F410">
            <v>6592.1917500000036</v>
          </cell>
        </row>
        <row r="411">
          <cell r="B411">
            <v>0</v>
          </cell>
          <cell r="E411">
            <v>0</v>
          </cell>
          <cell r="F411">
            <v>0</v>
          </cell>
        </row>
        <row r="412">
          <cell r="B412">
            <v>0</v>
          </cell>
          <cell r="E412">
            <v>0</v>
          </cell>
          <cell r="F412">
            <v>0</v>
          </cell>
        </row>
        <row r="413">
          <cell r="B413">
            <v>0</v>
          </cell>
          <cell r="E413">
            <v>0</v>
          </cell>
          <cell r="F413">
            <v>0</v>
          </cell>
        </row>
        <row r="414">
          <cell r="B414">
            <v>0</v>
          </cell>
          <cell r="E414">
            <v>0</v>
          </cell>
          <cell r="F414">
            <v>0</v>
          </cell>
        </row>
        <row r="415">
          <cell r="B415">
            <v>0</v>
          </cell>
          <cell r="E415">
            <v>0</v>
          </cell>
          <cell r="F415">
            <v>0</v>
          </cell>
        </row>
        <row r="416">
          <cell r="B416">
            <v>0</v>
          </cell>
          <cell r="E416">
            <v>0</v>
          </cell>
          <cell r="F416">
            <v>0</v>
          </cell>
        </row>
        <row r="417">
          <cell r="B417">
            <v>0</v>
          </cell>
          <cell r="E417">
            <v>0</v>
          </cell>
          <cell r="F417">
            <v>0</v>
          </cell>
        </row>
        <row r="418">
          <cell r="B418">
            <v>0</v>
          </cell>
          <cell r="E418">
            <v>0</v>
          </cell>
          <cell r="F418">
            <v>0</v>
          </cell>
        </row>
        <row r="419">
          <cell r="B419">
            <v>0</v>
          </cell>
          <cell r="E419">
            <v>0</v>
          </cell>
          <cell r="F419">
            <v>0</v>
          </cell>
        </row>
        <row r="420">
          <cell r="B420">
            <v>0</v>
          </cell>
          <cell r="E420">
            <v>0</v>
          </cell>
          <cell r="F420">
            <v>0</v>
          </cell>
        </row>
        <row r="421">
          <cell r="B421">
            <v>0</v>
          </cell>
          <cell r="E421">
            <v>0</v>
          </cell>
          <cell r="F421">
            <v>0</v>
          </cell>
        </row>
        <row r="422">
          <cell r="B422">
            <v>6538.0364999999929</v>
          </cell>
          <cell r="E422">
            <v>8071.6499999999978</v>
          </cell>
          <cell r="F422">
            <v>6538.0364999999929</v>
          </cell>
        </row>
        <row r="423">
          <cell r="B423">
            <v>0</v>
          </cell>
          <cell r="E423">
            <v>0</v>
          </cell>
          <cell r="F423">
            <v>0</v>
          </cell>
        </row>
        <row r="424">
          <cell r="B424">
            <v>0</v>
          </cell>
          <cell r="E424">
            <v>0</v>
          </cell>
          <cell r="F424">
            <v>0</v>
          </cell>
        </row>
        <row r="425">
          <cell r="B425">
            <v>0</v>
          </cell>
          <cell r="E425">
            <v>0</v>
          </cell>
          <cell r="F425">
            <v>0</v>
          </cell>
        </row>
        <row r="426">
          <cell r="B426">
            <v>0</v>
          </cell>
          <cell r="E426">
            <v>0</v>
          </cell>
          <cell r="F426">
            <v>0</v>
          </cell>
        </row>
        <row r="427">
          <cell r="B427">
            <v>0</v>
          </cell>
          <cell r="E427">
            <v>0</v>
          </cell>
          <cell r="F427">
            <v>0</v>
          </cell>
        </row>
        <row r="428">
          <cell r="B428">
            <v>0</v>
          </cell>
          <cell r="E428">
            <v>0</v>
          </cell>
          <cell r="F428">
            <v>0</v>
          </cell>
        </row>
        <row r="429">
          <cell r="B429">
            <v>0</v>
          </cell>
          <cell r="E429">
            <v>0</v>
          </cell>
          <cell r="F429">
            <v>0</v>
          </cell>
        </row>
        <row r="430">
          <cell r="B430">
            <v>0</v>
          </cell>
          <cell r="E430">
            <v>0</v>
          </cell>
          <cell r="F430">
            <v>0</v>
          </cell>
        </row>
        <row r="431">
          <cell r="B431">
            <v>0</v>
          </cell>
          <cell r="E431">
            <v>0</v>
          </cell>
          <cell r="F431">
            <v>0</v>
          </cell>
        </row>
        <row r="432">
          <cell r="B432">
            <v>0</v>
          </cell>
          <cell r="E432">
            <v>0</v>
          </cell>
          <cell r="F432">
            <v>0</v>
          </cell>
        </row>
        <row r="433">
          <cell r="B433">
            <v>0</v>
          </cell>
          <cell r="E433">
            <v>0</v>
          </cell>
          <cell r="F433">
            <v>0</v>
          </cell>
        </row>
        <row r="434">
          <cell r="B434">
            <v>6483.881249999994</v>
          </cell>
          <cell r="E434">
            <v>8004.7916666666642</v>
          </cell>
          <cell r="F434">
            <v>6483.881249999994</v>
          </cell>
        </row>
        <row r="435">
          <cell r="B435">
            <v>0</v>
          </cell>
          <cell r="E435">
            <v>0</v>
          </cell>
          <cell r="F435">
            <v>0</v>
          </cell>
        </row>
        <row r="436">
          <cell r="B436">
            <v>0</v>
          </cell>
          <cell r="E436">
            <v>0</v>
          </cell>
          <cell r="F436">
            <v>0</v>
          </cell>
        </row>
        <row r="437">
          <cell r="B437">
            <v>0</v>
          </cell>
          <cell r="E437">
            <v>0</v>
          </cell>
          <cell r="F437">
            <v>0</v>
          </cell>
        </row>
        <row r="438">
          <cell r="B438">
            <v>0</v>
          </cell>
          <cell r="E438">
            <v>0</v>
          </cell>
          <cell r="F438">
            <v>0</v>
          </cell>
        </row>
        <row r="439">
          <cell r="B439">
            <v>0</v>
          </cell>
          <cell r="E439">
            <v>0</v>
          </cell>
          <cell r="F439">
            <v>0</v>
          </cell>
        </row>
        <row r="440">
          <cell r="B440">
            <v>0</v>
          </cell>
          <cell r="E440">
            <v>0</v>
          </cell>
          <cell r="F440">
            <v>0</v>
          </cell>
        </row>
        <row r="441">
          <cell r="B441">
            <v>0</v>
          </cell>
          <cell r="E441">
            <v>0</v>
          </cell>
          <cell r="F441">
            <v>0</v>
          </cell>
        </row>
        <row r="442">
          <cell r="B442">
            <v>0</v>
          </cell>
          <cell r="E442">
            <v>0</v>
          </cell>
          <cell r="F442">
            <v>0</v>
          </cell>
        </row>
        <row r="443">
          <cell r="B443">
            <v>0</v>
          </cell>
          <cell r="E443">
            <v>0</v>
          </cell>
          <cell r="F443">
            <v>0</v>
          </cell>
        </row>
        <row r="444">
          <cell r="B444">
            <v>0</v>
          </cell>
          <cell r="E444">
            <v>0</v>
          </cell>
          <cell r="F444">
            <v>0</v>
          </cell>
        </row>
        <row r="445">
          <cell r="B445">
            <v>0</v>
          </cell>
          <cell r="E445">
            <v>0</v>
          </cell>
          <cell r="F445">
            <v>0</v>
          </cell>
        </row>
        <row r="446">
          <cell r="B446">
            <v>6429.7259999999942</v>
          </cell>
          <cell r="E446">
            <v>7937.9333333333307</v>
          </cell>
          <cell r="F446">
            <v>6429.7259999999942</v>
          </cell>
        </row>
        <row r="447">
          <cell r="B447">
            <v>0</v>
          </cell>
          <cell r="E447">
            <v>0</v>
          </cell>
          <cell r="F447">
            <v>0</v>
          </cell>
        </row>
        <row r="448">
          <cell r="B448">
            <v>0</v>
          </cell>
          <cell r="E448">
            <v>0</v>
          </cell>
          <cell r="F448">
            <v>0</v>
          </cell>
        </row>
        <row r="449">
          <cell r="B449">
            <v>0</v>
          </cell>
          <cell r="E449">
            <v>0</v>
          </cell>
          <cell r="F449">
            <v>0</v>
          </cell>
        </row>
        <row r="450">
          <cell r="B450">
            <v>0</v>
          </cell>
          <cell r="E450">
            <v>0</v>
          </cell>
          <cell r="F450">
            <v>0</v>
          </cell>
        </row>
        <row r="451">
          <cell r="B451">
            <v>0</v>
          </cell>
          <cell r="E451">
            <v>0</v>
          </cell>
          <cell r="F451">
            <v>0</v>
          </cell>
        </row>
        <row r="452">
          <cell r="B452">
            <v>0</v>
          </cell>
          <cell r="E452">
            <v>0</v>
          </cell>
          <cell r="F452">
            <v>0</v>
          </cell>
        </row>
        <row r="453">
          <cell r="B453">
            <v>0</v>
          </cell>
          <cell r="E453">
            <v>0</v>
          </cell>
          <cell r="F453">
            <v>0</v>
          </cell>
        </row>
        <row r="454">
          <cell r="B454">
            <v>0</v>
          </cell>
          <cell r="E454">
            <v>0</v>
          </cell>
          <cell r="F454">
            <v>0</v>
          </cell>
        </row>
        <row r="455">
          <cell r="B455">
            <v>0</v>
          </cell>
          <cell r="E455">
            <v>0</v>
          </cell>
          <cell r="F455">
            <v>0</v>
          </cell>
        </row>
        <row r="456">
          <cell r="B456">
            <v>0</v>
          </cell>
          <cell r="E456">
            <v>0</v>
          </cell>
          <cell r="F456">
            <v>0</v>
          </cell>
        </row>
        <row r="457">
          <cell r="B457">
            <v>0</v>
          </cell>
          <cell r="E457">
            <v>0</v>
          </cell>
          <cell r="F457">
            <v>0</v>
          </cell>
        </row>
        <row r="458">
          <cell r="B458">
            <v>6375.5707499999953</v>
          </cell>
          <cell r="E458">
            <v>7871.0749999999971</v>
          </cell>
          <cell r="F458">
            <v>6375.5707499999953</v>
          </cell>
        </row>
        <row r="459">
          <cell r="B459">
            <v>0</v>
          </cell>
          <cell r="E459">
            <v>0</v>
          </cell>
          <cell r="F459">
            <v>0</v>
          </cell>
        </row>
        <row r="460">
          <cell r="B460">
            <v>0</v>
          </cell>
          <cell r="E460">
            <v>0</v>
          </cell>
          <cell r="F460">
            <v>0</v>
          </cell>
        </row>
        <row r="461">
          <cell r="B461">
            <v>0</v>
          </cell>
          <cell r="E461">
            <v>0</v>
          </cell>
          <cell r="F461">
            <v>0</v>
          </cell>
        </row>
        <row r="462">
          <cell r="B462">
            <v>0</v>
          </cell>
          <cell r="E462">
            <v>0</v>
          </cell>
          <cell r="F462">
            <v>0</v>
          </cell>
        </row>
        <row r="463">
          <cell r="B463">
            <v>0</v>
          </cell>
          <cell r="E463">
            <v>0</v>
          </cell>
          <cell r="F463">
            <v>0</v>
          </cell>
        </row>
        <row r="464">
          <cell r="B464">
            <v>0</v>
          </cell>
          <cell r="E464">
            <v>0</v>
          </cell>
          <cell r="F464">
            <v>0</v>
          </cell>
        </row>
        <row r="465">
          <cell r="B465">
            <v>0</v>
          </cell>
          <cell r="E465">
            <v>0</v>
          </cell>
          <cell r="F465">
            <v>0</v>
          </cell>
        </row>
        <row r="466">
          <cell r="B466">
            <v>0</v>
          </cell>
          <cell r="E466">
            <v>0</v>
          </cell>
          <cell r="F466">
            <v>0</v>
          </cell>
        </row>
        <row r="467">
          <cell r="B467">
            <v>0</v>
          </cell>
          <cell r="E467">
            <v>0</v>
          </cell>
          <cell r="F467">
            <v>0</v>
          </cell>
        </row>
        <row r="468">
          <cell r="B468">
            <v>0</v>
          </cell>
          <cell r="E468">
            <v>0</v>
          </cell>
          <cell r="F468">
            <v>0</v>
          </cell>
        </row>
        <row r="469">
          <cell r="B469">
            <v>0</v>
          </cell>
          <cell r="E469">
            <v>0</v>
          </cell>
          <cell r="F469">
            <v>0</v>
          </cell>
        </row>
        <row r="470">
          <cell r="B470">
            <v>6321.4154999999964</v>
          </cell>
          <cell r="E470">
            <v>7804.2166666666644</v>
          </cell>
          <cell r="F470">
            <v>6321.4154999999964</v>
          </cell>
        </row>
        <row r="471">
          <cell r="B471">
            <v>0</v>
          </cell>
          <cell r="E471">
            <v>0</v>
          </cell>
          <cell r="F471">
            <v>0</v>
          </cell>
        </row>
        <row r="472">
          <cell r="B472">
            <v>0</v>
          </cell>
          <cell r="E472">
            <v>0</v>
          </cell>
          <cell r="F472">
            <v>0</v>
          </cell>
        </row>
        <row r="473">
          <cell r="B473">
            <v>0</v>
          </cell>
          <cell r="E473">
            <v>0</v>
          </cell>
          <cell r="F473">
            <v>0</v>
          </cell>
        </row>
        <row r="474">
          <cell r="B474">
            <v>0</v>
          </cell>
          <cell r="E474">
            <v>0</v>
          </cell>
          <cell r="F474">
            <v>0</v>
          </cell>
        </row>
        <row r="475">
          <cell r="B475">
            <v>0</v>
          </cell>
          <cell r="E475">
            <v>0</v>
          </cell>
          <cell r="F475">
            <v>0</v>
          </cell>
        </row>
        <row r="476">
          <cell r="B476">
            <v>0</v>
          </cell>
          <cell r="E476">
            <v>0</v>
          </cell>
          <cell r="F476">
            <v>0</v>
          </cell>
        </row>
        <row r="477">
          <cell r="B477">
            <v>0</v>
          </cell>
          <cell r="E477">
            <v>0</v>
          </cell>
          <cell r="F477">
            <v>0</v>
          </cell>
        </row>
        <row r="478">
          <cell r="B478">
            <v>0</v>
          </cell>
          <cell r="E478">
            <v>0</v>
          </cell>
          <cell r="F478">
            <v>0</v>
          </cell>
        </row>
        <row r="479">
          <cell r="B479">
            <v>0</v>
          </cell>
          <cell r="E479">
            <v>0</v>
          </cell>
          <cell r="F479">
            <v>0</v>
          </cell>
        </row>
        <row r="480">
          <cell r="B480">
            <v>0</v>
          </cell>
          <cell r="E480">
            <v>0</v>
          </cell>
          <cell r="F480">
            <v>0</v>
          </cell>
        </row>
        <row r="481">
          <cell r="B481">
            <v>0</v>
          </cell>
          <cell r="E481">
            <v>0</v>
          </cell>
          <cell r="F481">
            <v>0</v>
          </cell>
        </row>
        <row r="482">
          <cell r="B482">
            <v>6267.2602499999975</v>
          </cell>
          <cell r="E482">
            <v>7737.3583333333318</v>
          </cell>
          <cell r="F482">
            <v>6267.2602499999975</v>
          </cell>
        </row>
        <row r="483">
          <cell r="B483">
            <v>0</v>
          </cell>
          <cell r="E483">
            <v>0</v>
          </cell>
          <cell r="F483">
            <v>0</v>
          </cell>
        </row>
        <row r="484">
          <cell r="B484">
            <v>0</v>
          </cell>
          <cell r="E484">
            <v>0</v>
          </cell>
          <cell r="F484">
            <v>0</v>
          </cell>
        </row>
        <row r="485">
          <cell r="B485">
            <v>0</v>
          </cell>
          <cell r="E485">
            <v>0</v>
          </cell>
          <cell r="F485">
            <v>0</v>
          </cell>
        </row>
        <row r="486">
          <cell r="B486">
            <v>0</v>
          </cell>
          <cell r="E486">
            <v>0</v>
          </cell>
          <cell r="F486">
            <v>0</v>
          </cell>
        </row>
        <row r="487">
          <cell r="B487">
            <v>0</v>
          </cell>
          <cell r="E487">
            <v>0</v>
          </cell>
          <cell r="F487">
            <v>0</v>
          </cell>
        </row>
        <row r="488">
          <cell r="B488">
            <v>0</v>
          </cell>
          <cell r="E488">
            <v>0</v>
          </cell>
          <cell r="F488">
            <v>0</v>
          </cell>
        </row>
        <row r="489">
          <cell r="B489">
            <v>0</v>
          </cell>
          <cell r="E489">
            <v>0</v>
          </cell>
          <cell r="F489">
            <v>0</v>
          </cell>
        </row>
        <row r="490">
          <cell r="B490">
            <v>0</v>
          </cell>
          <cell r="E490">
            <v>0</v>
          </cell>
          <cell r="F490">
            <v>0</v>
          </cell>
        </row>
        <row r="491">
          <cell r="B491">
            <v>0</v>
          </cell>
          <cell r="E491">
            <v>0</v>
          </cell>
          <cell r="F491">
            <v>0</v>
          </cell>
        </row>
        <row r="492">
          <cell r="B492">
            <v>0</v>
          </cell>
          <cell r="E492">
            <v>0</v>
          </cell>
          <cell r="F492">
            <v>0</v>
          </cell>
        </row>
        <row r="493">
          <cell r="B493">
            <v>0</v>
          </cell>
          <cell r="E493">
            <v>0</v>
          </cell>
          <cell r="F493">
            <v>0</v>
          </cell>
        </row>
        <row r="494">
          <cell r="B494">
            <v>6213.1049999999977</v>
          </cell>
          <cell r="E494">
            <v>7670.4999999999982</v>
          </cell>
          <cell r="F494">
            <v>6213.1049999999977</v>
          </cell>
        </row>
        <row r="495">
          <cell r="B495">
            <v>0</v>
          </cell>
          <cell r="E495">
            <v>0</v>
          </cell>
          <cell r="F495">
            <v>0</v>
          </cell>
        </row>
        <row r="496">
          <cell r="B496">
            <v>0</v>
          </cell>
          <cell r="E496">
            <v>0</v>
          </cell>
          <cell r="F496">
            <v>0</v>
          </cell>
        </row>
        <row r="497">
          <cell r="B497">
            <v>0</v>
          </cell>
          <cell r="E497">
            <v>0</v>
          </cell>
          <cell r="F497">
            <v>0</v>
          </cell>
        </row>
        <row r="498">
          <cell r="B498">
            <v>0</v>
          </cell>
          <cell r="E498">
            <v>0</v>
          </cell>
          <cell r="F498">
            <v>0</v>
          </cell>
        </row>
        <row r="499">
          <cell r="B499">
            <v>0</v>
          </cell>
          <cell r="E499">
            <v>0</v>
          </cell>
          <cell r="F499">
            <v>0</v>
          </cell>
        </row>
        <row r="500">
          <cell r="B500">
            <v>0</v>
          </cell>
          <cell r="E500">
            <v>0</v>
          </cell>
          <cell r="F500">
            <v>0</v>
          </cell>
        </row>
        <row r="501">
          <cell r="B501">
            <v>0</v>
          </cell>
          <cell r="E501">
            <v>0</v>
          </cell>
          <cell r="F501">
            <v>0</v>
          </cell>
        </row>
        <row r="502">
          <cell r="B502">
            <v>0</v>
          </cell>
          <cell r="E502">
            <v>0</v>
          </cell>
          <cell r="F502">
            <v>0</v>
          </cell>
        </row>
        <row r="503">
          <cell r="B503">
            <v>0</v>
          </cell>
          <cell r="E503">
            <v>0</v>
          </cell>
          <cell r="F503">
            <v>0</v>
          </cell>
        </row>
        <row r="504">
          <cell r="B504">
            <v>0</v>
          </cell>
          <cell r="E504">
            <v>0</v>
          </cell>
          <cell r="F504">
            <v>0</v>
          </cell>
        </row>
        <row r="505">
          <cell r="B505">
            <v>0</v>
          </cell>
          <cell r="E505">
            <v>0</v>
          </cell>
          <cell r="F505">
            <v>0</v>
          </cell>
        </row>
        <row r="506">
          <cell r="B506">
            <v>6158.9497499999989</v>
          </cell>
          <cell r="E506">
            <v>7603.6416666666646</v>
          </cell>
          <cell r="F506">
            <v>6158.9497499999989</v>
          </cell>
        </row>
        <row r="507">
          <cell r="B507">
            <v>0</v>
          </cell>
          <cell r="E507">
            <v>0</v>
          </cell>
          <cell r="F507">
            <v>0</v>
          </cell>
        </row>
        <row r="508">
          <cell r="B508">
            <v>0</v>
          </cell>
          <cell r="E508">
            <v>0</v>
          </cell>
          <cell r="F508">
            <v>0</v>
          </cell>
        </row>
        <row r="509">
          <cell r="B509">
            <v>0</v>
          </cell>
          <cell r="E509">
            <v>0</v>
          </cell>
          <cell r="F509">
            <v>0</v>
          </cell>
        </row>
        <row r="510">
          <cell r="B510">
            <v>0</v>
          </cell>
          <cell r="E510">
            <v>0</v>
          </cell>
          <cell r="F510">
            <v>0</v>
          </cell>
        </row>
        <row r="511">
          <cell r="B511">
            <v>0</v>
          </cell>
          <cell r="E511">
            <v>0</v>
          </cell>
          <cell r="F511">
            <v>0</v>
          </cell>
        </row>
        <row r="512">
          <cell r="B512">
            <v>0</v>
          </cell>
          <cell r="E512">
            <v>0</v>
          </cell>
          <cell r="F512">
            <v>0</v>
          </cell>
        </row>
        <row r="513">
          <cell r="B513">
            <v>0</v>
          </cell>
          <cell r="E513">
            <v>0</v>
          </cell>
          <cell r="F513">
            <v>0</v>
          </cell>
        </row>
        <row r="514">
          <cell r="B514">
            <v>0</v>
          </cell>
          <cell r="E514">
            <v>0</v>
          </cell>
          <cell r="F514">
            <v>0</v>
          </cell>
        </row>
        <row r="515">
          <cell r="B515">
            <v>0</v>
          </cell>
          <cell r="E515">
            <v>0</v>
          </cell>
          <cell r="F515">
            <v>0</v>
          </cell>
        </row>
        <row r="516">
          <cell r="B516">
            <v>0</v>
          </cell>
          <cell r="E516">
            <v>0</v>
          </cell>
          <cell r="F516">
            <v>0</v>
          </cell>
        </row>
        <row r="517">
          <cell r="B517">
            <v>0</v>
          </cell>
          <cell r="E517">
            <v>0</v>
          </cell>
          <cell r="F517">
            <v>0</v>
          </cell>
        </row>
        <row r="518">
          <cell r="B518">
            <v>6104.7944999999991</v>
          </cell>
          <cell r="E518">
            <v>7536.783333333331</v>
          </cell>
          <cell r="F518">
            <v>6104.7944999999991</v>
          </cell>
        </row>
        <row r="519">
          <cell r="B519">
            <v>0</v>
          </cell>
          <cell r="E519">
            <v>0</v>
          </cell>
          <cell r="F519">
            <v>0</v>
          </cell>
        </row>
        <row r="520">
          <cell r="B520">
            <v>0</v>
          </cell>
          <cell r="E520">
            <v>0</v>
          </cell>
          <cell r="F520">
            <v>0</v>
          </cell>
        </row>
        <row r="521">
          <cell r="B521">
            <v>0</v>
          </cell>
          <cell r="E521">
            <v>0</v>
          </cell>
          <cell r="F521">
            <v>0</v>
          </cell>
        </row>
        <row r="522">
          <cell r="B522">
            <v>0</v>
          </cell>
          <cell r="E522">
            <v>0</v>
          </cell>
          <cell r="F522">
            <v>0</v>
          </cell>
        </row>
        <row r="523">
          <cell r="B523">
            <v>0</v>
          </cell>
          <cell r="E523">
            <v>0</v>
          </cell>
          <cell r="F523">
            <v>0</v>
          </cell>
        </row>
        <row r="524">
          <cell r="B524">
            <v>0</v>
          </cell>
          <cell r="E524">
            <v>0</v>
          </cell>
          <cell r="F524">
            <v>0</v>
          </cell>
        </row>
        <row r="525">
          <cell r="B525">
            <v>0</v>
          </cell>
          <cell r="E525">
            <v>0</v>
          </cell>
          <cell r="F525">
            <v>0</v>
          </cell>
        </row>
        <row r="526">
          <cell r="B526">
            <v>0</v>
          </cell>
          <cell r="E526">
            <v>0</v>
          </cell>
          <cell r="F526">
            <v>0</v>
          </cell>
        </row>
        <row r="527">
          <cell r="B527">
            <v>0</v>
          </cell>
          <cell r="E527">
            <v>0</v>
          </cell>
          <cell r="F527">
            <v>0</v>
          </cell>
        </row>
        <row r="528">
          <cell r="B528">
            <v>0</v>
          </cell>
          <cell r="E528">
            <v>0</v>
          </cell>
          <cell r="F528">
            <v>0</v>
          </cell>
        </row>
        <row r="529">
          <cell r="B529">
            <v>0</v>
          </cell>
          <cell r="E529">
            <v>0</v>
          </cell>
          <cell r="F529">
            <v>0</v>
          </cell>
        </row>
        <row r="530">
          <cell r="B530">
            <v>6050.6392500000002</v>
          </cell>
          <cell r="E530">
            <v>7469.9249999999975</v>
          </cell>
          <cell r="F530">
            <v>6050.6392500000002</v>
          </cell>
        </row>
        <row r="531">
          <cell r="B531">
            <v>0</v>
          </cell>
          <cell r="E531">
            <v>0</v>
          </cell>
          <cell r="F531">
            <v>0</v>
          </cell>
        </row>
        <row r="532">
          <cell r="B532">
            <v>0</v>
          </cell>
          <cell r="E532">
            <v>0</v>
          </cell>
          <cell r="F532">
            <v>0</v>
          </cell>
        </row>
        <row r="533">
          <cell r="B533">
            <v>0</v>
          </cell>
          <cell r="E533">
            <v>0</v>
          </cell>
          <cell r="F533">
            <v>0</v>
          </cell>
        </row>
        <row r="534">
          <cell r="B534">
            <v>0</v>
          </cell>
          <cell r="E534">
            <v>0</v>
          </cell>
          <cell r="F534">
            <v>0</v>
          </cell>
        </row>
        <row r="535">
          <cell r="B535">
            <v>0</v>
          </cell>
          <cell r="E535">
            <v>0</v>
          </cell>
          <cell r="F535">
            <v>0</v>
          </cell>
        </row>
        <row r="536">
          <cell r="B536">
            <v>0</v>
          </cell>
          <cell r="E536">
            <v>0</v>
          </cell>
          <cell r="F536">
            <v>0</v>
          </cell>
        </row>
        <row r="537">
          <cell r="B537">
            <v>0</v>
          </cell>
          <cell r="E537">
            <v>0</v>
          </cell>
          <cell r="F537">
            <v>0</v>
          </cell>
        </row>
        <row r="538">
          <cell r="B538">
            <v>0</v>
          </cell>
          <cell r="E538">
            <v>0</v>
          </cell>
          <cell r="F538">
            <v>0</v>
          </cell>
        </row>
        <row r="539">
          <cell r="B539">
            <v>0</v>
          </cell>
          <cell r="E539">
            <v>0</v>
          </cell>
          <cell r="F539">
            <v>0</v>
          </cell>
        </row>
        <row r="540">
          <cell r="B540">
            <v>0</v>
          </cell>
          <cell r="E540">
            <v>0</v>
          </cell>
          <cell r="F540">
            <v>0</v>
          </cell>
        </row>
        <row r="541">
          <cell r="B541">
            <v>0</v>
          </cell>
          <cell r="E541">
            <v>0</v>
          </cell>
          <cell r="F541">
            <v>0</v>
          </cell>
        </row>
        <row r="542">
          <cell r="B542">
            <v>5996.4840000000004</v>
          </cell>
          <cell r="E542">
            <v>7403.0666666666639</v>
          </cell>
          <cell r="F542">
            <v>5996.4840000000004</v>
          </cell>
        </row>
        <row r="543">
          <cell r="B543">
            <v>0</v>
          </cell>
          <cell r="E543">
            <v>0</v>
          </cell>
          <cell r="F543">
            <v>0</v>
          </cell>
        </row>
        <row r="544">
          <cell r="B544">
            <v>0</v>
          </cell>
          <cell r="E544">
            <v>0</v>
          </cell>
          <cell r="F544">
            <v>0</v>
          </cell>
        </row>
        <row r="545">
          <cell r="B545">
            <v>0</v>
          </cell>
          <cell r="E545">
            <v>0</v>
          </cell>
          <cell r="F545">
            <v>0</v>
          </cell>
        </row>
        <row r="546">
          <cell r="B546">
            <v>0</v>
          </cell>
          <cell r="E546">
            <v>0</v>
          </cell>
          <cell r="F546">
            <v>0</v>
          </cell>
        </row>
        <row r="547">
          <cell r="B547">
            <v>0</v>
          </cell>
          <cell r="E547">
            <v>0</v>
          </cell>
          <cell r="F547">
            <v>0</v>
          </cell>
        </row>
        <row r="548">
          <cell r="B548">
            <v>0</v>
          </cell>
          <cell r="E548">
            <v>0</v>
          </cell>
          <cell r="F548">
            <v>0</v>
          </cell>
        </row>
        <row r="549">
          <cell r="B549">
            <v>0</v>
          </cell>
          <cell r="E549">
            <v>0</v>
          </cell>
          <cell r="F549">
            <v>0</v>
          </cell>
        </row>
        <row r="550">
          <cell r="B550">
            <v>0</v>
          </cell>
          <cell r="E550">
            <v>0</v>
          </cell>
          <cell r="F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</row>
        <row r="552">
          <cell r="B552">
            <v>0</v>
          </cell>
          <cell r="E552">
            <v>0</v>
          </cell>
          <cell r="F552">
            <v>0</v>
          </cell>
        </row>
        <row r="553">
          <cell r="B553">
            <v>0</v>
          </cell>
          <cell r="E553">
            <v>0</v>
          </cell>
          <cell r="F553">
            <v>0</v>
          </cell>
        </row>
        <row r="554">
          <cell r="B554">
            <v>5942.3287500000015</v>
          </cell>
          <cell r="E554">
            <v>7336.2083333333312</v>
          </cell>
          <cell r="F554">
            <v>5942.3287500000015</v>
          </cell>
        </row>
        <row r="555">
          <cell r="B555">
            <v>0</v>
          </cell>
          <cell r="E555">
            <v>0</v>
          </cell>
          <cell r="F555">
            <v>0</v>
          </cell>
        </row>
        <row r="556">
          <cell r="B556">
            <v>0</v>
          </cell>
          <cell r="E556">
            <v>0</v>
          </cell>
          <cell r="F556">
            <v>0</v>
          </cell>
        </row>
        <row r="557">
          <cell r="B557">
            <v>0</v>
          </cell>
          <cell r="E557">
            <v>0</v>
          </cell>
          <cell r="F557">
            <v>0</v>
          </cell>
        </row>
        <row r="558">
          <cell r="B558">
            <v>0</v>
          </cell>
          <cell r="E558">
            <v>0</v>
          </cell>
          <cell r="F558">
            <v>0</v>
          </cell>
        </row>
        <row r="559">
          <cell r="B559">
            <v>0</v>
          </cell>
          <cell r="E559">
            <v>0</v>
          </cell>
          <cell r="F559">
            <v>0</v>
          </cell>
        </row>
        <row r="560">
          <cell r="B560">
            <v>0</v>
          </cell>
          <cell r="E560">
            <v>0</v>
          </cell>
          <cell r="F560">
            <v>0</v>
          </cell>
        </row>
        <row r="561">
          <cell r="B561">
            <v>0</v>
          </cell>
          <cell r="E561">
            <v>0</v>
          </cell>
          <cell r="F561">
            <v>0</v>
          </cell>
        </row>
        <row r="562">
          <cell r="B562">
            <v>0</v>
          </cell>
          <cell r="E562">
            <v>0</v>
          </cell>
          <cell r="F562">
            <v>0</v>
          </cell>
        </row>
        <row r="563">
          <cell r="B563">
            <v>0</v>
          </cell>
          <cell r="E563">
            <v>0</v>
          </cell>
          <cell r="F563">
            <v>0</v>
          </cell>
        </row>
        <row r="564">
          <cell r="B564">
            <v>0</v>
          </cell>
          <cell r="E564">
            <v>0</v>
          </cell>
          <cell r="F564">
            <v>0</v>
          </cell>
        </row>
        <row r="565">
          <cell r="B565">
            <v>0</v>
          </cell>
          <cell r="E565">
            <v>0</v>
          </cell>
          <cell r="F565">
            <v>0</v>
          </cell>
        </row>
        <row r="566">
          <cell r="B566">
            <v>5888.1735000000026</v>
          </cell>
          <cell r="E566">
            <v>7269.3499999999985</v>
          </cell>
          <cell r="F566">
            <v>5888.1735000000026</v>
          </cell>
        </row>
        <row r="567">
          <cell r="B567">
            <v>0</v>
          </cell>
          <cell r="E567">
            <v>0</v>
          </cell>
          <cell r="F567">
            <v>0</v>
          </cell>
        </row>
        <row r="568">
          <cell r="B568">
            <v>0</v>
          </cell>
          <cell r="E568">
            <v>0</v>
          </cell>
          <cell r="F568">
            <v>0</v>
          </cell>
        </row>
        <row r="569">
          <cell r="B569">
            <v>0</v>
          </cell>
          <cell r="E569">
            <v>0</v>
          </cell>
          <cell r="F569">
            <v>0</v>
          </cell>
        </row>
        <row r="570">
          <cell r="B570">
            <v>0</v>
          </cell>
          <cell r="E570">
            <v>0</v>
          </cell>
          <cell r="F570">
            <v>0</v>
          </cell>
        </row>
        <row r="571">
          <cell r="B571">
            <v>0</v>
          </cell>
          <cell r="E571">
            <v>0</v>
          </cell>
          <cell r="F571">
            <v>0</v>
          </cell>
        </row>
        <row r="572">
          <cell r="B572">
            <v>0</v>
          </cell>
          <cell r="E572">
            <v>0</v>
          </cell>
          <cell r="F572">
            <v>0</v>
          </cell>
        </row>
        <row r="573">
          <cell r="B573">
            <v>0</v>
          </cell>
          <cell r="E573">
            <v>0</v>
          </cell>
          <cell r="F573">
            <v>0</v>
          </cell>
        </row>
        <row r="574">
          <cell r="B574">
            <v>0</v>
          </cell>
          <cell r="E574">
            <v>0</v>
          </cell>
          <cell r="F574">
            <v>0</v>
          </cell>
        </row>
        <row r="575">
          <cell r="B575">
            <v>0</v>
          </cell>
          <cell r="E575">
            <v>0</v>
          </cell>
          <cell r="F575">
            <v>0</v>
          </cell>
        </row>
        <row r="576">
          <cell r="B576">
            <v>0</v>
          </cell>
          <cell r="E576">
            <v>0</v>
          </cell>
          <cell r="F576">
            <v>0</v>
          </cell>
        </row>
        <row r="577">
          <cell r="B577">
            <v>0</v>
          </cell>
          <cell r="E577">
            <v>0</v>
          </cell>
          <cell r="F577">
            <v>0</v>
          </cell>
        </row>
        <row r="578">
          <cell r="B578">
            <v>5834.0182500000037</v>
          </cell>
          <cell r="E578">
            <v>7202.491666666665</v>
          </cell>
          <cell r="F578">
            <v>5834.0182500000037</v>
          </cell>
        </row>
        <row r="579">
          <cell r="B579">
            <v>0</v>
          </cell>
          <cell r="E579">
            <v>0</v>
          </cell>
          <cell r="F579">
            <v>0</v>
          </cell>
        </row>
        <row r="580">
          <cell r="B580">
            <v>0</v>
          </cell>
          <cell r="E580">
            <v>0</v>
          </cell>
          <cell r="F580">
            <v>0</v>
          </cell>
        </row>
        <row r="581">
          <cell r="B581">
            <v>0</v>
          </cell>
          <cell r="E581">
            <v>0</v>
          </cell>
          <cell r="F581">
            <v>0</v>
          </cell>
        </row>
        <row r="582">
          <cell r="B582">
            <v>0</v>
          </cell>
          <cell r="E582">
            <v>0</v>
          </cell>
          <cell r="F582">
            <v>0</v>
          </cell>
        </row>
        <row r="583">
          <cell r="B583">
            <v>0</v>
          </cell>
          <cell r="E583">
            <v>0</v>
          </cell>
          <cell r="F583">
            <v>0</v>
          </cell>
        </row>
        <row r="584">
          <cell r="B584">
            <v>0</v>
          </cell>
          <cell r="E584">
            <v>0</v>
          </cell>
          <cell r="F584">
            <v>0</v>
          </cell>
        </row>
        <row r="585">
          <cell r="B585">
            <v>0</v>
          </cell>
          <cell r="E585">
            <v>0</v>
          </cell>
          <cell r="F585">
            <v>0</v>
          </cell>
        </row>
        <row r="586">
          <cell r="B586">
            <v>0</v>
          </cell>
          <cell r="E586">
            <v>0</v>
          </cell>
          <cell r="F586">
            <v>0</v>
          </cell>
        </row>
        <row r="587">
          <cell r="B587">
            <v>0</v>
          </cell>
          <cell r="E587">
            <v>0</v>
          </cell>
          <cell r="F587">
            <v>0</v>
          </cell>
        </row>
        <row r="588">
          <cell r="B588">
            <v>0</v>
          </cell>
          <cell r="E588">
            <v>0</v>
          </cell>
          <cell r="F588">
            <v>0</v>
          </cell>
        </row>
        <row r="589">
          <cell r="B589">
            <v>0</v>
          </cell>
          <cell r="E589">
            <v>0</v>
          </cell>
          <cell r="F589">
            <v>0</v>
          </cell>
        </row>
        <row r="590">
          <cell r="B590">
            <v>5779.8630000000039</v>
          </cell>
          <cell r="E590">
            <v>7135.6333333333314</v>
          </cell>
          <cell r="F590">
            <v>5779.8630000000039</v>
          </cell>
        </row>
        <row r="591">
          <cell r="B591">
            <v>0</v>
          </cell>
          <cell r="E591">
            <v>0</v>
          </cell>
          <cell r="F591">
            <v>0</v>
          </cell>
        </row>
        <row r="592">
          <cell r="B592">
            <v>0</v>
          </cell>
          <cell r="E592">
            <v>0</v>
          </cell>
          <cell r="F592">
            <v>0</v>
          </cell>
        </row>
        <row r="593">
          <cell r="B593">
            <v>0</v>
          </cell>
          <cell r="E593">
            <v>0</v>
          </cell>
          <cell r="F593">
            <v>0</v>
          </cell>
        </row>
        <row r="594">
          <cell r="B594">
            <v>0</v>
          </cell>
          <cell r="E594">
            <v>0</v>
          </cell>
          <cell r="F594">
            <v>0</v>
          </cell>
        </row>
        <row r="595">
          <cell r="B595">
            <v>0</v>
          </cell>
          <cell r="E595">
            <v>0</v>
          </cell>
          <cell r="F595">
            <v>0</v>
          </cell>
        </row>
        <row r="596">
          <cell r="B596">
            <v>0</v>
          </cell>
          <cell r="E596">
            <v>0</v>
          </cell>
          <cell r="F596">
            <v>0</v>
          </cell>
        </row>
        <row r="597">
          <cell r="B597">
            <v>0</v>
          </cell>
          <cell r="E597">
            <v>0</v>
          </cell>
          <cell r="F597">
            <v>0</v>
          </cell>
        </row>
        <row r="598">
          <cell r="B598">
            <v>0</v>
          </cell>
          <cell r="E598">
            <v>0</v>
          </cell>
          <cell r="F598">
            <v>0</v>
          </cell>
        </row>
        <row r="599">
          <cell r="B599">
            <v>0</v>
          </cell>
          <cell r="E599">
            <v>0</v>
          </cell>
          <cell r="F599">
            <v>0</v>
          </cell>
        </row>
        <row r="600">
          <cell r="B600">
            <v>0</v>
          </cell>
          <cell r="E600">
            <v>0</v>
          </cell>
          <cell r="F600">
            <v>0</v>
          </cell>
        </row>
        <row r="601">
          <cell r="B601">
            <v>0</v>
          </cell>
          <cell r="E601">
            <v>0</v>
          </cell>
          <cell r="F601">
            <v>0</v>
          </cell>
        </row>
        <row r="602">
          <cell r="B602">
            <v>5725.7077499999932</v>
          </cell>
          <cell r="E602">
            <v>7068.7749999999978</v>
          </cell>
          <cell r="F602">
            <v>5725.7077499999932</v>
          </cell>
        </row>
        <row r="603">
          <cell r="B603">
            <v>0</v>
          </cell>
          <cell r="E603">
            <v>0</v>
          </cell>
          <cell r="F603">
            <v>0</v>
          </cell>
        </row>
        <row r="604">
          <cell r="B604">
            <v>0</v>
          </cell>
          <cell r="E604">
            <v>0</v>
          </cell>
          <cell r="F604">
            <v>0</v>
          </cell>
        </row>
        <row r="605">
          <cell r="B605">
            <v>0</v>
          </cell>
          <cell r="E605">
            <v>0</v>
          </cell>
          <cell r="F605">
            <v>0</v>
          </cell>
        </row>
        <row r="606">
          <cell r="B606">
            <v>0</v>
          </cell>
          <cell r="E606">
            <v>0</v>
          </cell>
          <cell r="F606">
            <v>0</v>
          </cell>
        </row>
        <row r="607">
          <cell r="B607">
            <v>0</v>
          </cell>
          <cell r="E607">
            <v>0</v>
          </cell>
          <cell r="F607">
            <v>0</v>
          </cell>
        </row>
        <row r="608">
          <cell r="B608">
            <v>0</v>
          </cell>
          <cell r="E608">
            <v>0</v>
          </cell>
          <cell r="F608">
            <v>0</v>
          </cell>
        </row>
        <row r="609">
          <cell r="B609">
            <v>0</v>
          </cell>
          <cell r="E609">
            <v>0</v>
          </cell>
          <cell r="F609">
            <v>0</v>
          </cell>
        </row>
        <row r="610">
          <cell r="B610">
            <v>0</v>
          </cell>
          <cell r="E610">
            <v>0</v>
          </cell>
          <cell r="F610">
            <v>0</v>
          </cell>
        </row>
        <row r="611">
          <cell r="B611">
            <v>0</v>
          </cell>
          <cell r="E611">
            <v>0</v>
          </cell>
          <cell r="F611">
            <v>0</v>
          </cell>
        </row>
        <row r="612">
          <cell r="B612">
            <v>0</v>
          </cell>
          <cell r="E612">
            <v>0</v>
          </cell>
          <cell r="F612">
            <v>0</v>
          </cell>
        </row>
        <row r="613">
          <cell r="B613">
            <v>0</v>
          </cell>
          <cell r="E613">
            <v>0</v>
          </cell>
          <cell r="F613">
            <v>0</v>
          </cell>
        </row>
        <row r="614">
          <cell r="B614">
            <v>5671.5524999999943</v>
          </cell>
          <cell r="E614">
            <v>7001.9166666666642</v>
          </cell>
          <cell r="F614">
            <v>5671.5524999999943</v>
          </cell>
        </row>
        <row r="615">
          <cell r="B615">
            <v>0</v>
          </cell>
          <cell r="E615">
            <v>0</v>
          </cell>
          <cell r="F615">
            <v>0</v>
          </cell>
        </row>
        <row r="616">
          <cell r="B616">
            <v>0</v>
          </cell>
          <cell r="E616">
            <v>0</v>
          </cell>
          <cell r="F616">
            <v>0</v>
          </cell>
        </row>
        <row r="617">
          <cell r="B617">
            <v>0</v>
          </cell>
          <cell r="E617">
            <v>0</v>
          </cell>
          <cell r="F617">
            <v>0</v>
          </cell>
        </row>
        <row r="618">
          <cell r="B618">
            <v>0</v>
          </cell>
          <cell r="E618">
            <v>0</v>
          </cell>
          <cell r="F618">
            <v>0</v>
          </cell>
        </row>
        <row r="619">
          <cell r="B619">
            <v>0</v>
          </cell>
          <cell r="E619">
            <v>0</v>
          </cell>
          <cell r="F619">
            <v>0</v>
          </cell>
        </row>
        <row r="620">
          <cell r="B620">
            <v>0</v>
          </cell>
          <cell r="E620">
            <v>0</v>
          </cell>
          <cell r="F620">
            <v>0</v>
          </cell>
        </row>
        <row r="621">
          <cell r="B621">
            <v>0</v>
          </cell>
          <cell r="E621">
            <v>0</v>
          </cell>
          <cell r="F621">
            <v>0</v>
          </cell>
        </row>
        <row r="622">
          <cell r="B622">
            <v>0</v>
          </cell>
          <cell r="E622">
            <v>0</v>
          </cell>
          <cell r="F622">
            <v>0</v>
          </cell>
        </row>
        <row r="623">
          <cell r="B623">
            <v>0</v>
          </cell>
          <cell r="E623">
            <v>0</v>
          </cell>
          <cell r="F623">
            <v>0</v>
          </cell>
        </row>
        <row r="624">
          <cell r="B624">
            <v>0</v>
          </cell>
          <cell r="E624">
            <v>0</v>
          </cell>
          <cell r="F624">
            <v>0</v>
          </cell>
        </row>
        <row r="625">
          <cell r="B625">
            <v>0</v>
          </cell>
          <cell r="E625">
            <v>0</v>
          </cell>
          <cell r="F625">
            <v>0</v>
          </cell>
        </row>
        <row r="626">
          <cell r="B626">
            <v>5617.3972499999945</v>
          </cell>
          <cell r="E626">
            <v>6935.0583333333307</v>
          </cell>
          <cell r="F626">
            <v>5617.3972499999945</v>
          </cell>
        </row>
        <row r="627">
          <cell r="B627">
            <v>0</v>
          </cell>
          <cell r="E627">
            <v>0</v>
          </cell>
          <cell r="F627">
            <v>0</v>
          </cell>
        </row>
        <row r="628">
          <cell r="B628">
            <v>0</v>
          </cell>
          <cell r="E628">
            <v>0</v>
          </cell>
          <cell r="F628">
            <v>0</v>
          </cell>
        </row>
        <row r="629">
          <cell r="B629">
            <v>0</v>
          </cell>
          <cell r="E629">
            <v>0</v>
          </cell>
          <cell r="F629">
            <v>0</v>
          </cell>
        </row>
        <row r="630">
          <cell r="B630">
            <v>0</v>
          </cell>
          <cell r="E630">
            <v>0</v>
          </cell>
          <cell r="F630">
            <v>0</v>
          </cell>
        </row>
        <row r="631">
          <cell r="B631">
            <v>0</v>
          </cell>
          <cell r="E631">
            <v>0</v>
          </cell>
          <cell r="F631">
            <v>0</v>
          </cell>
        </row>
        <row r="632">
          <cell r="B632">
            <v>0</v>
          </cell>
          <cell r="E632">
            <v>0</v>
          </cell>
          <cell r="F632">
            <v>0</v>
          </cell>
        </row>
        <row r="633">
          <cell r="B633">
            <v>0</v>
          </cell>
          <cell r="E633">
            <v>0</v>
          </cell>
          <cell r="F633">
            <v>0</v>
          </cell>
        </row>
        <row r="634">
          <cell r="B634">
            <v>0</v>
          </cell>
          <cell r="E634">
            <v>0</v>
          </cell>
          <cell r="F634">
            <v>0</v>
          </cell>
        </row>
        <row r="635">
          <cell r="B635">
            <v>0</v>
          </cell>
          <cell r="E635">
            <v>0</v>
          </cell>
          <cell r="F635">
            <v>0</v>
          </cell>
        </row>
        <row r="636">
          <cell r="B636">
            <v>0</v>
          </cell>
          <cell r="E636">
            <v>0</v>
          </cell>
          <cell r="F636">
            <v>0</v>
          </cell>
        </row>
        <row r="637">
          <cell r="B637">
            <v>0</v>
          </cell>
          <cell r="E637">
            <v>0</v>
          </cell>
          <cell r="F637">
            <v>0</v>
          </cell>
        </row>
        <row r="638">
          <cell r="B638">
            <v>5563.2419999999947</v>
          </cell>
          <cell r="E638">
            <v>6868.1999999999971</v>
          </cell>
          <cell r="F638">
            <v>5563.2419999999947</v>
          </cell>
        </row>
        <row r="639">
          <cell r="B639">
            <v>0</v>
          </cell>
          <cell r="E639">
            <v>0</v>
          </cell>
          <cell r="F639">
            <v>0</v>
          </cell>
        </row>
        <row r="640">
          <cell r="B640">
            <v>0</v>
          </cell>
          <cell r="E640">
            <v>0</v>
          </cell>
          <cell r="F640">
            <v>0</v>
          </cell>
        </row>
        <row r="641">
          <cell r="B641">
            <v>0</v>
          </cell>
          <cell r="E641">
            <v>0</v>
          </cell>
          <cell r="F641">
            <v>0</v>
          </cell>
        </row>
        <row r="642">
          <cell r="B642">
            <v>0</v>
          </cell>
          <cell r="E642">
            <v>0</v>
          </cell>
          <cell r="F642">
            <v>0</v>
          </cell>
        </row>
        <row r="643">
          <cell r="B643">
            <v>0</v>
          </cell>
          <cell r="E643">
            <v>0</v>
          </cell>
          <cell r="F643">
            <v>0</v>
          </cell>
        </row>
        <row r="644">
          <cell r="B644">
            <v>0</v>
          </cell>
          <cell r="E644">
            <v>0</v>
          </cell>
          <cell r="F644">
            <v>0</v>
          </cell>
        </row>
        <row r="645">
          <cell r="B645">
            <v>0</v>
          </cell>
          <cell r="E645">
            <v>0</v>
          </cell>
          <cell r="F645">
            <v>0</v>
          </cell>
        </row>
        <row r="646">
          <cell r="B646">
            <v>0</v>
          </cell>
          <cell r="E646">
            <v>0</v>
          </cell>
          <cell r="F646">
            <v>0</v>
          </cell>
        </row>
        <row r="647">
          <cell r="B647">
            <v>0</v>
          </cell>
          <cell r="E647">
            <v>0</v>
          </cell>
          <cell r="F647">
            <v>0</v>
          </cell>
        </row>
        <row r="648">
          <cell r="B648">
            <v>0</v>
          </cell>
          <cell r="E648">
            <v>0</v>
          </cell>
          <cell r="F648">
            <v>0</v>
          </cell>
        </row>
        <row r="649">
          <cell r="B649">
            <v>0</v>
          </cell>
          <cell r="E649">
            <v>0</v>
          </cell>
          <cell r="F649">
            <v>0</v>
          </cell>
        </row>
        <row r="650">
          <cell r="B650">
            <v>5509.0867499999968</v>
          </cell>
          <cell r="E650">
            <v>6801.3416666666653</v>
          </cell>
          <cell r="F650">
            <v>5509.0867499999968</v>
          </cell>
        </row>
        <row r="651">
          <cell r="B651">
            <v>0</v>
          </cell>
          <cell r="E651">
            <v>0</v>
          </cell>
          <cell r="F651">
            <v>0</v>
          </cell>
        </row>
        <row r="652">
          <cell r="B652">
            <v>0</v>
          </cell>
          <cell r="E652">
            <v>0</v>
          </cell>
          <cell r="F652">
            <v>0</v>
          </cell>
        </row>
        <row r="653">
          <cell r="B653">
            <v>0</v>
          </cell>
          <cell r="E653">
            <v>0</v>
          </cell>
          <cell r="F653">
            <v>0</v>
          </cell>
        </row>
        <row r="654">
          <cell r="B654">
            <v>0</v>
          </cell>
          <cell r="E654">
            <v>0</v>
          </cell>
          <cell r="F654">
            <v>0</v>
          </cell>
        </row>
        <row r="655">
          <cell r="B655">
            <v>0</v>
          </cell>
          <cell r="E655">
            <v>0</v>
          </cell>
          <cell r="F655">
            <v>0</v>
          </cell>
        </row>
        <row r="656">
          <cell r="B656">
            <v>0</v>
          </cell>
          <cell r="E656">
            <v>0</v>
          </cell>
          <cell r="F656">
            <v>0</v>
          </cell>
        </row>
        <row r="657">
          <cell r="B657">
            <v>0</v>
          </cell>
          <cell r="E657">
            <v>0</v>
          </cell>
          <cell r="F657">
            <v>0</v>
          </cell>
        </row>
        <row r="658">
          <cell r="B658">
            <v>0</v>
          </cell>
          <cell r="E658">
            <v>0</v>
          </cell>
          <cell r="F658">
            <v>0</v>
          </cell>
        </row>
        <row r="659">
          <cell r="B659">
            <v>0</v>
          </cell>
          <cell r="E659">
            <v>0</v>
          </cell>
          <cell r="F659">
            <v>0</v>
          </cell>
        </row>
        <row r="660">
          <cell r="B660">
            <v>0</v>
          </cell>
          <cell r="E660">
            <v>0</v>
          </cell>
          <cell r="F660">
            <v>0</v>
          </cell>
        </row>
        <row r="661">
          <cell r="B661">
            <v>0</v>
          </cell>
          <cell r="E661">
            <v>0</v>
          </cell>
          <cell r="F661">
            <v>0</v>
          </cell>
        </row>
        <row r="662">
          <cell r="B662">
            <v>5454.931499999997</v>
          </cell>
          <cell r="E662">
            <v>6734.4833333333308</v>
          </cell>
          <cell r="F662">
            <v>5454.931499999997</v>
          </cell>
        </row>
        <row r="663">
          <cell r="B663">
            <v>0</v>
          </cell>
          <cell r="E663">
            <v>0</v>
          </cell>
          <cell r="F663">
            <v>0</v>
          </cell>
        </row>
        <row r="664">
          <cell r="B664">
            <v>0</v>
          </cell>
          <cell r="E664">
            <v>0</v>
          </cell>
          <cell r="F664">
            <v>0</v>
          </cell>
        </row>
        <row r="665">
          <cell r="B665">
            <v>0</v>
          </cell>
          <cell r="E665">
            <v>0</v>
          </cell>
          <cell r="F665">
            <v>0</v>
          </cell>
        </row>
        <row r="666">
          <cell r="B666">
            <v>0</v>
          </cell>
          <cell r="E666">
            <v>0</v>
          </cell>
          <cell r="F666">
            <v>0</v>
          </cell>
        </row>
        <row r="667">
          <cell r="B667">
            <v>0</v>
          </cell>
          <cell r="E667">
            <v>0</v>
          </cell>
          <cell r="F667">
            <v>0</v>
          </cell>
        </row>
        <row r="668">
          <cell r="B668">
            <v>0</v>
          </cell>
          <cell r="E668">
            <v>0</v>
          </cell>
          <cell r="F668">
            <v>0</v>
          </cell>
        </row>
        <row r="669">
          <cell r="B669">
            <v>0</v>
          </cell>
          <cell r="E669">
            <v>0</v>
          </cell>
          <cell r="F669">
            <v>0</v>
          </cell>
        </row>
        <row r="670">
          <cell r="B670">
            <v>0</v>
          </cell>
          <cell r="E670">
            <v>0</v>
          </cell>
          <cell r="F670">
            <v>0</v>
          </cell>
        </row>
        <row r="671">
          <cell r="B671">
            <v>0</v>
          </cell>
          <cell r="E671">
            <v>0</v>
          </cell>
          <cell r="F671">
            <v>0</v>
          </cell>
        </row>
        <row r="672">
          <cell r="B672">
            <v>0</v>
          </cell>
          <cell r="E672">
            <v>0</v>
          </cell>
          <cell r="F672">
            <v>0</v>
          </cell>
        </row>
        <row r="673">
          <cell r="B673">
            <v>0</v>
          </cell>
          <cell r="E673">
            <v>0</v>
          </cell>
          <cell r="F673">
            <v>0</v>
          </cell>
        </row>
        <row r="674">
          <cell r="B674">
            <v>5400.7762499999981</v>
          </cell>
          <cell r="E674">
            <v>6667.6249999999982</v>
          </cell>
          <cell r="F674">
            <v>5400.7762499999981</v>
          </cell>
        </row>
        <row r="675">
          <cell r="B675">
            <v>0</v>
          </cell>
          <cell r="E675">
            <v>0</v>
          </cell>
          <cell r="F675">
            <v>0</v>
          </cell>
        </row>
        <row r="676">
          <cell r="B676">
            <v>0</v>
          </cell>
          <cell r="E676">
            <v>0</v>
          </cell>
          <cell r="F676">
            <v>0</v>
          </cell>
        </row>
        <row r="677">
          <cell r="B677">
            <v>0</v>
          </cell>
          <cell r="E677">
            <v>0</v>
          </cell>
          <cell r="F677">
            <v>0</v>
          </cell>
        </row>
        <row r="678">
          <cell r="B678">
            <v>0</v>
          </cell>
          <cell r="E678">
            <v>0</v>
          </cell>
          <cell r="F678">
            <v>0</v>
          </cell>
        </row>
        <row r="679">
          <cell r="B679">
            <v>0</v>
          </cell>
          <cell r="E679">
            <v>0</v>
          </cell>
          <cell r="F679">
            <v>0</v>
          </cell>
        </row>
        <row r="680">
          <cell r="B680">
            <v>0</v>
          </cell>
          <cell r="E680">
            <v>0</v>
          </cell>
          <cell r="F680">
            <v>0</v>
          </cell>
        </row>
        <row r="681">
          <cell r="B681">
            <v>0</v>
          </cell>
          <cell r="E681">
            <v>0</v>
          </cell>
          <cell r="F681">
            <v>0</v>
          </cell>
        </row>
        <row r="682">
          <cell r="B682">
            <v>0</v>
          </cell>
          <cell r="E682">
            <v>0</v>
          </cell>
          <cell r="F682">
            <v>0</v>
          </cell>
        </row>
        <row r="683">
          <cell r="B683">
            <v>0</v>
          </cell>
          <cell r="E683">
            <v>0</v>
          </cell>
          <cell r="F683">
            <v>0</v>
          </cell>
        </row>
        <row r="684">
          <cell r="B684">
            <v>0</v>
          </cell>
          <cell r="E684">
            <v>0</v>
          </cell>
          <cell r="F684">
            <v>0</v>
          </cell>
        </row>
        <row r="685">
          <cell r="B685">
            <v>0</v>
          </cell>
          <cell r="E685">
            <v>0</v>
          </cell>
          <cell r="F685">
            <v>0</v>
          </cell>
        </row>
        <row r="686">
          <cell r="B686">
            <v>5346.6209999999992</v>
          </cell>
          <cell r="E686">
            <v>6600.7666666666646</v>
          </cell>
          <cell r="F686">
            <v>5346.6209999999992</v>
          </cell>
        </row>
        <row r="687">
          <cell r="B687">
            <v>0</v>
          </cell>
          <cell r="E687">
            <v>0</v>
          </cell>
          <cell r="F687">
            <v>0</v>
          </cell>
        </row>
        <row r="688">
          <cell r="B688">
            <v>0</v>
          </cell>
          <cell r="E688">
            <v>0</v>
          </cell>
          <cell r="F688">
            <v>0</v>
          </cell>
        </row>
        <row r="689">
          <cell r="B689">
            <v>0</v>
          </cell>
          <cell r="E689">
            <v>0</v>
          </cell>
          <cell r="F689">
            <v>0</v>
          </cell>
        </row>
        <row r="690">
          <cell r="B690">
            <v>0</v>
          </cell>
          <cell r="E690">
            <v>0</v>
          </cell>
          <cell r="F690">
            <v>0</v>
          </cell>
        </row>
        <row r="691">
          <cell r="B691">
            <v>0</v>
          </cell>
          <cell r="E691">
            <v>0</v>
          </cell>
          <cell r="F691">
            <v>0</v>
          </cell>
        </row>
        <row r="692">
          <cell r="B692">
            <v>0</v>
          </cell>
          <cell r="E692">
            <v>0</v>
          </cell>
          <cell r="F692">
            <v>0</v>
          </cell>
        </row>
        <row r="693">
          <cell r="B693">
            <v>0</v>
          </cell>
          <cell r="E693">
            <v>0</v>
          </cell>
          <cell r="F693">
            <v>0</v>
          </cell>
        </row>
        <row r="694">
          <cell r="B694">
            <v>0</v>
          </cell>
          <cell r="E694">
            <v>0</v>
          </cell>
          <cell r="F694">
            <v>0</v>
          </cell>
        </row>
        <row r="695">
          <cell r="B695">
            <v>0</v>
          </cell>
          <cell r="E695">
            <v>0</v>
          </cell>
          <cell r="F695">
            <v>0</v>
          </cell>
        </row>
        <row r="696">
          <cell r="B696">
            <v>0</v>
          </cell>
          <cell r="E696">
            <v>0</v>
          </cell>
          <cell r="F696">
            <v>0</v>
          </cell>
        </row>
        <row r="697">
          <cell r="B697">
            <v>0</v>
          </cell>
          <cell r="E697">
            <v>0</v>
          </cell>
          <cell r="F697">
            <v>0</v>
          </cell>
        </row>
        <row r="698">
          <cell r="B698">
            <v>5292.4657499999994</v>
          </cell>
          <cell r="E698">
            <v>6533.908333333331</v>
          </cell>
          <cell r="F698">
            <v>5292.4657499999994</v>
          </cell>
        </row>
        <row r="699">
          <cell r="B699">
            <v>0</v>
          </cell>
          <cell r="E699">
            <v>0</v>
          </cell>
          <cell r="F699">
            <v>0</v>
          </cell>
        </row>
        <row r="700">
          <cell r="B700">
            <v>0</v>
          </cell>
          <cell r="E700">
            <v>0</v>
          </cell>
          <cell r="F700">
            <v>0</v>
          </cell>
        </row>
        <row r="701">
          <cell r="B701">
            <v>0</v>
          </cell>
          <cell r="E701">
            <v>0</v>
          </cell>
          <cell r="F701">
            <v>0</v>
          </cell>
        </row>
        <row r="702">
          <cell r="B702">
            <v>0</v>
          </cell>
          <cell r="E702">
            <v>0</v>
          </cell>
          <cell r="F702">
            <v>0</v>
          </cell>
        </row>
        <row r="703">
          <cell r="B703">
            <v>0</v>
          </cell>
          <cell r="E703">
            <v>0</v>
          </cell>
          <cell r="F703">
            <v>0</v>
          </cell>
        </row>
        <row r="704">
          <cell r="B704">
            <v>0</v>
          </cell>
          <cell r="E704">
            <v>0</v>
          </cell>
          <cell r="F704">
            <v>0</v>
          </cell>
        </row>
        <row r="705">
          <cell r="B705">
            <v>0</v>
          </cell>
          <cell r="E705">
            <v>0</v>
          </cell>
          <cell r="F705">
            <v>0</v>
          </cell>
        </row>
        <row r="706">
          <cell r="B706">
            <v>0</v>
          </cell>
          <cell r="E706">
            <v>0</v>
          </cell>
          <cell r="F706">
            <v>0</v>
          </cell>
        </row>
        <row r="707">
          <cell r="B707">
            <v>0</v>
          </cell>
          <cell r="E707">
            <v>0</v>
          </cell>
          <cell r="F707">
            <v>0</v>
          </cell>
        </row>
        <row r="708">
          <cell r="B708">
            <v>0</v>
          </cell>
          <cell r="E708">
            <v>0</v>
          </cell>
          <cell r="F708">
            <v>0</v>
          </cell>
        </row>
        <row r="709">
          <cell r="B709">
            <v>0</v>
          </cell>
          <cell r="E709">
            <v>0</v>
          </cell>
          <cell r="F709">
            <v>0</v>
          </cell>
        </row>
        <row r="710">
          <cell r="B710">
            <v>5238.3104999999996</v>
          </cell>
          <cell r="E710">
            <v>6467.0499999999975</v>
          </cell>
          <cell r="F710">
            <v>5238.3104999999996</v>
          </cell>
        </row>
        <row r="711">
          <cell r="B711">
            <v>0</v>
          </cell>
          <cell r="E711">
            <v>0</v>
          </cell>
          <cell r="F711">
            <v>0</v>
          </cell>
        </row>
        <row r="712">
          <cell r="B712">
            <v>0</v>
          </cell>
          <cell r="E712">
            <v>0</v>
          </cell>
          <cell r="F712">
            <v>0</v>
          </cell>
        </row>
        <row r="713">
          <cell r="B713">
            <v>0</v>
          </cell>
          <cell r="E713">
            <v>0</v>
          </cell>
          <cell r="F713">
            <v>0</v>
          </cell>
        </row>
        <row r="714">
          <cell r="B714">
            <v>0</v>
          </cell>
          <cell r="E714">
            <v>0</v>
          </cell>
          <cell r="F714">
            <v>0</v>
          </cell>
        </row>
        <row r="715">
          <cell r="B715">
            <v>0</v>
          </cell>
          <cell r="E715">
            <v>0</v>
          </cell>
          <cell r="F715">
            <v>0</v>
          </cell>
        </row>
        <row r="716">
          <cell r="B716">
            <v>0</v>
          </cell>
          <cell r="E716">
            <v>0</v>
          </cell>
          <cell r="F716">
            <v>0</v>
          </cell>
        </row>
        <row r="717">
          <cell r="B717">
            <v>0</v>
          </cell>
          <cell r="E717">
            <v>0</v>
          </cell>
          <cell r="F717">
            <v>0</v>
          </cell>
        </row>
        <row r="718">
          <cell r="B718">
            <v>0</v>
          </cell>
          <cell r="E718">
            <v>0</v>
          </cell>
          <cell r="F718">
            <v>0</v>
          </cell>
        </row>
        <row r="719">
          <cell r="B719">
            <v>0</v>
          </cell>
          <cell r="E719">
            <v>0</v>
          </cell>
          <cell r="F719">
            <v>0</v>
          </cell>
        </row>
        <row r="720">
          <cell r="B720">
            <v>0</v>
          </cell>
          <cell r="E720">
            <v>0</v>
          </cell>
          <cell r="F720">
            <v>0</v>
          </cell>
        </row>
        <row r="721">
          <cell r="B721">
            <v>0</v>
          </cell>
          <cell r="E721">
            <v>0</v>
          </cell>
          <cell r="F721">
            <v>0</v>
          </cell>
        </row>
        <row r="722">
          <cell r="B722">
            <v>5184.1552499999998</v>
          </cell>
          <cell r="E722">
            <v>6400.1916666666639</v>
          </cell>
          <cell r="F722">
            <v>5184.1552499999998</v>
          </cell>
        </row>
        <row r="723">
          <cell r="B723">
            <v>0</v>
          </cell>
          <cell r="E723">
            <v>0</v>
          </cell>
          <cell r="F723">
            <v>0</v>
          </cell>
        </row>
        <row r="724">
          <cell r="B724">
            <v>0</v>
          </cell>
          <cell r="E724">
            <v>0</v>
          </cell>
          <cell r="F724">
            <v>0</v>
          </cell>
        </row>
        <row r="725">
          <cell r="B725">
            <v>0</v>
          </cell>
          <cell r="E725">
            <v>0</v>
          </cell>
          <cell r="F725">
            <v>0</v>
          </cell>
        </row>
        <row r="726">
          <cell r="B726">
            <v>0</v>
          </cell>
          <cell r="E726">
            <v>0</v>
          </cell>
          <cell r="F726">
            <v>0</v>
          </cell>
        </row>
        <row r="727">
          <cell r="B727">
            <v>0</v>
          </cell>
          <cell r="E727">
            <v>0</v>
          </cell>
          <cell r="F727">
            <v>0</v>
          </cell>
        </row>
        <row r="728">
          <cell r="B728">
            <v>0</v>
          </cell>
          <cell r="E728">
            <v>0</v>
          </cell>
          <cell r="F728">
            <v>0</v>
          </cell>
        </row>
        <row r="729">
          <cell r="B729">
            <v>0</v>
          </cell>
          <cell r="E729">
            <v>0</v>
          </cell>
          <cell r="F729">
            <v>0</v>
          </cell>
        </row>
        <row r="730">
          <cell r="B730">
            <v>0</v>
          </cell>
          <cell r="E730">
            <v>0</v>
          </cell>
          <cell r="F730">
            <v>0</v>
          </cell>
        </row>
        <row r="731">
          <cell r="B731">
            <v>0</v>
          </cell>
          <cell r="E731">
            <v>0</v>
          </cell>
          <cell r="F731">
            <v>0</v>
          </cell>
        </row>
        <row r="732">
          <cell r="B732">
            <v>0</v>
          </cell>
          <cell r="E732">
            <v>0</v>
          </cell>
          <cell r="F732">
            <v>0</v>
          </cell>
        </row>
        <row r="733">
          <cell r="B733">
            <v>0</v>
          </cell>
          <cell r="E733">
            <v>0</v>
          </cell>
          <cell r="F733">
            <v>0</v>
          </cell>
        </row>
        <row r="734">
          <cell r="B734">
            <v>5130.0000000000018</v>
          </cell>
          <cell r="E734">
            <v>6333.3333333333312</v>
          </cell>
          <cell r="F734">
            <v>5130.0000000000018</v>
          </cell>
        </row>
        <row r="735">
          <cell r="B735">
            <v>0</v>
          </cell>
          <cell r="E735">
            <v>0</v>
          </cell>
          <cell r="F735">
            <v>0</v>
          </cell>
        </row>
        <row r="736">
          <cell r="B736">
            <v>0</v>
          </cell>
          <cell r="E736">
            <v>0</v>
          </cell>
          <cell r="F736">
            <v>0</v>
          </cell>
        </row>
        <row r="737">
          <cell r="B737">
            <v>0</v>
          </cell>
          <cell r="E737">
            <v>0</v>
          </cell>
          <cell r="F737">
            <v>0</v>
          </cell>
        </row>
        <row r="738">
          <cell r="B738">
            <v>0</v>
          </cell>
          <cell r="E738">
            <v>0</v>
          </cell>
          <cell r="F738">
            <v>0</v>
          </cell>
        </row>
        <row r="739">
          <cell r="B739">
            <v>0</v>
          </cell>
          <cell r="E739">
            <v>0</v>
          </cell>
          <cell r="F739">
            <v>0</v>
          </cell>
        </row>
        <row r="740">
          <cell r="B740">
            <v>0</v>
          </cell>
          <cell r="E740">
            <v>0</v>
          </cell>
          <cell r="F740">
            <v>0</v>
          </cell>
        </row>
        <row r="741">
          <cell r="B741">
            <v>0</v>
          </cell>
          <cell r="E741">
            <v>0</v>
          </cell>
          <cell r="F741">
            <v>0</v>
          </cell>
        </row>
        <row r="742">
          <cell r="B742">
            <v>0</v>
          </cell>
          <cell r="E742">
            <v>0</v>
          </cell>
          <cell r="F742">
            <v>0</v>
          </cell>
        </row>
        <row r="743">
          <cell r="B743">
            <v>0</v>
          </cell>
          <cell r="E743">
            <v>0</v>
          </cell>
          <cell r="F743">
            <v>0</v>
          </cell>
        </row>
        <row r="744">
          <cell r="B744">
            <v>0</v>
          </cell>
          <cell r="E744">
            <v>0</v>
          </cell>
          <cell r="F744">
            <v>0</v>
          </cell>
        </row>
        <row r="745">
          <cell r="B745">
            <v>0</v>
          </cell>
          <cell r="E745">
            <v>0</v>
          </cell>
          <cell r="F745">
            <v>0</v>
          </cell>
        </row>
        <row r="746">
          <cell r="B746">
            <v>4454.9999999999973</v>
          </cell>
          <cell r="E746">
            <v>5499.9999999999973</v>
          </cell>
          <cell r="F746">
            <v>4454.9999999999973</v>
          </cell>
        </row>
        <row r="747">
          <cell r="B747">
            <v>0</v>
          </cell>
          <cell r="E747">
            <v>0</v>
          </cell>
          <cell r="F747">
            <v>0</v>
          </cell>
        </row>
        <row r="748">
          <cell r="B748">
            <v>0</v>
          </cell>
          <cell r="E748">
            <v>0</v>
          </cell>
          <cell r="F748">
            <v>0</v>
          </cell>
        </row>
        <row r="749">
          <cell r="B749">
            <v>0</v>
          </cell>
          <cell r="E749">
            <v>0</v>
          </cell>
          <cell r="F749">
            <v>0</v>
          </cell>
        </row>
        <row r="750">
          <cell r="B750">
            <v>0</v>
          </cell>
          <cell r="E750">
            <v>0</v>
          </cell>
          <cell r="F750">
            <v>0</v>
          </cell>
        </row>
        <row r="751">
          <cell r="B751">
            <v>0</v>
          </cell>
          <cell r="E751">
            <v>0</v>
          </cell>
          <cell r="F751">
            <v>0</v>
          </cell>
        </row>
        <row r="752">
          <cell r="B752">
            <v>0</v>
          </cell>
          <cell r="E752">
            <v>0</v>
          </cell>
          <cell r="F752">
            <v>0</v>
          </cell>
        </row>
        <row r="753">
          <cell r="B753">
            <v>0</v>
          </cell>
          <cell r="E753">
            <v>0</v>
          </cell>
          <cell r="F753">
            <v>0</v>
          </cell>
        </row>
        <row r="754">
          <cell r="B754">
            <v>0</v>
          </cell>
          <cell r="E754">
            <v>0</v>
          </cell>
          <cell r="F754">
            <v>0</v>
          </cell>
        </row>
        <row r="755">
          <cell r="B755">
            <v>0</v>
          </cell>
          <cell r="E755">
            <v>0</v>
          </cell>
          <cell r="F755">
            <v>0</v>
          </cell>
        </row>
        <row r="756">
          <cell r="B756">
            <v>0</v>
          </cell>
          <cell r="E756">
            <v>0</v>
          </cell>
          <cell r="F756">
            <v>0</v>
          </cell>
        </row>
        <row r="757">
          <cell r="B757">
            <v>0</v>
          </cell>
          <cell r="E757">
            <v>0</v>
          </cell>
          <cell r="F757">
            <v>0</v>
          </cell>
        </row>
        <row r="758">
          <cell r="B758">
            <v>4454.9999999999973</v>
          </cell>
          <cell r="E758">
            <v>5499.9999999999973</v>
          </cell>
          <cell r="F758">
            <v>4454.9999999999973</v>
          </cell>
        </row>
        <row r="759">
          <cell r="B759">
            <v>0</v>
          </cell>
          <cell r="E759">
            <v>0</v>
          </cell>
          <cell r="F759">
            <v>0</v>
          </cell>
        </row>
        <row r="760">
          <cell r="B760">
            <v>0</v>
          </cell>
          <cell r="E760">
            <v>0</v>
          </cell>
          <cell r="F760">
            <v>0</v>
          </cell>
        </row>
        <row r="761">
          <cell r="B761">
            <v>0</v>
          </cell>
          <cell r="E761">
            <v>0</v>
          </cell>
          <cell r="F761">
            <v>0</v>
          </cell>
        </row>
        <row r="762">
          <cell r="B762">
            <v>0</v>
          </cell>
          <cell r="E762">
            <v>0</v>
          </cell>
          <cell r="F762">
            <v>0</v>
          </cell>
        </row>
        <row r="763">
          <cell r="B763">
            <v>0</v>
          </cell>
          <cell r="E763">
            <v>0</v>
          </cell>
          <cell r="F763">
            <v>0</v>
          </cell>
        </row>
        <row r="764">
          <cell r="B764">
            <v>0</v>
          </cell>
          <cell r="E764">
            <v>0</v>
          </cell>
          <cell r="F764">
            <v>0</v>
          </cell>
        </row>
        <row r="765">
          <cell r="B765">
            <v>0</v>
          </cell>
          <cell r="E765">
            <v>0</v>
          </cell>
          <cell r="F765">
            <v>0</v>
          </cell>
        </row>
        <row r="766">
          <cell r="B766">
            <v>0</v>
          </cell>
          <cell r="E766">
            <v>0</v>
          </cell>
          <cell r="F766">
            <v>0</v>
          </cell>
        </row>
        <row r="767">
          <cell r="B767">
            <v>0</v>
          </cell>
          <cell r="E767">
            <v>0</v>
          </cell>
          <cell r="F767">
            <v>0</v>
          </cell>
        </row>
        <row r="768">
          <cell r="B768">
            <v>0</v>
          </cell>
          <cell r="E768">
            <v>0</v>
          </cell>
          <cell r="F768">
            <v>0</v>
          </cell>
        </row>
        <row r="769">
          <cell r="B769">
            <v>0</v>
          </cell>
          <cell r="E769">
            <v>0</v>
          </cell>
          <cell r="F769">
            <v>0</v>
          </cell>
        </row>
        <row r="770">
          <cell r="B770">
            <v>4454.9999999999973</v>
          </cell>
          <cell r="E770">
            <v>5499.9999999999973</v>
          </cell>
          <cell r="F770">
            <v>4454.9999999999973</v>
          </cell>
        </row>
        <row r="771">
          <cell r="B771">
            <v>0</v>
          </cell>
          <cell r="E771">
            <v>0</v>
          </cell>
          <cell r="F771">
            <v>0</v>
          </cell>
        </row>
        <row r="772">
          <cell r="B772">
            <v>0</v>
          </cell>
          <cell r="E772">
            <v>0</v>
          </cell>
          <cell r="F772">
            <v>0</v>
          </cell>
        </row>
        <row r="773">
          <cell r="B773">
            <v>0</v>
          </cell>
          <cell r="E773">
            <v>0</v>
          </cell>
          <cell r="F773">
            <v>0</v>
          </cell>
        </row>
        <row r="774">
          <cell r="B774">
            <v>0</v>
          </cell>
          <cell r="E774">
            <v>0</v>
          </cell>
          <cell r="F774">
            <v>0</v>
          </cell>
        </row>
        <row r="775">
          <cell r="B775">
            <v>0</v>
          </cell>
          <cell r="E775">
            <v>0</v>
          </cell>
          <cell r="F775">
            <v>0</v>
          </cell>
        </row>
        <row r="776">
          <cell r="B776">
            <v>0</v>
          </cell>
          <cell r="E776">
            <v>0</v>
          </cell>
          <cell r="F776">
            <v>0</v>
          </cell>
        </row>
        <row r="777">
          <cell r="B777">
            <v>0</v>
          </cell>
          <cell r="E777">
            <v>0</v>
          </cell>
          <cell r="F777">
            <v>0</v>
          </cell>
        </row>
        <row r="778">
          <cell r="B778">
            <v>0</v>
          </cell>
          <cell r="E778">
            <v>0</v>
          </cell>
          <cell r="F778">
            <v>0</v>
          </cell>
        </row>
        <row r="779">
          <cell r="B779">
            <v>0</v>
          </cell>
          <cell r="E779">
            <v>0</v>
          </cell>
          <cell r="F779">
            <v>0</v>
          </cell>
        </row>
        <row r="780">
          <cell r="B780">
            <v>0</v>
          </cell>
          <cell r="E780">
            <v>0</v>
          </cell>
          <cell r="F780">
            <v>0</v>
          </cell>
        </row>
        <row r="781">
          <cell r="B781">
            <v>0</v>
          </cell>
          <cell r="E781">
            <v>0</v>
          </cell>
          <cell r="F781">
            <v>0</v>
          </cell>
        </row>
        <row r="782">
          <cell r="B782">
            <v>4454.9999999999973</v>
          </cell>
          <cell r="E782">
            <v>5499.9999999999973</v>
          </cell>
          <cell r="F782">
            <v>4454.9999999999973</v>
          </cell>
        </row>
        <row r="783">
          <cell r="B783">
            <v>0</v>
          </cell>
          <cell r="E783">
            <v>0</v>
          </cell>
          <cell r="F783">
            <v>0</v>
          </cell>
        </row>
        <row r="784">
          <cell r="B784">
            <v>0</v>
          </cell>
          <cell r="E784">
            <v>0</v>
          </cell>
          <cell r="F784">
            <v>0</v>
          </cell>
        </row>
        <row r="785">
          <cell r="B785">
            <v>0</v>
          </cell>
          <cell r="E785">
            <v>0</v>
          </cell>
          <cell r="F785">
            <v>0</v>
          </cell>
        </row>
        <row r="786">
          <cell r="B786">
            <v>0</v>
          </cell>
          <cell r="E786">
            <v>0</v>
          </cell>
          <cell r="F786">
            <v>0</v>
          </cell>
        </row>
        <row r="787">
          <cell r="B787">
            <v>0</v>
          </cell>
          <cell r="E787">
            <v>0</v>
          </cell>
          <cell r="F787">
            <v>0</v>
          </cell>
        </row>
        <row r="788">
          <cell r="B788">
            <v>0</v>
          </cell>
          <cell r="E788">
            <v>0</v>
          </cell>
          <cell r="F788">
            <v>0</v>
          </cell>
        </row>
        <row r="789">
          <cell r="B789">
            <v>0</v>
          </cell>
          <cell r="E789">
            <v>0</v>
          </cell>
          <cell r="F789">
            <v>0</v>
          </cell>
        </row>
        <row r="790">
          <cell r="B790">
            <v>0</v>
          </cell>
          <cell r="E790">
            <v>0</v>
          </cell>
          <cell r="F790">
            <v>0</v>
          </cell>
        </row>
        <row r="791">
          <cell r="B791">
            <v>0</v>
          </cell>
          <cell r="E791">
            <v>0</v>
          </cell>
          <cell r="F791">
            <v>0</v>
          </cell>
        </row>
        <row r="792">
          <cell r="B792">
            <v>0</v>
          </cell>
          <cell r="E792">
            <v>0</v>
          </cell>
          <cell r="F792">
            <v>0</v>
          </cell>
        </row>
        <row r="793">
          <cell r="B793">
            <v>0</v>
          </cell>
          <cell r="E793">
            <v>0</v>
          </cell>
          <cell r="F793">
            <v>0</v>
          </cell>
        </row>
        <row r="794">
          <cell r="B794">
            <v>4454.9999999999973</v>
          </cell>
          <cell r="E794">
            <v>5499.9999999999973</v>
          </cell>
          <cell r="F794">
            <v>4454.9999999999973</v>
          </cell>
        </row>
        <row r="795">
          <cell r="B795">
            <v>0</v>
          </cell>
          <cell r="E795">
            <v>0</v>
          </cell>
          <cell r="F795">
            <v>0</v>
          </cell>
        </row>
        <row r="796">
          <cell r="B796">
            <v>0</v>
          </cell>
          <cell r="E796">
            <v>0</v>
          </cell>
          <cell r="F796">
            <v>0</v>
          </cell>
        </row>
        <row r="797">
          <cell r="B797">
            <v>0</v>
          </cell>
          <cell r="E797">
            <v>0</v>
          </cell>
          <cell r="F797">
            <v>0</v>
          </cell>
        </row>
        <row r="798">
          <cell r="B798">
            <v>0</v>
          </cell>
          <cell r="E798">
            <v>0</v>
          </cell>
          <cell r="F798">
            <v>0</v>
          </cell>
        </row>
        <row r="799">
          <cell r="B799">
            <v>0</v>
          </cell>
          <cell r="E799">
            <v>0</v>
          </cell>
          <cell r="F799">
            <v>0</v>
          </cell>
        </row>
        <row r="800">
          <cell r="B800">
            <v>0</v>
          </cell>
          <cell r="E800">
            <v>0</v>
          </cell>
          <cell r="F800">
            <v>0</v>
          </cell>
        </row>
        <row r="801">
          <cell r="B801">
            <v>0</v>
          </cell>
          <cell r="E801">
            <v>0</v>
          </cell>
          <cell r="F801">
            <v>0</v>
          </cell>
        </row>
        <row r="802">
          <cell r="B802">
            <v>0</v>
          </cell>
          <cell r="E802">
            <v>0</v>
          </cell>
          <cell r="F802">
            <v>0</v>
          </cell>
        </row>
        <row r="803">
          <cell r="B803">
            <v>0</v>
          </cell>
          <cell r="E803">
            <v>0</v>
          </cell>
          <cell r="F803">
            <v>0</v>
          </cell>
        </row>
        <row r="804">
          <cell r="B804">
            <v>0</v>
          </cell>
          <cell r="E804">
            <v>0</v>
          </cell>
          <cell r="F804">
            <v>0</v>
          </cell>
        </row>
        <row r="805">
          <cell r="B805">
            <v>0</v>
          </cell>
          <cell r="E805">
            <v>0</v>
          </cell>
          <cell r="F805">
            <v>0</v>
          </cell>
        </row>
        <row r="806">
          <cell r="B806">
            <v>4454.9999999999973</v>
          </cell>
          <cell r="E806">
            <v>5499.9999999999973</v>
          </cell>
          <cell r="F806">
            <v>4454.9999999999973</v>
          </cell>
        </row>
        <row r="807">
          <cell r="B807">
            <v>0</v>
          </cell>
          <cell r="E807">
            <v>0</v>
          </cell>
          <cell r="F807">
            <v>0</v>
          </cell>
        </row>
        <row r="808">
          <cell r="B808">
            <v>0</v>
          </cell>
          <cell r="E808">
            <v>0</v>
          </cell>
          <cell r="F808">
            <v>0</v>
          </cell>
        </row>
        <row r="809">
          <cell r="B809">
            <v>0</v>
          </cell>
          <cell r="E809">
            <v>0</v>
          </cell>
          <cell r="F809">
            <v>0</v>
          </cell>
        </row>
        <row r="810">
          <cell r="B810">
            <v>0</v>
          </cell>
          <cell r="E810">
            <v>0</v>
          </cell>
          <cell r="F810">
            <v>0</v>
          </cell>
        </row>
        <row r="811">
          <cell r="B811">
            <v>0</v>
          </cell>
          <cell r="E811">
            <v>0</v>
          </cell>
          <cell r="F811">
            <v>0</v>
          </cell>
        </row>
        <row r="812">
          <cell r="B812">
            <v>0</v>
          </cell>
          <cell r="E812">
            <v>0</v>
          </cell>
          <cell r="F812">
            <v>0</v>
          </cell>
        </row>
        <row r="813">
          <cell r="B813">
            <v>0</v>
          </cell>
          <cell r="E813">
            <v>0</v>
          </cell>
          <cell r="F813">
            <v>0</v>
          </cell>
        </row>
        <row r="814">
          <cell r="B814">
            <v>0</v>
          </cell>
          <cell r="E814">
            <v>0</v>
          </cell>
          <cell r="F814">
            <v>0</v>
          </cell>
        </row>
        <row r="815">
          <cell r="B815">
            <v>0</v>
          </cell>
          <cell r="E815">
            <v>0</v>
          </cell>
          <cell r="F815">
            <v>0</v>
          </cell>
        </row>
        <row r="816">
          <cell r="B816">
            <v>0</v>
          </cell>
          <cell r="E816">
            <v>0</v>
          </cell>
          <cell r="F816">
            <v>0</v>
          </cell>
        </row>
        <row r="817">
          <cell r="B817">
            <v>0</v>
          </cell>
          <cell r="E817">
            <v>0</v>
          </cell>
          <cell r="F817">
            <v>0</v>
          </cell>
        </row>
        <row r="818">
          <cell r="B818">
            <v>4454.9999999999973</v>
          </cell>
          <cell r="E818">
            <v>5499.9999999999973</v>
          </cell>
          <cell r="F818">
            <v>4454.9999999999973</v>
          </cell>
        </row>
        <row r="819">
          <cell r="B819">
            <v>0</v>
          </cell>
          <cell r="E819">
            <v>0</v>
          </cell>
          <cell r="F819">
            <v>0</v>
          </cell>
        </row>
        <row r="820">
          <cell r="B820">
            <v>0</v>
          </cell>
          <cell r="E820">
            <v>0</v>
          </cell>
          <cell r="F820">
            <v>0</v>
          </cell>
        </row>
        <row r="821">
          <cell r="B821">
            <v>0</v>
          </cell>
          <cell r="E821">
            <v>0</v>
          </cell>
          <cell r="F821">
            <v>0</v>
          </cell>
        </row>
        <row r="822">
          <cell r="B822">
            <v>0</v>
          </cell>
          <cell r="E822">
            <v>0</v>
          </cell>
          <cell r="F822">
            <v>0</v>
          </cell>
        </row>
        <row r="823">
          <cell r="B823">
            <v>0</v>
          </cell>
          <cell r="E823">
            <v>0</v>
          </cell>
          <cell r="F823">
            <v>0</v>
          </cell>
        </row>
        <row r="824">
          <cell r="B824">
            <v>0</v>
          </cell>
          <cell r="E824">
            <v>0</v>
          </cell>
          <cell r="F824">
            <v>0</v>
          </cell>
        </row>
        <row r="825">
          <cell r="B825">
            <v>0</v>
          </cell>
          <cell r="E825">
            <v>0</v>
          </cell>
          <cell r="F825">
            <v>0</v>
          </cell>
        </row>
        <row r="826">
          <cell r="B826">
            <v>0</v>
          </cell>
          <cell r="E826">
            <v>0</v>
          </cell>
          <cell r="F826">
            <v>0</v>
          </cell>
        </row>
        <row r="827">
          <cell r="B827">
            <v>0</v>
          </cell>
          <cell r="E827">
            <v>0</v>
          </cell>
          <cell r="F827">
            <v>0</v>
          </cell>
        </row>
        <row r="828">
          <cell r="B828">
            <v>0</v>
          </cell>
          <cell r="E828">
            <v>0</v>
          </cell>
          <cell r="F828">
            <v>0</v>
          </cell>
        </row>
        <row r="829">
          <cell r="B829">
            <v>0</v>
          </cell>
          <cell r="E829">
            <v>0</v>
          </cell>
          <cell r="F829">
            <v>0</v>
          </cell>
        </row>
        <row r="830">
          <cell r="B830">
            <v>4454.9999999999973</v>
          </cell>
          <cell r="E830">
            <v>5499.9999999999973</v>
          </cell>
          <cell r="F830">
            <v>4454.9999999999973</v>
          </cell>
        </row>
        <row r="831">
          <cell r="B831">
            <v>0</v>
          </cell>
          <cell r="E831">
            <v>0</v>
          </cell>
          <cell r="F831">
            <v>0</v>
          </cell>
        </row>
        <row r="832">
          <cell r="B832">
            <v>0</v>
          </cell>
          <cell r="E832">
            <v>0</v>
          </cell>
          <cell r="F832">
            <v>0</v>
          </cell>
        </row>
        <row r="833">
          <cell r="B833">
            <v>0</v>
          </cell>
          <cell r="E833">
            <v>0</v>
          </cell>
          <cell r="F833">
            <v>0</v>
          </cell>
        </row>
        <row r="834">
          <cell r="B834">
            <v>0</v>
          </cell>
          <cell r="E834">
            <v>0</v>
          </cell>
          <cell r="F834">
            <v>0</v>
          </cell>
        </row>
        <row r="835">
          <cell r="B835">
            <v>0</v>
          </cell>
          <cell r="E835">
            <v>0</v>
          </cell>
          <cell r="F835">
            <v>0</v>
          </cell>
        </row>
        <row r="836">
          <cell r="B836">
            <v>0</v>
          </cell>
          <cell r="E836">
            <v>0</v>
          </cell>
          <cell r="F836">
            <v>0</v>
          </cell>
        </row>
        <row r="837">
          <cell r="B837">
            <v>0</v>
          </cell>
          <cell r="E837">
            <v>0</v>
          </cell>
          <cell r="F837">
            <v>0</v>
          </cell>
        </row>
        <row r="838">
          <cell r="B838">
            <v>0</v>
          </cell>
          <cell r="E838">
            <v>0</v>
          </cell>
          <cell r="F838">
            <v>0</v>
          </cell>
        </row>
        <row r="839">
          <cell r="B839">
            <v>0</v>
          </cell>
          <cell r="E839">
            <v>0</v>
          </cell>
          <cell r="F839">
            <v>0</v>
          </cell>
        </row>
        <row r="840">
          <cell r="B840">
            <v>0</v>
          </cell>
          <cell r="E840">
            <v>0</v>
          </cell>
          <cell r="F840">
            <v>0</v>
          </cell>
        </row>
        <row r="841">
          <cell r="B841">
            <v>0</v>
          </cell>
          <cell r="E841">
            <v>0</v>
          </cell>
          <cell r="F841">
            <v>0</v>
          </cell>
        </row>
        <row r="842">
          <cell r="B842">
            <v>4454.9999999999973</v>
          </cell>
          <cell r="E842">
            <v>5499.9999999999973</v>
          </cell>
          <cell r="F842">
            <v>4454.9999999999973</v>
          </cell>
        </row>
        <row r="843">
          <cell r="B843">
            <v>0</v>
          </cell>
          <cell r="E843">
            <v>0</v>
          </cell>
          <cell r="F843">
            <v>0</v>
          </cell>
        </row>
        <row r="844">
          <cell r="B844">
            <v>0</v>
          </cell>
          <cell r="E844">
            <v>0</v>
          </cell>
          <cell r="F844">
            <v>0</v>
          </cell>
        </row>
        <row r="845">
          <cell r="B845">
            <v>0</v>
          </cell>
          <cell r="E845">
            <v>0</v>
          </cell>
          <cell r="F845">
            <v>0</v>
          </cell>
        </row>
        <row r="846">
          <cell r="B846">
            <v>0</v>
          </cell>
          <cell r="E846">
            <v>0</v>
          </cell>
          <cell r="F846">
            <v>0</v>
          </cell>
        </row>
        <row r="847">
          <cell r="B847">
            <v>0</v>
          </cell>
          <cell r="E847">
            <v>0</v>
          </cell>
          <cell r="F847">
            <v>0</v>
          </cell>
        </row>
        <row r="848">
          <cell r="B848">
            <v>0</v>
          </cell>
          <cell r="E848">
            <v>0</v>
          </cell>
          <cell r="F848">
            <v>0</v>
          </cell>
        </row>
        <row r="849">
          <cell r="B849">
            <v>0</v>
          </cell>
          <cell r="E849">
            <v>0</v>
          </cell>
          <cell r="F849">
            <v>0</v>
          </cell>
        </row>
        <row r="850">
          <cell r="B850">
            <v>0</v>
          </cell>
          <cell r="E850">
            <v>0</v>
          </cell>
          <cell r="F850">
            <v>0</v>
          </cell>
        </row>
        <row r="851">
          <cell r="B851">
            <v>0</v>
          </cell>
          <cell r="E851">
            <v>0</v>
          </cell>
          <cell r="F851">
            <v>0</v>
          </cell>
        </row>
        <row r="852">
          <cell r="B852">
            <v>0</v>
          </cell>
          <cell r="E852">
            <v>0</v>
          </cell>
          <cell r="F852">
            <v>0</v>
          </cell>
        </row>
        <row r="853">
          <cell r="B853">
            <v>0</v>
          </cell>
          <cell r="E853">
            <v>0</v>
          </cell>
          <cell r="F853">
            <v>0</v>
          </cell>
        </row>
        <row r="854">
          <cell r="B854">
            <v>4454.9999999999973</v>
          </cell>
          <cell r="E854">
            <v>5499.9999999999973</v>
          </cell>
          <cell r="F854">
            <v>4454.9999999999973</v>
          </cell>
        </row>
        <row r="855">
          <cell r="B855">
            <v>0</v>
          </cell>
          <cell r="E855">
            <v>0</v>
          </cell>
          <cell r="F855">
            <v>0</v>
          </cell>
        </row>
        <row r="856">
          <cell r="B856">
            <v>0</v>
          </cell>
          <cell r="E856">
            <v>0</v>
          </cell>
          <cell r="F856">
            <v>0</v>
          </cell>
        </row>
        <row r="857">
          <cell r="B857">
            <v>0</v>
          </cell>
          <cell r="E857">
            <v>0</v>
          </cell>
          <cell r="F857">
            <v>0</v>
          </cell>
        </row>
        <row r="858">
          <cell r="B858">
            <v>0</v>
          </cell>
          <cell r="E858">
            <v>0</v>
          </cell>
          <cell r="F858">
            <v>0</v>
          </cell>
        </row>
        <row r="859">
          <cell r="B859">
            <v>0</v>
          </cell>
          <cell r="E859">
            <v>0</v>
          </cell>
          <cell r="F859">
            <v>0</v>
          </cell>
        </row>
        <row r="860">
          <cell r="B860">
            <v>0</v>
          </cell>
          <cell r="E860">
            <v>0</v>
          </cell>
          <cell r="F860">
            <v>0</v>
          </cell>
        </row>
        <row r="861">
          <cell r="B861">
            <v>0</v>
          </cell>
          <cell r="E861">
            <v>0</v>
          </cell>
          <cell r="F861">
            <v>0</v>
          </cell>
        </row>
        <row r="862">
          <cell r="B862">
            <v>0</v>
          </cell>
          <cell r="E862">
            <v>0</v>
          </cell>
          <cell r="F862">
            <v>0</v>
          </cell>
        </row>
        <row r="863">
          <cell r="B863">
            <v>0</v>
          </cell>
          <cell r="E863">
            <v>0</v>
          </cell>
          <cell r="F863">
            <v>0</v>
          </cell>
        </row>
        <row r="864">
          <cell r="B864">
            <v>0</v>
          </cell>
          <cell r="E864">
            <v>0</v>
          </cell>
          <cell r="F864">
            <v>0</v>
          </cell>
        </row>
        <row r="865">
          <cell r="B865">
            <v>0</v>
          </cell>
          <cell r="E865">
            <v>0</v>
          </cell>
          <cell r="F865">
            <v>0</v>
          </cell>
        </row>
        <row r="866">
          <cell r="B866">
            <v>4454.9999999999973</v>
          </cell>
          <cell r="E866">
            <v>5499.9999999999973</v>
          </cell>
          <cell r="F866">
            <v>4454.9999999999973</v>
          </cell>
        </row>
        <row r="867">
          <cell r="B867">
            <v>0</v>
          </cell>
          <cell r="E867">
            <v>0</v>
          </cell>
          <cell r="F867">
            <v>0</v>
          </cell>
        </row>
        <row r="868">
          <cell r="B868">
            <v>0</v>
          </cell>
          <cell r="E868">
            <v>0</v>
          </cell>
          <cell r="F868">
            <v>0</v>
          </cell>
        </row>
        <row r="869">
          <cell r="B869">
            <v>0</v>
          </cell>
          <cell r="E869">
            <v>0</v>
          </cell>
          <cell r="F869">
            <v>0</v>
          </cell>
        </row>
        <row r="870">
          <cell r="B870">
            <v>0</v>
          </cell>
          <cell r="E870">
            <v>0</v>
          </cell>
          <cell r="F870">
            <v>0</v>
          </cell>
        </row>
        <row r="871">
          <cell r="B871">
            <v>0</v>
          </cell>
          <cell r="E871">
            <v>0</v>
          </cell>
          <cell r="F871">
            <v>0</v>
          </cell>
        </row>
        <row r="872">
          <cell r="B872">
            <v>0</v>
          </cell>
          <cell r="E872">
            <v>0</v>
          </cell>
          <cell r="F872">
            <v>0</v>
          </cell>
        </row>
        <row r="873">
          <cell r="B873">
            <v>0</v>
          </cell>
          <cell r="E873">
            <v>0</v>
          </cell>
          <cell r="F873">
            <v>0</v>
          </cell>
        </row>
        <row r="874">
          <cell r="B874">
            <v>0</v>
          </cell>
          <cell r="E874">
            <v>0</v>
          </cell>
          <cell r="F874">
            <v>0</v>
          </cell>
        </row>
        <row r="875">
          <cell r="B875">
            <v>0</v>
          </cell>
          <cell r="E875">
            <v>0</v>
          </cell>
          <cell r="F875">
            <v>0</v>
          </cell>
        </row>
        <row r="876">
          <cell r="B876">
            <v>0</v>
          </cell>
          <cell r="E876">
            <v>0</v>
          </cell>
          <cell r="F876">
            <v>0</v>
          </cell>
        </row>
        <row r="877">
          <cell r="B877">
            <v>0</v>
          </cell>
          <cell r="E877">
            <v>0</v>
          </cell>
          <cell r="F877">
            <v>0</v>
          </cell>
        </row>
        <row r="878">
          <cell r="B878">
            <v>4454.9999999999973</v>
          </cell>
          <cell r="E878">
            <v>5499.9999999999973</v>
          </cell>
          <cell r="F878">
            <v>4454.9999999999973</v>
          </cell>
        </row>
        <row r="879">
          <cell r="B879">
            <v>0</v>
          </cell>
          <cell r="E879">
            <v>0</v>
          </cell>
          <cell r="F879">
            <v>0</v>
          </cell>
        </row>
        <row r="880">
          <cell r="B880">
            <v>0</v>
          </cell>
          <cell r="E880">
            <v>0</v>
          </cell>
          <cell r="F880">
            <v>0</v>
          </cell>
        </row>
        <row r="881">
          <cell r="B881">
            <v>0</v>
          </cell>
          <cell r="E881">
            <v>0</v>
          </cell>
          <cell r="F881">
            <v>0</v>
          </cell>
        </row>
        <row r="882">
          <cell r="B882">
            <v>0</v>
          </cell>
          <cell r="E882">
            <v>0</v>
          </cell>
          <cell r="F882">
            <v>0</v>
          </cell>
        </row>
        <row r="883">
          <cell r="B883">
            <v>0</v>
          </cell>
          <cell r="E883">
            <v>0</v>
          </cell>
          <cell r="F883">
            <v>0</v>
          </cell>
        </row>
        <row r="884">
          <cell r="B884">
            <v>0</v>
          </cell>
          <cell r="E884">
            <v>0</v>
          </cell>
          <cell r="F884">
            <v>0</v>
          </cell>
        </row>
        <row r="885">
          <cell r="B885">
            <v>0</v>
          </cell>
          <cell r="E885">
            <v>0</v>
          </cell>
          <cell r="F885">
            <v>0</v>
          </cell>
        </row>
        <row r="886">
          <cell r="B886">
            <v>0</v>
          </cell>
          <cell r="E886">
            <v>0</v>
          </cell>
          <cell r="F886">
            <v>0</v>
          </cell>
        </row>
        <row r="887">
          <cell r="B887">
            <v>0</v>
          </cell>
          <cell r="E887">
            <v>0</v>
          </cell>
          <cell r="F887">
            <v>0</v>
          </cell>
        </row>
        <row r="888">
          <cell r="B888">
            <v>0</v>
          </cell>
          <cell r="E888">
            <v>0</v>
          </cell>
          <cell r="F888">
            <v>0</v>
          </cell>
        </row>
        <row r="889">
          <cell r="B889">
            <v>0</v>
          </cell>
          <cell r="E889">
            <v>0</v>
          </cell>
          <cell r="F889">
            <v>0</v>
          </cell>
        </row>
        <row r="890">
          <cell r="B890">
            <v>4454.9999999999973</v>
          </cell>
          <cell r="E890">
            <v>5499.9999999999973</v>
          </cell>
          <cell r="F890">
            <v>4454.9999999999973</v>
          </cell>
        </row>
        <row r="891">
          <cell r="B891">
            <v>0</v>
          </cell>
          <cell r="E891">
            <v>0</v>
          </cell>
          <cell r="F891">
            <v>0</v>
          </cell>
        </row>
        <row r="892">
          <cell r="B892">
            <v>0</v>
          </cell>
          <cell r="E892">
            <v>0</v>
          </cell>
          <cell r="F892">
            <v>0</v>
          </cell>
        </row>
        <row r="893">
          <cell r="B893">
            <v>0</v>
          </cell>
          <cell r="E893">
            <v>0</v>
          </cell>
          <cell r="F893">
            <v>0</v>
          </cell>
        </row>
        <row r="894">
          <cell r="B894">
            <v>0</v>
          </cell>
          <cell r="E894">
            <v>0</v>
          </cell>
          <cell r="F894">
            <v>0</v>
          </cell>
        </row>
        <row r="895">
          <cell r="B895">
            <v>0</v>
          </cell>
          <cell r="E895">
            <v>0</v>
          </cell>
          <cell r="F895">
            <v>0</v>
          </cell>
        </row>
        <row r="896">
          <cell r="B896">
            <v>0</v>
          </cell>
          <cell r="E896">
            <v>0</v>
          </cell>
          <cell r="F896">
            <v>0</v>
          </cell>
        </row>
        <row r="897">
          <cell r="B897">
            <v>0</v>
          </cell>
          <cell r="E897">
            <v>0</v>
          </cell>
          <cell r="F897">
            <v>0</v>
          </cell>
        </row>
        <row r="898">
          <cell r="B898">
            <v>0</v>
          </cell>
          <cell r="E898">
            <v>0</v>
          </cell>
          <cell r="F898">
            <v>0</v>
          </cell>
        </row>
        <row r="899">
          <cell r="B899">
            <v>0</v>
          </cell>
          <cell r="E899">
            <v>0</v>
          </cell>
          <cell r="F899">
            <v>0</v>
          </cell>
        </row>
        <row r="900">
          <cell r="B900">
            <v>0</v>
          </cell>
          <cell r="E900">
            <v>0</v>
          </cell>
          <cell r="F900">
            <v>0</v>
          </cell>
        </row>
        <row r="901">
          <cell r="B901">
            <v>0</v>
          </cell>
          <cell r="E901">
            <v>0</v>
          </cell>
          <cell r="F901">
            <v>0</v>
          </cell>
        </row>
        <row r="902">
          <cell r="B902">
            <v>4454.9999999999973</v>
          </cell>
          <cell r="E902">
            <v>5499.9999999999973</v>
          </cell>
          <cell r="F902">
            <v>4454.9999999999973</v>
          </cell>
        </row>
        <row r="903">
          <cell r="B903">
            <v>0</v>
          </cell>
          <cell r="E903">
            <v>0</v>
          </cell>
          <cell r="F903">
            <v>0</v>
          </cell>
        </row>
        <row r="904">
          <cell r="B904">
            <v>0</v>
          </cell>
          <cell r="E904">
            <v>0</v>
          </cell>
          <cell r="F904">
            <v>0</v>
          </cell>
        </row>
        <row r="905">
          <cell r="B905">
            <v>0</v>
          </cell>
          <cell r="E905">
            <v>0</v>
          </cell>
          <cell r="F905">
            <v>0</v>
          </cell>
        </row>
        <row r="906">
          <cell r="B906">
            <v>0</v>
          </cell>
          <cell r="E906">
            <v>0</v>
          </cell>
          <cell r="F906">
            <v>0</v>
          </cell>
        </row>
        <row r="907">
          <cell r="B907">
            <v>0</v>
          </cell>
          <cell r="E907">
            <v>0</v>
          </cell>
          <cell r="F907">
            <v>0</v>
          </cell>
        </row>
        <row r="908">
          <cell r="B908">
            <v>0</v>
          </cell>
          <cell r="E908">
            <v>0</v>
          </cell>
          <cell r="F908">
            <v>0</v>
          </cell>
        </row>
        <row r="909">
          <cell r="B909">
            <v>0</v>
          </cell>
          <cell r="E909">
            <v>0</v>
          </cell>
          <cell r="F909">
            <v>0</v>
          </cell>
        </row>
        <row r="910">
          <cell r="B910">
            <v>0</v>
          </cell>
          <cell r="E910">
            <v>0</v>
          </cell>
          <cell r="F910">
            <v>0</v>
          </cell>
        </row>
        <row r="911">
          <cell r="B911">
            <v>0</v>
          </cell>
          <cell r="E911">
            <v>0</v>
          </cell>
          <cell r="F911">
            <v>0</v>
          </cell>
        </row>
        <row r="912">
          <cell r="B912">
            <v>0</v>
          </cell>
          <cell r="E912">
            <v>0</v>
          </cell>
          <cell r="F912">
            <v>0</v>
          </cell>
        </row>
        <row r="913">
          <cell r="B913">
            <v>0</v>
          </cell>
          <cell r="E913">
            <v>0</v>
          </cell>
          <cell r="F913">
            <v>0</v>
          </cell>
        </row>
        <row r="914">
          <cell r="B914">
            <v>4454.9999999999973</v>
          </cell>
          <cell r="E914">
            <v>5499.9999999999973</v>
          </cell>
          <cell r="F914">
            <v>4454.9999999999973</v>
          </cell>
        </row>
        <row r="915">
          <cell r="B915">
            <v>0</v>
          </cell>
          <cell r="E915">
            <v>0</v>
          </cell>
          <cell r="F915">
            <v>0</v>
          </cell>
        </row>
        <row r="916">
          <cell r="B916">
            <v>0</v>
          </cell>
          <cell r="E916">
            <v>0</v>
          </cell>
          <cell r="F916">
            <v>0</v>
          </cell>
        </row>
        <row r="917">
          <cell r="B917">
            <v>0</v>
          </cell>
          <cell r="E917">
            <v>0</v>
          </cell>
          <cell r="F917">
            <v>0</v>
          </cell>
        </row>
        <row r="918">
          <cell r="B918">
            <v>0</v>
          </cell>
          <cell r="E918">
            <v>0</v>
          </cell>
          <cell r="F918">
            <v>0</v>
          </cell>
        </row>
        <row r="919">
          <cell r="B919">
            <v>0</v>
          </cell>
          <cell r="E919">
            <v>0</v>
          </cell>
          <cell r="F919">
            <v>0</v>
          </cell>
        </row>
        <row r="920">
          <cell r="B920">
            <v>0</v>
          </cell>
          <cell r="E920">
            <v>0</v>
          </cell>
          <cell r="F920">
            <v>0</v>
          </cell>
        </row>
        <row r="921">
          <cell r="B921">
            <v>0</v>
          </cell>
          <cell r="E921">
            <v>0</v>
          </cell>
          <cell r="F921">
            <v>0</v>
          </cell>
        </row>
        <row r="922">
          <cell r="B922">
            <v>0</v>
          </cell>
          <cell r="E922">
            <v>0</v>
          </cell>
          <cell r="F922">
            <v>0</v>
          </cell>
        </row>
        <row r="923">
          <cell r="B923">
            <v>0</v>
          </cell>
          <cell r="E923">
            <v>0</v>
          </cell>
          <cell r="F923">
            <v>0</v>
          </cell>
        </row>
        <row r="924">
          <cell r="B924">
            <v>0</v>
          </cell>
          <cell r="E924">
            <v>0</v>
          </cell>
          <cell r="F924">
            <v>0</v>
          </cell>
        </row>
        <row r="925">
          <cell r="B925">
            <v>0</v>
          </cell>
          <cell r="E925">
            <v>0</v>
          </cell>
          <cell r="F925">
            <v>0</v>
          </cell>
        </row>
        <row r="926">
          <cell r="B926">
            <v>4454.9999999999973</v>
          </cell>
          <cell r="E926">
            <v>5499.9999999999973</v>
          </cell>
          <cell r="F926">
            <v>4454.9999999999973</v>
          </cell>
        </row>
        <row r="927">
          <cell r="B927">
            <v>0</v>
          </cell>
          <cell r="E927">
            <v>0</v>
          </cell>
          <cell r="F927">
            <v>0</v>
          </cell>
        </row>
        <row r="928">
          <cell r="B928">
            <v>0</v>
          </cell>
          <cell r="E928">
            <v>0</v>
          </cell>
          <cell r="F928">
            <v>0</v>
          </cell>
        </row>
        <row r="929">
          <cell r="B929">
            <v>0</v>
          </cell>
          <cell r="E929">
            <v>0</v>
          </cell>
          <cell r="F929">
            <v>0</v>
          </cell>
        </row>
        <row r="930">
          <cell r="B930">
            <v>0</v>
          </cell>
          <cell r="E930">
            <v>0</v>
          </cell>
          <cell r="F930">
            <v>0</v>
          </cell>
        </row>
        <row r="931">
          <cell r="B931">
            <v>0</v>
          </cell>
          <cell r="E931">
            <v>0</v>
          </cell>
          <cell r="F931">
            <v>0</v>
          </cell>
        </row>
        <row r="932">
          <cell r="B932">
            <v>0</v>
          </cell>
          <cell r="E932">
            <v>0</v>
          </cell>
          <cell r="F932">
            <v>0</v>
          </cell>
        </row>
        <row r="933">
          <cell r="B933">
            <v>0</v>
          </cell>
          <cell r="E933">
            <v>0</v>
          </cell>
          <cell r="F933">
            <v>0</v>
          </cell>
        </row>
        <row r="934">
          <cell r="B934">
            <v>0</v>
          </cell>
          <cell r="E934">
            <v>0</v>
          </cell>
          <cell r="F934">
            <v>0</v>
          </cell>
        </row>
        <row r="935">
          <cell r="B935">
            <v>0</v>
          </cell>
          <cell r="E935">
            <v>0</v>
          </cell>
          <cell r="F935">
            <v>0</v>
          </cell>
        </row>
        <row r="936">
          <cell r="B936">
            <v>0</v>
          </cell>
          <cell r="E936">
            <v>0</v>
          </cell>
          <cell r="F936">
            <v>0</v>
          </cell>
        </row>
        <row r="937">
          <cell r="B937">
            <v>0</v>
          </cell>
          <cell r="E937">
            <v>0</v>
          </cell>
          <cell r="F937">
            <v>0</v>
          </cell>
        </row>
        <row r="938">
          <cell r="B938">
            <v>4454.9999999999973</v>
          </cell>
          <cell r="E938">
            <v>5499.9999999999973</v>
          </cell>
          <cell r="F938">
            <v>4454.9999999999973</v>
          </cell>
        </row>
        <row r="939">
          <cell r="B939">
            <v>0</v>
          </cell>
          <cell r="E939">
            <v>0</v>
          </cell>
          <cell r="F939">
            <v>0</v>
          </cell>
        </row>
        <row r="940">
          <cell r="B940">
            <v>0</v>
          </cell>
          <cell r="E940">
            <v>0</v>
          </cell>
          <cell r="F940">
            <v>0</v>
          </cell>
        </row>
        <row r="941">
          <cell r="B941">
            <v>0</v>
          </cell>
          <cell r="E941">
            <v>0</v>
          </cell>
          <cell r="F941">
            <v>0</v>
          </cell>
        </row>
        <row r="942">
          <cell r="B942">
            <v>0</v>
          </cell>
          <cell r="E942">
            <v>0</v>
          </cell>
          <cell r="F942">
            <v>0</v>
          </cell>
        </row>
        <row r="943">
          <cell r="B943">
            <v>0</v>
          </cell>
          <cell r="E943">
            <v>0</v>
          </cell>
          <cell r="F943">
            <v>0</v>
          </cell>
        </row>
        <row r="944">
          <cell r="B944">
            <v>0</v>
          </cell>
          <cell r="E944">
            <v>0</v>
          </cell>
          <cell r="F944">
            <v>0</v>
          </cell>
        </row>
        <row r="945">
          <cell r="B945">
            <v>0</v>
          </cell>
          <cell r="E945">
            <v>0</v>
          </cell>
          <cell r="F945">
            <v>0</v>
          </cell>
        </row>
        <row r="946">
          <cell r="B946">
            <v>0</v>
          </cell>
          <cell r="E946">
            <v>0</v>
          </cell>
          <cell r="F946">
            <v>0</v>
          </cell>
        </row>
        <row r="947">
          <cell r="B947">
            <v>0</v>
          </cell>
          <cell r="E947">
            <v>0</v>
          </cell>
          <cell r="F947">
            <v>0</v>
          </cell>
        </row>
        <row r="948">
          <cell r="B948">
            <v>0</v>
          </cell>
          <cell r="E948">
            <v>0</v>
          </cell>
          <cell r="F948">
            <v>0</v>
          </cell>
        </row>
        <row r="949">
          <cell r="B949">
            <v>0</v>
          </cell>
          <cell r="E949">
            <v>0</v>
          </cell>
          <cell r="F949">
            <v>0</v>
          </cell>
        </row>
        <row r="950">
          <cell r="B950">
            <v>4454.9999999999973</v>
          </cell>
          <cell r="E950">
            <v>5499.9999999999973</v>
          </cell>
          <cell r="F950">
            <v>4454.9999999999973</v>
          </cell>
        </row>
        <row r="951">
          <cell r="B951">
            <v>0</v>
          </cell>
          <cell r="E951">
            <v>0</v>
          </cell>
          <cell r="F951">
            <v>0</v>
          </cell>
        </row>
        <row r="952">
          <cell r="B952">
            <v>0</v>
          </cell>
          <cell r="E952">
            <v>0</v>
          </cell>
          <cell r="F952">
            <v>0</v>
          </cell>
        </row>
        <row r="953">
          <cell r="B953">
            <v>0</v>
          </cell>
          <cell r="E953">
            <v>0</v>
          </cell>
          <cell r="F953">
            <v>0</v>
          </cell>
        </row>
        <row r="954">
          <cell r="B954">
            <v>0</v>
          </cell>
          <cell r="E954">
            <v>0</v>
          </cell>
          <cell r="F954">
            <v>0</v>
          </cell>
        </row>
        <row r="955">
          <cell r="B955">
            <v>0</v>
          </cell>
          <cell r="E955">
            <v>0</v>
          </cell>
          <cell r="F955">
            <v>0</v>
          </cell>
        </row>
        <row r="956">
          <cell r="B956">
            <v>0</v>
          </cell>
          <cell r="E956">
            <v>0</v>
          </cell>
          <cell r="F956">
            <v>0</v>
          </cell>
        </row>
        <row r="957">
          <cell r="B957">
            <v>0</v>
          </cell>
          <cell r="E957">
            <v>0</v>
          </cell>
          <cell r="F957">
            <v>0</v>
          </cell>
        </row>
        <row r="958">
          <cell r="B958">
            <v>0</v>
          </cell>
          <cell r="E958">
            <v>0</v>
          </cell>
          <cell r="F958">
            <v>0</v>
          </cell>
        </row>
        <row r="959">
          <cell r="B959">
            <v>0</v>
          </cell>
          <cell r="E959">
            <v>0</v>
          </cell>
          <cell r="F959">
            <v>0</v>
          </cell>
        </row>
        <row r="960">
          <cell r="B960">
            <v>0</v>
          </cell>
          <cell r="E960">
            <v>0</v>
          </cell>
          <cell r="F960">
            <v>0</v>
          </cell>
        </row>
        <row r="961">
          <cell r="B961">
            <v>0</v>
          </cell>
          <cell r="E961">
            <v>0</v>
          </cell>
          <cell r="F961">
            <v>0</v>
          </cell>
        </row>
        <row r="962">
          <cell r="B962">
            <v>4454.9999999999973</v>
          </cell>
          <cell r="E962">
            <v>5499.9999999999973</v>
          </cell>
          <cell r="F962">
            <v>4454.9999999999973</v>
          </cell>
        </row>
        <row r="963">
          <cell r="B963">
            <v>0</v>
          </cell>
          <cell r="E963">
            <v>0</v>
          </cell>
          <cell r="F963">
            <v>0</v>
          </cell>
        </row>
        <row r="964">
          <cell r="B964">
            <v>0</v>
          </cell>
          <cell r="E964">
            <v>0</v>
          </cell>
          <cell r="F964">
            <v>0</v>
          </cell>
        </row>
        <row r="965">
          <cell r="B965">
            <v>0</v>
          </cell>
          <cell r="E965">
            <v>0</v>
          </cell>
          <cell r="F965">
            <v>0</v>
          </cell>
        </row>
        <row r="966">
          <cell r="B966">
            <v>0</v>
          </cell>
          <cell r="E966">
            <v>0</v>
          </cell>
          <cell r="F966">
            <v>0</v>
          </cell>
        </row>
        <row r="967">
          <cell r="B967">
            <v>0</v>
          </cell>
          <cell r="E967">
            <v>0</v>
          </cell>
          <cell r="F967">
            <v>0</v>
          </cell>
        </row>
        <row r="968">
          <cell r="B968">
            <v>0</v>
          </cell>
          <cell r="E968">
            <v>0</v>
          </cell>
          <cell r="F968">
            <v>0</v>
          </cell>
        </row>
        <row r="969">
          <cell r="B969">
            <v>0</v>
          </cell>
          <cell r="E969">
            <v>0</v>
          </cell>
          <cell r="F969">
            <v>0</v>
          </cell>
        </row>
        <row r="970">
          <cell r="B970">
            <v>0</v>
          </cell>
          <cell r="E970">
            <v>0</v>
          </cell>
          <cell r="F970">
            <v>0</v>
          </cell>
        </row>
        <row r="971">
          <cell r="B971">
            <v>0</v>
          </cell>
          <cell r="E971">
            <v>0</v>
          </cell>
          <cell r="F971">
            <v>0</v>
          </cell>
        </row>
        <row r="972">
          <cell r="B972">
            <v>0</v>
          </cell>
          <cell r="E972">
            <v>0</v>
          </cell>
          <cell r="F972">
            <v>0</v>
          </cell>
        </row>
        <row r="973">
          <cell r="B973">
            <v>0</v>
          </cell>
          <cell r="E973">
            <v>0</v>
          </cell>
          <cell r="F973">
            <v>0</v>
          </cell>
        </row>
        <row r="974">
          <cell r="B974">
            <v>4454.9999999999973</v>
          </cell>
          <cell r="E974">
            <v>5499.9999999999973</v>
          </cell>
          <cell r="F974">
            <v>4454.9999999999973</v>
          </cell>
        </row>
        <row r="975">
          <cell r="B975">
            <v>0</v>
          </cell>
          <cell r="E975">
            <v>0</v>
          </cell>
          <cell r="F975">
            <v>0</v>
          </cell>
        </row>
        <row r="976">
          <cell r="B976">
            <v>0</v>
          </cell>
          <cell r="E976">
            <v>0</v>
          </cell>
          <cell r="F976">
            <v>0</v>
          </cell>
        </row>
        <row r="977">
          <cell r="B977">
            <v>0</v>
          </cell>
          <cell r="E977">
            <v>0</v>
          </cell>
          <cell r="F977">
            <v>0</v>
          </cell>
        </row>
        <row r="978">
          <cell r="B978">
            <v>0</v>
          </cell>
          <cell r="E978">
            <v>0</v>
          </cell>
          <cell r="F978">
            <v>0</v>
          </cell>
        </row>
        <row r="979">
          <cell r="B979">
            <v>0</v>
          </cell>
          <cell r="E979">
            <v>0</v>
          </cell>
          <cell r="F979">
            <v>0</v>
          </cell>
        </row>
        <row r="980">
          <cell r="B980">
            <v>0</v>
          </cell>
          <cell r="E980">
            <v>0</v>
          </cell>
          <cell r="F980">
            <v>0</v>
          </cell>
        </row>
        <row r="981">
          <cell r="B981">
            <v>0</v>
          </cell>
          <cell r="E981">
            <v>0</v>
          </cell>
          <cell r="F981">
            <v>0</v>
          </cell>
        </row>
        <row r="982">
          <cell r="B982">
            <v>0</v>
          </cell>
          <cell r="E982">
            <v>0</v>
          </cell>
          <cell r="F982">
            <v>0</v>
          </cell>
        </row>
        <row r="983">
          <cell r="B983">
            <v>0</v>
          </cell>
          <cell r="E983">
            <v>0</v>
          </cell>
          <cell r="F983">
            <v>0</v>
          </cell>
        </row>
        <row r="984">
          <cell r="B984">
            <v>0</v>
          </cell>
          <cell r="E984">
            <v>0</v>
          </cell>
          <cell r="F984">
            <v>0</v>
          </cell>
        </row>
        <row r="985">
          <cell r="B985">
            <v>0</v>
          </cell>
          <cell r="E985">
            <v>0</v>
          </cell>
          <cell r="F985">
            <v>0</v>
          </cell>
        </row>
        <row r="986">
          <cell r="B986">
            <v>4454.9999999999973</v>
          </cell>
          <cell r="E986">
            <v>5499.9999999999973</v>
          </cell>
          <cell r="F986">
            <v>4454.9999999999973</v>
          </cell>
        </row>
        <row r="987">
          <cell r="B987">
            <v>0</v>
          </cell>
          <cell r="E987">
            <v>0</v>
          </cell>
          <cell r="F987">
            <v>0</v>
          </cell>
        </row>
        <row r="988">
          <cell r="B988">
            <v>0</v>
          </cell>
          <cell r="E988">
            <v>0</v>
          </cell>
          <cell r="F988">
            <v>0</v>
          </cell>
        </row>
        <row r="989">
          <cell r="B989">
            <v>0</v>
          </cell>
          <cell r="E989">
            <v>0</v>
          </cell>
          <cell r="F989">
            <v>0</v>
          </cell>
        </row>
        <row r="990">
          <cell r="B990">
            <v>0</v>
          </cell>
          <cell r="E990">
            <v>0</v>
          </cell>
          <cell r="F990">
            <v>0</v>
          </cell>
        </row>
        <row r="991">
          <cell r="B991">
            <v>0</v>
          </cell>
          <cell r="E991">
            <v>0</v>
          </cell>
          <cell r="F991">
            <v>0</v>
          </cell>
        </row>
        <row r="992">
          <cell r="B992">
            <v>0</v>
          </cell>
          <cell r="E992">
            <v>0</v>
          </cell>
          <cell r="F992">
            <v>0</v>
          </cell>
        </row>
        <row r="993">
          <cell r="B993">
            <v>0</v>
          </cell>
          <cell r="E993">
            <v>0</v>
          </cell>
          <cell r="F993">
            <v>0</v>
          </cell>
        </row>
        <row r="994">
          <cell r="B994">
            <v>0</v>
          </cell>
          <cell r="E994">
            <v>0</v>
          </cell>
          <cell r="F994">
            <v>0</v>
          </cell>
        </row>
        <row r="995">
          <cell r="B995">
            <v>0</v>
          </cell>
          <cell r="E995">
            <v>0</v>
          </cell>
          <cell r="F995">
            <v>0</v>
          </cell>
        </row>
        <row r="996">
          <cell r="B996">
            <v>0</v>
          </cell>
          <cell r="E996">
            <v>0</v>
          </cell>
          <cell r="F996">
            <v>0</v>
          </cell>
        </row>
        <row r="997">
          <cell r="B997">
            <v>0</v>
          </cell>
          <cell r="E997">
            <v>0</v>
          </cell>
          <cell r="F997">
            <v>0</v>
          </cell>
        </row>
        <row r="998">
          <cell r="B998">
            <v>4454.9999999999973</v>
          </cell>
          <cell r="E998">
            <v>5499.9999999999973</v>
          </cell>
          <cell r="F998">
            <v>4454.9999999999973</v>
          </cell>
        </row>
        <row r="999">
          <cell r="B999">
            <v>0</v>
          </cell>
          <cell r="E999">
            <v>0</v>
          </cell>
          <cell r="F999">
            <v>0</v>
          </cell>
        </row>
        <row r="1000">
          <cell r="B1000">
            <v>0</v>
          </cell>
          <cell r="E1000">
            <v>0</v>
          </cell>
          <cell r="F1000">
            <v>0</v>
          </cell>
        </row>
        <row r="1001">
          <cell r="B1001">
            <v>0</v>
          </cell>
          <cell r="E1001">
            <v>0</v>
          </cell>
          <cell r="F1001">
            <v>0</v>
          </cell>
        </row>
        <row r="1002">
          <cell r="B1002">
            <v>0</v>
          </cell>
          <cell r="E1002">
            <v>0</v>
          </cell>
          <cell r="F1002">
            <v>0</v>
          </cell>
        </row>
        <row r="1003">
          <cell r="B1003">
            <v>0</v>
          </cell>
          <cell r="E1003">
            <v>0</v>
          </cell>
          <cell r="F1003">
            <v>0</v>
          </cell>
        </row>
        <row r="1004">
          <cell r="B1004">
            <v>0</v>
          </cell>
          <cell r="E1004">
            <v>0</v>
          </cell>
          <cell r="F1004">
            <v>0</v>
          </cell>
        </row>
        <row r="1005">
          <cell r="B1005">
            <v>0</v>
          </cell>
          <cell r="E1005">
            <v>0</v>
          </cell>
          <cell r="F1005">
            <v>0</v>
          </cell>
        </row>
        <row r="1006">
          <cell r="B1006">
            <v>0</v>
          </cell>
          <cell r="E1006">
            <v>0</v>
          </cell>
          <cell r="F1006">
            <v>0</v>
          </cell>
        </row>
        <row r="1007">
          <cell r="B1007">
            <v>0</v>
          </cell>
          <cell r="E1007">
            <v>0</v>
          </cell>
          <cell r="F1007">
            <v>0</v>
          </cell>
        </row>
        <row r="1008">
          <cell r="B1008">
            <v>0</v>
          </cell>
          <cell r="E1008">
            <v>0</v>
          </cell>
          <cell r="F1008">
            <v>0</v>
          </cell>
        </row>
        <row r="1009">
          <cell r="B1009">
            <v>0</v>
          </cell>
          <cell r="E1009">
            <v>0</v>
          </cell>
          <cell r="F1009">
            <v>0</v>
          </cell>
        </row>
        <row r="1010">
          <cell r="B1010">
            <v>4454.9999999999973</v>
          </cell>
          <cell r="E1010">
            <v>5499.9999999999973</v>
          </cell>
          <cell r="F1010">
            <v>4454.9999999999973</v>
          </cell>
        </row>
        <row r="1011">
          <cell r="B1011">
            <v>0</v>
          </cell>
          <cell r="E1011">
            <v>0</v>
          </cell>
          <cell r="F1011">
            <v>0</v>
          </cell>
        </row>
        <row r="1012">
          <cell r="B1012">
            <v>0</v>
          </cell>
          <cell r="E1012">
            <v>0</v>
          </cell>
          <cell r="F1012">
            <v>0</v>
          </cell>
        </row>
        <row r="1013">
          <cell r="B1013">
            <v>0</v>
          </cell>
          <cell r="E1013">
            <v>0</v>
          </cell>
          <cell r="F1013">
            <v>0</v>
          </cell>
        </row>
        <row r="1014">
          <cell r="B1014">
            <v>0</v>
          </cell>
          <cell r="E1014">
            <v>0</v>
          </cell>
          <cell r="F1014">
            <v>0</v>
          </cell>
        </row>
        <row r="1015">
          <cell r="B1015">
            <v>0</v>
          </cell>
          <cell r="E1015">
            <v>0</v>
          </cell>
          <cell r="F1015">
            <v>0</v>
          </cell>
        </row>
        <row r="1016">
          <cell r="B1016">
            <v>0</v>
          </cell>
          <cell r="E1016">
            <v>0</v>
          </cell>
          <cell r="F1016">
            <v>0</v>
          </cell>
        </row>
        <row r="1017">
          <cell r="B1017">
            <v>0</v>
          </cell>
          <cell r="E1017">
            <v>0</v>
          </cell>
          <cell r="F1017">
            <v>0</v>
          </cell>
        </row>
        <row r="1018">
          <cell r="B1018">
            <v>0</v>
          </cell>
          <cell r="E1018">
            <v>0</v>
          </cell>
          <cell r="F1018">
            <v>0</v>
          </cell>
        </row>
        <row r="1019">
          <cell r="B1019">
            <v>0</v>
          </cell>
          <cell r="E1019">
            <v>0</v>
          </cell>
          <cell r="F1019">
            <v>0</v>
          </cell>
        </row>
        <row r="1020">
          <cell r="B1020">
            <v>0</v>
          </cell>
          <cell r="E1020">
            <v>0</v>
          </cell>
          <cell r="F1020">
            <v>0</v>
          </cell>
        </row>
        <row r="1021">
          <cell r="B1021">
            <v>0</v>
          </cell>
          <cell r="E1021">
            <v>0</v>
          </cell>
          <cell r="F1021">
            <v>0</v>
          </cell>
        </row>
        <row r="1022">
          <cell r="B1022">
            <v>4454.9999999999973</v>
          </cell>
          <cell r="E1022">
            <v>5499.9999999999973</v>
          </cell>
          <cell r="F1022">
            <v>4454.9999999999973</v>
          </cell>
        </row>
        <row r="1023">
          <cell r="B1023">
            <v>0</v>
          </cell>
          <cell r="E1023">
            <v>0</v>
          </cell>
          <cell r="F1023">
            <v>0</v>
          </cell>
        </row>
        <row r="1024">
          <cell r="B1024">
            <v>0</v>
          </cell>
          <cell r="E1024">
            <v>0</v>
          </cell>
          <cell r="F1024">
            <v>0</v>
          </cell>
        </row>
        <row r="1025">
          <cell r="B1025">
            <v>0</v>
          </cell>
          <cell r="E1025">
            <v>0</v>
          </cell>
          <cell r="F1025">
            <v>0</v>
          </cell>
        </row>
        <row r="1026">
          <cell r="B1026">
            <v>0</v>
          </cell>
          <cell r="E1026">
            <v>0</v>
          </cell>
          <cell r="F1026">
            <v>0</v>
          </cell>
        </row>
        <row r="1027">
          <cell r="B1027">
            <v>0</v>
          </cell>
          <cell r="E1027">
            <v>0</v>
          </cell>
          <cell r="F1027">
            <v>0</v>
          </cell>
        </row>
        <row r="1028">
          <cell r="B1028">
            <v>0</v>
          </cell>
          <cell r="E1028">
            <v>0</v>
          </cell>
          <cell r="F1028">
            <v>0</v>
          </cell>
        </row>
        <row r="1029">
          <cell r="B1029">
            <v>0</v>
          </cell>
          <cell r="E1029">
            <v>0</v>
          </cell>
          <cell r="F1029">
            <v>0</v>
          </cell>
        </row>
        <row r="1030">
          <cell r="B1030">
            <v>0</v>
          </cell>
          <cell r="E1030">
            <v>0</v>
          </cell>
          <cell r="F1030">
            <v>0</v>
          </cell>
        </row>
        <row r="1031">
          <cell r="B1031">
            <v>0</v>
          </cell>
          <cell r="E1031">
            <v>0</v>
          </cell>
          <cell r="F1031">
            <v>0</v>
          </cell>
        </row>
        <row r="1032">
          <cell r="B1032">
            <v>0</v>
          </cell>
          <cell r="E1032">
            <v>0</v>
          </cell>
          <cell r="F1032">
            <v>0</v>
          </cell>
        </row>
        <row r="1033">
          <cell r="B1033">
            <v>0</v>
          </cell>
          <cell r="E1033">
            <v>0</v>
          </cell>
          <cell r="F1033">
            <v>0</v>
          </cell>
        </row>
        <row r="1034">
          <cell r="B1034">
            <v>4454.9999999999973</v>
          </cell>
          <cell r="E1034">
            <v>5499.9999999999973</v>
          </cell>
          <cell r="F1034">
            <v>4454.9999999999973</v>
          </cell>
        </row>
        <row r="1035">
          <cell r="B1035">
            <v>0</v>
          </cell>
          <cell r="E1035">
            <v>0</v>
          </cell>
          <cell r="F1035">
            <v>0</v>
          </cell>
        </row>
        <row r="1036">
          <cell r="B1036">
            <v>0</v>
          </cell>
          <cell r="E1036">
            <v>0</v>
          </cell>
          <cell r="F1036">
            <v>0</v>
          </cell>
        </row>
        <row r="1037">
          <cell r="B1037">
            <v>0</v>
          </cell>
          <cell r="E1037">
            <v>0</v>
          </cell>
          <cell r="F1037">
            <v>0</v>
          </cell>
        </row>
        <row r="1038">
          <cell r="B1038">
            <v>0</v>
          </cell>
          <cell r="E1038">
            <v>0</v>
          </cell>
          <cell r="F1038">
            <v>0</v>
          </cell>
        </row>
        <row r="1039">
          <cell r="B1039">
            <v>0</v>
          </cell>
          <cell r="E1039">
            <v>0</v>
          </cell>
          <cell r="F1039">
            <v>0</v>
          </cell>
        </row>
        <row r="1040">
          <cell r="B1040">
            <v>0</v>
          </cell>
          <cell r="E1040">
            <v>0</v>
          </cell>
          <cell r="F1040">
            <v>0</v>
          </cell>
        </row>
        <row r="1041">
          <cell r="B1041">
            <v>0</v>
          </cell>
          <cell r="E1041">
            <v>0</v>
          </cell>
          <cell r="F1041">
            <v>0</v>
          </cell>
        </row>
        <row r="1042">
          <cell r="B1042">
            <v>0</v>
          </cell>
          <cell r="E1042">
            <v>0</v>
          </cell>
          <cell r="F1042">
            <v>0</v>
          </cell>
        </row>
        <row r="1043">
          <cell r="B1043">
            <v>0</v>
          </cell>
          <cell r="E1043">
            <v>0</v>
          </cell>
          <cell r="F1043">
            <v>0</v>
          </cell>
        </row>
        <row r="1044">
          <cell r="B1044">
            <v>0</v>
          </cell>
          <cell r="E1044">
            <v>0</v>
          </cell>
          <cell r="F1044">
            <v>0</v>
          </cell>
        </row>
        <row r="1045">
          <cell r="B1045">
            <v>0</v>
          </cell>
          <cell r="E1045">
            <v>0</v>
          </cell>
          <cell r="F1045">
            <v>0</v>
          </cell>
        </row>
        <row r="1046">
          <cell r="B1046">
            <v>4454.9999999999973</v>
          </cell>
          <cell r="E1046">
            <v>5499.9999999999973</v>
          </cell>
          <cell r="F1046">
            <v>4454.9999999999973</v>
          </cell>
        </row>
        <row r="1047">
          <cell r="B1047">
            <v>0</v>
          </cell>
          <cell r="E1047">
            <v>0</v>
          </cell>
          <cell r="F1047">
            <v>0</v>
          </cell>
        </row>
        <row r="1048">
          <cell r="B1048">
            <v>0</v>
          </cell>
          <cell r="E1048">
            <v>0</v>
          </cell>
          <cell r="F1048">
            <v>0</v>
          </cell>
        </row>
        <row r="1049">
          <cell r="B1049">
            <v>0</v>
          </cell>
          <cell r="E1049">
            <v>0</v>
          </cell>
          <cell r="F1049">
            <v>0</v>
          </cell>
        </row>
        <row r="1050">
          <cell r="B1050">
            <v>0</v>
          </cell>
          <cell r="E1050">
            <v>0</v>
          </cell>
          <cell r="F1050">
            <v>0</v>
          </cell>
        </row>
        <row r="1051">
          <cell r="B1051">
            <v>0</v>
          </cell>
          <cell r="E1051">
            <v>0</v>
          </cell>
          <cell r="F1051">
            <v>0</v>
          </cell>
        </row>
        <row r="1052">
          <cell r="B1052">
            <v>0</v>
          </cell>
          <cell r="E1052">
            <v>0</v>
          </cell>
          <cell r="F1052">
            <v>0</v>
          </cell>
        </row>
        <row r="1053">
          <cell r="B1053">
            <v>0</v>
          </cell>
          <cell r="E1053">
            <v>0</v>
          </cell>
          <cell r="F1053">
            <v>0</v>
          </cell>
        </row>
        <row r="1054">
          <cell r="B1054">
            <v>0</v>
          </cell>
          <cell r="E1054">
            <v>0</v>
          </cell>
          <cell r="F1054">
            <v>0</v>
          </cell>
        </row>
        <row r="1055">
          <cell r="B1055">
            <v>0</v>
          </cell>
          <cell r="E1055">
            <v>0</v>
          </cell>
          <cell r="F1055">
            <v>0</v>
          </cell>
        </row>
        <row r="1056">
          <cell r="B1056">
            <v>0</v>
          </cell>
          <cell r="E1056">
            <v>0</v>
          </cell>
          <cell r="F1056">
            <v>0</v>
          </cell>
        </row>
        <row r="1057">
          <cell r="B1057">
            <v>0</v>
          </cell>
          <cell r="E1057">
            <v>0</v>
          </cell>
          <cell r="F1057">
            <v>0</v>
          </cell>
        </row>
        <row r="1058">
          <cell r="B1058">
            <v>4454.9999999999973</v>
          </cell>
          <cell r="E1058">
            <v>5499.9999999999973</v>
          </cell>
          <cell r="F1058">
            <v>4454.9999999999973</v>
          </cell>
        </row>
        <row r="1059">
          <cell r="B1059">
            <v>0</v>
          </cell>
          <cell r="E1059">
            <v>0</v>
          </cell>
          <cell r="F1059">
            <v>0</v>
          </cell>
        </row>
        <row r="1060">
          <cell r="B1060">
            <v>0</v>
          </cell>
          <cell r="E1060">
            <v>0</v>
          </cell>
          <cell r="F1060">
            <v>0</v>
          </cell>
        </row>
        <row r="1061">
          <cell r="B1061">
            <v>0</v>
          </cell>
          <cell r="E1061">
            <v>0</v>
          </cell>
          <cell r="F1061">
            <v>0</v>
          </cell>
        </row>
        <row r="1062">
          <cell r="B1062">
            <v>0</v>
          </cell>
          <cell r="E1062">
            <v>0</v>
          </cell>
          <cell r="F1062">
            <v>0</v>
          </cell>
        </row>
        <row r="1063">
          <cell r="B1063">
            <v>0</v>
          </cell>
          <cell r="E1063">
            <v>0</v>
          </cell>
          <cell r="F1063">
            <v>0</v>
          </cell>
        </row>
        <row r="1064">
          <cell r="B1064">
            <v>0</v>
          </cell>
          <cell r="E1064">
            <v>0</v>
          </cell>
          <cell r="F1064">
            <v>0</v>
          </cell>
        </row>
        <row r="1065">
          <cell r="B1065">
            <v>0</v>
          </cell>
          <cell r="E1065">
            <v>0</v>
          </cell>
          <cell r="F1065">
            <v>0</v>
          </cell>
        </row>
        <row r="1066">
          <cell r="B1066">
            <v>0</v>
          </cell>
          <cell r="E1066">
            <v>0</v>
          </cell>
          <cell r="F1066">
            <v>0</v>
          </cell>
        </row>
        <row r="1067">
          <cell r="B1067">
            <v>0</v>
          </cell>
          <cell r="E1067">
            <v>0</v>
          </cell>
          <cell r="F1067">
            <v>0</v>
          </cell>
        </row>
        <row r="1068">
          <cell r="B1068">
            <v>0</v>
          </cell>
          <cell r="E1068">
            <v>0</v>
          </cell>
          <cell r="F1068">
            <v>0</v>
          </cell>
        </row>
        <row r="1069">
          <cell r="B1069">
            <v>0</v>
          </cell>
          <cell r="E1069">
            <v>0</v>
          </cell>
          <cell r="F1069">
            <v>0</v>
          </cell>
        </row>
        <row r="1070">
          <cell r="B1070">
            <v>4454.9999999999973</v>
          </cell>
          <cell r="E1070">
            <v>5499.9999999999973</v>
          </cell>
          <cell r="F1070">
            <v>4454.9999999999973</v>
          </cell>
        </row>
        <row r="1071">
          <cell r="B1071">
            <v>0</v>
          </cell>
          <cell r="E1071">
            <v>0</v>
          </cell>
          <cell r="F1071">
            <v>0</v>
          </cell>
        </row>
        <row r="1072">
          <cell r="B1072">
            <v>0</v>
          </cell>
          <cell r="E1072">
            <v>0</v>
          </cell>
          <cell r="F1072">
            <v>0</v>
          </cell>
        </row>
        <row r="1073">
          <cell r="B1073">
            <v>0</v>
          </cell>
          <cell r="E1073">
            <v>0</v>
          </cell>
          <cell r="F1073">
            <v>0</v>
          </cell>
        </row>
        <row r="1074">
          <cell r="B1074">
            <v>0</v>
          </cell>
          <cell r="E1074">
            <v>0</v>
          </cell>
          <cell r="F1074">
            <v>0</v>
          </cell>
        </row>
        <row r="1075">
          <cell r="B1075">
            <v>0</v>
          </cell>
          <cell r="E1075">
            <v>0</v>
          </cell>
          <cell r="F1075">
            <v>0</v>
          </cell>
        </row>
        <row r="1076">
          <cell r="B1076">
            <v>0</v>
          </cell>
          <cell r="E1076">
            <v>0</v>
          </cell>
          <cell r="F1076">
            <v>0</v>
          </cell>
        </row>
        <row r="1077">
          <cell r="B1077">
            <v>0</v>
          </cell>
          <cell r="E1077">
            <v>0</v>
          </cell>
          <cell r="F1077">
            <v>0</v>
          </cell>
        </row>
        <row r="1078">
          <cell r="B1078">
            <v>0</v>
          </cell>
          <cell r="E1078">
            <v>0</v>
          </cell>
          <cell r="F1078">
            <v>0</v>
          </cell>
        </row>
        <row r="1079">
          <cell r="B1079">
            <v>0</v>
          </cell>
          <cell r="E1079">
            <v>0</v>
          </cell>
          <cell r="F1079">
            <v>0</v>
          </cell>
        </row>
        <row r="1080">
          <cell r="B1080">
            <v>0</v>
          </cell>
          <cell r="E1080">
            <v>0</v>
          </cell>
          <cell r="F1080">
            <v>0</v>
          </cell>
        </row>
        <row r="1081">
          <cell r="B1081">
            <v>0</v>
          </cell>
          <cell r="E1081">
            <v>0</v>
          </cell>
          <cell r="F1081">
            <v>0</v>
          </cell>
        </row>
        <row r="1082">
          <cell r="B1082">
            <v>4454.9999999999973</v>
          </cell>
          <cell r="E1082">
            <v>5499.9999999999973</v>
          </cell>
          <cell r="F1082">
            <v>4454.9999999999973</v>
          </cell>
        </row>
        <row r="1083">
          <cell r="B1083">
            <v>0</v>
          </cell>
          <cell r="E1083">
            <v>0</v>
          </cell>
          <cell r="F1083">
            <v>0</v>
          </cell>
        </row>
        <row r="1084">
          <cell r="B1084">
            <v>0</v>
          </cell>
          <cell r="E1084">
            <v>0</v>
          </cell>
          <cell r="F1084">
            <v>0</v>
          </cell>
        </row>
        <row r="1085">
          <cell r="B1085">
            <v>0</v>
          </cell>
          <cell r="E1085">
            <v>0</v>
          </cell>
          <cell r="F1085">
            <v>0</v>
          </cell>
        </row>
        <row r="1086">
          <cell r="B1086">
            <v>0</v>
          </cell>
          <cell r="E1086">
            <v>0</v>
          </cell>
          <cell r="F1086">
            <v>0</v>
          </cell>
        </row>
        <row r="1087">
          <cell r="B1087">
            <v>0</v>
          </cell>
          <cell r="E1087">
            <v>0</v>
          </cell>
          <cell r="F1087">
            <v>0</v>
          </cell>
        </row>
        <row r="1088">
          <cell r="B1088">
            <v>0</v>
          </cell>
          <cell r="E1088">
            <v>0</v>
          </cell>
          <cell r="F1088">
            <v>0</v>
          </cell>
        </row>
        <row r="1089">
          <cell r="B1089">
            <v>0</v>
          </cell>
          <cell r="E1089">
            <v>0</v>
          </cell>
          <cell r="F1089">
            <v>0</v>
          </cell>
        </row>
        <row r="1090">
          <cell r="B1090">
            <v>0</v>
          </cell>
          <cell r="E1090">
            <v>0</v>
          </cell>
          <cell r="F1090">
            <v>0</v>
          </cell>
        </row>
        <row r="1091">
          <cell r="B1091">
            <v>0</v>
          </cell>
          <cell r="E1091">
            <v>0</v>
          </cell>
          <cell r="F1091">
            <v>0</v>
          </cell>
        </row>
        <row r="1092">
          <cell r="B1092">
            <v>0</v>
          </cell>
          <cell r="E1092">
            <v>0</v>
          </cell>
          <cell r="F1092">
            <v>0</v>
          </cell>
        </row>
        <row r="1093">
          <cell r="B1093">
            <v>0</v>
          </cell>
          <cell r="E1093">
            <v>0</v>
          </cell>
          <cell r="F1093">
            <v>0</v>
          </cell>
        </row>
        <row r="1094">
          <cell r="B1094">
            <v>4454.9999999999973</v>
          </cell>
          <cell r="E1094">
            <v>5499.9999999999973</v>
          </cell>
          <cell r="F1094">
            <v>4454.9999999999973</v>
          </cell>
        </row>
        <row r="1095">
          <cell r="B1095">
            <v>0</v>
          </cell>
          <cell r="E1095">
            <v>0</v>
          </cell>
          <cell r="F1095">
            <v>0</v>
          </cell>
        </row>
        <row r="1096">
          <cell r="B1096">
            <v>0</v>
          </cell>
          <cell r="E1096">
            <v>0</v>
          </cell>
          <cell r="F1096">
            <v>0</v>
          </cell>
        </row>
        <row r="1097">
          <cell r="B1097">
            <v>0</v>
          </cell>
          <cell r="E1097">
            <v>0</v>
          </cell>
          <cell r="F1097">
            <v>0</v>
          </cell>
        </row>
        <row r="1098">
          <cell r="B1098">
            <v>0</v>
          </cell>
          <cell r="E1098">
            <v>0</v>
          </cell>
          <cell r="F1098">
            <v>0</v>
          </cell>
        </row>
        <row r="1099">
          <cell r="B1099">
            <v>0</v>
          </cell>
          <cell r="E1099">
            <v>0</v>
          </cell>
          <cell r="F1099">
            <v>0</v>
          </cell>
        </row>
        <row r="1100">
          <cell r="B1100">
            <v>0</v>
          </cell>
          <cell r="E1100">
            <v>0</v>
          </cell>
          <cell r="F1100">
            <v>0</v>
          </cell>
        </row>
        <row r="1101">
          <cell r="B1101">
            <v>0</v>
          </cell>
          <cell r="E1101">
            <v>0</v>
          </cell>
          <cell r="F1101">
            <v>0</v>
          </cell>
        </row>
        <row r="1102">
          <cell r="B1102">
            <v>0</v>
          </cell>
          <cell r="E1102">
            <v>0</v>
          </cell>
          <cell r="F1102">
            <v>0</v>
          </cell>
        </row>
        <row r="1103">
          <cell r="B1103">
            <v>0</v>
          </cell>
          <cell r="E1103">
            <v>0</v>
          </cell>
          <cell r="F1103">
            <v>0</v>
          </cell>
        </row>
        <row r="1104">
          <cell r="B1104">
            <v>0</v>
          </cell>
          <cell r="E1104">
            <v>0</v>
          </cell>
          <cell r="F1104">
            <v>0</v>
          </cell>
        </row>
        <row r="1105">
          <cell r="B1105">
            <v>0</v>
          </cell>
          <cell r="E1105">
            <v>0</v>
          </cell>
          <cell r="F1105">
            <v>0</v>
          </cell>
        </row>
        <row r="1106">
          <cell r="B1106">
            <v>4454.9999999999973</v>
          </cell>
          <cell r="E1106">
            <v>5499.9999999999973</v>
          </cell>
          <cell r="F1106">
            <v>4454.9999999999973</v>
          </cell>
        </row>
        <row r="1107">
          <cell r="B1107">
            <v>0</v>
          </cell>
          <cell r="E1107">
            <v>0</v>
          </cell>
          <cell r="F1107">
            <v>0</v>
          </cell>
        </row>
        <row r="1108">
          <cell r="B1108">
            <v>0</v>
          </cell>
          <cell r="E1108">
            <v>0</v>
          </cell>
          <cell r="F1108">
            <v>0</v>
          </cell>
        </row>
        <row r="1109">
          <cell r="B1109">
            <v>0</v>
          </cell>
          <cell r="E1109">
            <v>0</v>
          </cell>
          <cell r="F1109">
            <v>0</v>
          </cell>
        </row>
        <row r="1110">
          <cell r="B1110">
            <v>0</v>
          </cell>
          <cell r="E1110">
            <v>0</v>
          </cell>
          <cell r="F1110">
            <v>0</v>
          </cell>
        </row>
        <row r="1111">
          <cell r="B1111">
            <v>0</v>
          </cell>
          <cell r="E1111">
            <v>0</v>
          </cell>
          <cell r="F1111">
            <v>0</v>
          </cell>
        </row>
        <row r="1112">
          <cell r="B1112">
            <v>0</v>
          </cell>
          <cell r="E1112">
            <v>0</v>
          </cell>
          <cell r="F1112">
            <v>0</v>
          </cell>
        </row>
        <row r="1113">
          <cell r="B1113">
            <v>0</v>
          </cell>
          <cell r="E1113">
            <v>0</v>
          </cell>
          <cell r="F1113">
            <v>0</v>
          </cell>
        </row>
        <row r="1114">
          <cell r="B1114">
            <v>0</v>
          </cell>
          <cell r="E1114">
            <v>0</v>
          </cell>
          <cell r="F1114">
            <v>0</v>
          </cell>
        </row>
        <row r="1115">
          <cell r="B1115">
            <v>0</v>
          </cell>
          <cell r="E1115">
            <v>0</v>
          </cell>
          <cell r="F1115">
            <v>0</v>
          </cell>
        </row>
        <row r="1116">
          <cell r="B1116">
            <v>0</v>
          </cell>
          <cell r="E1116">
            <v>0</v>
          </cell>
          <cell r="F1116">
            <v>0</v>
          </cell>
        </row>
        <row r="1117">
          <cell r="B1117">
            <v>0</v>
          </cell>
          <cell r="E1117">
            <v>0</v>
          </cell>
          <cell r="F1117">
            <v>0</v>
          </cell>
        </row>
        <row r="1118">
          <cell r="B1118">
            <v>4454.9999999999973</v>
          </cell>
          <cell r="E1118">
            <v>5499.9999999999973</v>
          </cell>
          <cell r="F1118">
            <v>4454.9999999999973</v>
          </cell>
        </row>
        <row r="1119">
          <cell r="B1119">
            <v>0</v>
          </cell>
          <cell r="E1119">
            <v>0</v>
          </cell>
          <cell r="F1119">
            <v>0</v>
          </cell>
        </row>
        <row r="1120">
          <cell r="B1120">
            <v>0</v>
          </cell>
          <cell r="E1120">
            <v>0</v>
          </cell>
          <cell r="F1120">
            <v>0</v>
          </cell>
        </row>
        <row r="1121">
          <cell r="B1121">
            <v>0</v>
          </cell>
          <cell r="E1121">
            <v>0</v>
          </cell>
          <cell r="F1121">
            <v>0</v>
          </cell>
        </row>
        <row r="1122">
          <cell r="B1122">
            <v>0</v>
          </cell>
          <cell r="E1122">
            <v>0</v>
          </cell>
          <cell r="F1122">
            <v>0</v>
          </cell>
        </row>
        <row r="1123">
          <cell r="B1123">
            <v>0</v>
          </cell>
          <cell r="E1123">
            <v>0</v>
          </cell>
          <cell r="F1123">
            <v>0</v>
          </cell>
        </row>
        <row r="1124">
          <cell r="B1124">
            <v>0</v>
          </cell>
          <cell r="E1124">
            <v>0</v>
          </cell>
          <cell r="F1124">
            <v>0</v>
          </cell>
        </row>
        <row r="1125">
          <cell r="B1125">
            <v>0</v>
          </cell>
          <cell r="E1125">
            <v>0</v>
          </cell>
          <cell r="F1125">
            <v>0</v>
          </cell>
        </row>
        <row r="1126">
          <cell r="B1126">
            <v>0</v>
          </cell>
          <cell r="E1126">
            <v>0</v>
          </cell>
          <cell r="F1126">
            <v>0</v>
          </cell>
        </row>
        <row r="1127">
          <cell r="B1127">
            <v>0</v>
          </cell>
          <cell r="E1127">
            <v>0</v>
          </cell>
          <cell r="F1127">
            <v>0</v>
          </cell>
        </row>
        <row r="1128">
          <cell r="B1128">
            <v>0</v>
          </cell>
          <cell r="E1128">
            <v>0</v>
          </cell>
          <cell r="F1128">
            <v>0</v>
          </cell>
        </row>
        <row r="1129">
          <cell r="B1129">
            <v>0</v>
          </cell>
          <cell r="E1129">
            <v>0</v>
          </cell>
          <cell r="F1129">
            <v>0</v>
          </cell>
        </row>
        <row r="1130">
          <cell r="B1130">
            <v>4454.9999999999973</v>
          </cell>
          <cell r="E1130">
            <v>5499.9999999999973</v>
          </cell>
          <cell r="F1130">
            <v>4454.9999999999973</v>
          </cell>
        </row>
        <row r="1131">
          <cell r="B1131">
            <v>0</v>
          </cell>
          <cell r="E1131">
            <v>0</v>
          </cell>
          <cell r="F1131">
            <v>0</v>
          </cell>
        </row>
        <row r="1132">
          <cell r="B1132">
            <v>0</v>
          </cell>
          <cell r="E1132">
            <v>0</v>
          </cell>
          <cell r="F1132">
            <v>0</v>
          </cell>
        </row>
        <row r="1133">
          <cell r="B1133">
            <v>0</v>
          </cell>
          <cell r="E1133">
            <v>0</v>
          </cell>
          <cell r="F1133">
            <v>0</v>
          </cell>
        </row>
        <row r="1134">
          <cell r="B1134">
            <v>0</v>
          </cell>
          <cell r="E1134">
            <v>0</v>
          </cell>
          <cell r="F1134">
            <v>0</v>
          </cell>
        </row>
        <row r="1135">
          <cell r="B1135">
            <v>0</v>
          </cell>
          <cell r="E1135">
            <v>0</v>
          </cell>
          <cell r="F1135">
            <v>0</v>
          </cell>
        </row>
        <row r="1136">
          <cell r="B1136">
            <v>0</v>
          </cell>
          <cell r="E1136">
            <v>0</v>
          </cell>
          <cell r="F1136">
            <v>0</v>
          </cell>
        </row>
        <row r="1137">
          <cell r="B1137">
            <v>0</v>
          </cell>
          <cell r="E1137">
            <v>0</v>
          </cell>
          <cell r="F1137">
            <v>0</v>
          </cell>
        </row>
        <row r="1138">
          <cell r="B1138">
            <v>0</v>
          </cell>
          <cell r="E1138">
            <v>0</v>
          </cell>
          <cell r="F1138">
            <v>0</v>
          </cell>
        </row>
        <row r="1139">
          <cell r="B1139">
            <v>0</v>
          </cell>
          <cell r="E1139">
            <v>0</v>
          </cell>
          <cell r="F1139">
            <v>0</v>
          </cell>
        </row>
        <row r="1140">
          <cell r="B1140">
            <v>0</v>
          </cell>
          <cell r="E1140">
            <v>0</v>
          </cell>
          <cell r="F1140">
            <v>0</v>
          </cell>
        </row>
        <row r="1141">
          <cell r="B1141">
            <v>0</v>
          </cell>
          <cell r="E1141">
            <v>0</v>
          </cell>
          <cell r="F1141">
            <v>0</v>
          </cell>
        </row>
        <row r="1142">
          <cell r="B1142">
            <v>4454.9999999999973</v>
          </cell>
          <cell r="E1142">
            <v>5499.9999999999973</v>
          </cell>
          <cell r="F1142">
            <v>4454.9999999999973</v>
          </cell>
        </row>
        <row r="1143">
          <cell r="B1143">
            <v>0</v>
          </cell>
          <cell r="E1143">
            <v>0</v>
          </cell>
          <cell r="F1143">
            <v>0</v>
          </cell>
        </row>
        <row r="1144">
          <cell r="B1144">
            <v>0</v>
          </cell>
          <cell r="E1144">
            <v>0</v>
          </cell>
          <cell r="F1144">
            <v>0</v>
          </cell>
        </row>
        <row r="1145">
          <cell r="B1145">
            <v>0</v>
          </cell>
          <cell r="E1145">
            <v>0</v>
          </cell>
          <cell r="F1145">
            <v>0</v>
          </cell>
        </row>
        <row r="1146">
          <cell r="B1146">
            <v>0</v>
          </cell>
          <cell r="E1146">
            <v>0</v>
          </cell>
          <cell r="F1146">
            <v>0</v>
          </cell>
        </row>
        <row r="1147">
          <cell r="B1147">
            <v>0</v>
          </cell>
          <cell r="E1147">
            <v>0</v>
          </cell>
          <cell r="F1147">
            <v>0</v>
          </cell>
        </row>
        <row r="1148">
          <cell r="B1148">
            <v>0</v>
          </cell>
          <cell r="E1148">
            <v>0</v>
          </cell>
          <cell r="F1148">
            <v>0</v>
          </cell>
        </row>
        <row r="1149">
          <cell r="B1149">
            <v>0</v>
          </cell>
          <cell r="E1149">
            <v>0</v>
          </cell>
          <cell r="F1149">
            <v>0</v>
          </cell>
        </row>
        <row r="1150">
          <cell r="B1150">
            <v>0</v>
          </cell>
          <cell r="E1150">
            <v>0</v>
          </cell>
          <cell r="F1150">
            <v>0</v>
          </cell>
        </row>
        <row r="1151">
          <cell r="B1151">
            <v>0</v>
          </cell>
          <cell r="E1151">
            <v>0</v>
          </cell>
          <cell r="F1151">
            <v>0</v>
          </cell>
        </row>
        <row r="1152">
          <cell r="B1152">
            <v>0</v>
          </cell>
          <cell r="E1152">
            <v>0</v>
          </cell>
          <cell r="F1152">
            <v>0</v>
          </cell>
        </row>
        <row r="1153">
          <cell r="B1153">
            <v>0</v>
          </cell>
          <cell r="E1153">
            <v>0</v>
          </cell>
          <cell r="F1153">
            <v>0</v>
          </cell>
        </row>
        <row r="1154">
          <cell r="B1154">
            <v>4454.9999999999973</v>
          </cell>
          <cell r="E1154">
            <v>5499.9999999999973</v>
          </cell>
          <cell r="F1154">
            <v>4454.9999999999973</v>
          </cell>
        </row>
        <row r="1155">
          <cell r="B1155">
            <v>0</v>
          </cell>
          <cell r="E1155">
            <v>0</v>
          </cell>
          <cell r="F1155">
            <v>0</v>
          </cell>
        </row>
        <row r="1156">
          <cell r="B1156">
            <v>0</v>
          </cell>
          <cell r="E1156">
            <v>0</v>
          </cell>
          <cell r="F1156">
            <v>0</v>
          </cell>
        </row>
        <row r="1157">
          <cell r="B1157">
            <v>0</v>
          </cell>
          <cell r="E1157">
            <v>0</v>
          </cell>
          <cell r="F1157">
            <v>0</v>
          </cell>
        </row>
        <row r="1158">
          <cell r="B1158">
            <v>0</v>
          </cell>
          <cell r="E1158">
            <v>0</v>
          </cell>
          <cell r="F1158">
            <v>0</v>
          </cell>
        </row>
        <row r="1159">
          <cell r="B1159">
            <v>0</v>
          </cell>
          <cell r="E1159">
            <v>0</v>
          </cell>
          <cell r="F1159">
            <v>0</v>
          </cell>
        </row>
        <row r="1160">
          <cell r="B1160">
            <v>0</v>
          </cell>
          <cell r="E1160">
            <v>0</v>
          </cell>
          <cell r="F1160">
            <v>0</v>
          </cell>
        </row>
        <row r="1161">
          <cell r="B1161">
            <v>0</v>
          </cell>
          <cell r="E1161">
            <v>0</v>
          </cell>
          <cell r="F1161">
            <v>0</v>
          </cell>
        </row>
        <row r="1162">
          <cell r="B1162">
            <v>0</v>
          </cell>
          <cell r="E1162">
            <v>0</v>
          </cell>
          <cell r="F1162">
            <v>0</v>
          </cell>
        </row>
        <row r="1163">
          <cell r="B1163">
            <v>0</v>
          </cell>
          <cell r="E1163">
            <v>0</v>
          </cell>
          <cell r="F1163">
            <v>0</v>
          </cell>
        </row>
        <row r="1164">
          <cell r="B1164">
            <v>0</v>
          </cell>
          <cell r="E1164">
            <v>0</v>
          </cell>
          <cell r="F1164">
            <v>0</v>
          </cell>
        </row>
        <row r="1165">
          <cell r="B1165">
            <v>0</v>
          </cell>
          <cell r="E1165">
            <v>0</v>
          </cell>
          <cell r="F1165">
            <v>0</v>
          </cell>
        </row>
        <row r="1166">
          <cell r="B1166">
            <v>4454.9999999999973</v>
          </cell>
          <cell r="E1166">
            <v>5499.9999999999973</v>
          </cell>
          <cell r="F1166">
            <v>4454.9999999999973</v>
          </cell>
        </row>
        <row r="1167">
          <cell r="B1167">
            <v>0</v>
          </cell>
          <cell r="E1167">
            <v>0</v>
          </cell>
          <cell r="F1167">
            <v>0</v>
          </cell>
        </row>
        <row r="1168">
          <cell r="B1168">
            <v>0</v>
          </cell>
          <cell r="E1168">
            <v>0</v>
          </cell>
          <cell r="F1168">
            <v>0</v>
          </cell>
        </row>
        <row r="1169">
          <cell r="B1169">
            <v>0</v>
          </cell>
          <cell r="E1169">
            <v>0</v>
          </cell>
          <cell r="F1169">
            <v>0</v>
          </cell>
        </row>
        <row r="1170">
          <cell r="B1170">
            <v>0</v>
          </cell>
          <cell r="E1170">
            <v>0</v>
          </cell>
          <cell r="F1170">
            <v>0</v>
          </cell>
        </row>
        <row r="1171">
          <cell r="B1171">
            <v>0</v>
          </cell>
          <cell r="E1171">
            <v>0</v>
          </cell>
          <cell r="F1171">
            <v>0</v>
          </cell>
        </row>
        <row r="1172">
          <cell r="B1172">
            <v>0</v>
          </cell>
          <cell r="E1172">
            <v>0</v>
          </cell>
          <cell r="F1172">
            <v>0</v>
          </cell>
        </row>
        <row r="1173">
          <cell r="B1173">
            <v>0</v>
          </cell>
          <cell r="E1173">
            <v>0</v>
          </cell>
          <cell r="F1173">
            <v>0</v>
          </cell>
        </row>
        <row r="1174">
          <cell r="B1174">
            <v>0</v>
          </cell>
          <cell r="E1174">
            <v>0</v>
          </cell>
          <cell r="F1174">
            <v>0</v>
          </cell>
        </row>
        <row r="1175">
          <cell r="B1175">
            <v>0</v>
          </cell>
          <cell r="E1175">
            <v>0</v>
          </cell>
          <cell r="F1175">
            <v>0</v>
          </cell>
        </row>
        <row r="1176">
          <cell r="B1176">
            <v>0</v>
          </cell>
          <cell r="E1176">
            <v>0</v>
          </cell>
          <cell r="F1176">
            <v>0</v>
          </cell>
        </row>
        <row r="1177">
          <cell r="B1177">
            <v>0</v>
          </cell>
          <cell r="E1177">
            <v>0</v>
          </cell>
          <cell r="F1177">
            <v>0</v>
          </cell>
        </row>
        <row r="1178">
          <cell r="B1178">
            <v>4454.9999999999973</v>
          </cell>
          <cell r="E1178">
            <v>5499.9999999999973</v>
          </cell>
          <cell r="F1178">
            <v>4454.9999999999973</v>
          </cell>
        </row>
        <row r="1179">
          <cell r="B1179">
            <v>0</v>
          </cell>
          <cell r="E1179">
            <v>0</v>
          </cell>
          <cell r="F1179">
            <v>0</v>
          </cell>
        </row>
        <row r="1180">
          <cell r="B1180">
            <v>0</v>
          </cell>
          <cell r="E1180">
            <v>0</v>
          </cell>
          <cell r="F1180">
            <v>0</v>
          </cell>
        </row>
        <row r="1181">
          <cell r="B1181">
            <v>0</v>
          </cell>
          <cell r="E1181">
            <v>0</v>
          </cell>
          <cell r="F1181">
            <v>0</v>
          </cell>
        </row>
        <row r="1182">
          <cell r="B1182">
            <v>0</v>
          </cell>
          <cell r="E1182">
            <v>0</v>
          </cell>
          <cell r="F1182">
            <v>0</v>
          </cell>
        </row>
        <row r="1183">
          <cell r="B1183">
            <v>0</v>
          </cell>
          <cell r="E1183">
            <v>0</v>
          </cell>
          <cell r="F1183">
            <v>0</v>
          </cell>
        </row>
        <row r="1184">
          <cell r="B1184">
            <v>0</v>
          </cell>
          <cell r="E1184">
            <v>0</v>
          </cell>
          <cell r="F1184">
            <v>0</v>
          </cell>
        </row>
        <row r="1185">
          <cell r="B1185">
            <v>0</v>
          </cell>
          <cell r="E1185">
            <v>0</v>
          </cell>
          <cell r="F1185">
            <v>0</v>
          </cell>
        </row>
        <row r="1186">
          <cell r="B1186">
            <v>0</v>
          </cell>
          <cell r="E1186">
            <v>0</v>
          </cell>
          <cell r="F1186">
            <v>0</v>
          </cell>
        </row>
        <row r="1187">
          <cell r="B1187">
            <v>0</v>
          </cell>
          <cell r="E1187">
            <v>0</v>
          </cell>
          <cell r="F1187">
            <v>0</v>
          </cell>
        </row>
        <row r="1188">
          <cell r="B1188">
            <v>0</v>
          </cell>
          <cell r="E1188">
            <v>0</v>
          </cell>
          <cell r="F1188">
            <v>0</v>
          </cell>
        </row>
        <row r="1189">
          <cell r="B1189">
            <v>0</v>
          </cell>
          <cell r="E1189">
            <v>0</v>
          </cell>
          <cell r="F1189">
            <v>0</v>
          </cell>
        </row>
        <row r="1190">
          <cell r="B1190">
            <v>4454.9999999999973</v>
          </cell>
          <cell r="E1190">
            <v>5499.9999999999973</v>
          </cell>
          <cell r="F1190">
            <v>4454.9999999999973</v>
          </cell>
        </row>
        <row r="1191">
          <cell r="B1191">
            <v>0</v>
          </cell>
          <cell r="E1191">
            <v>0</v>
          </cell>
          <cell r="F1191">
            <v>0</v>
          </cell>
        </row>
        <row r="1192">
          <cell r="B1192">
            <v>0</v>
          </cell>
          <cell r="E1192">
            <v>0</v>
          </cell>
          <cell r="F1192">
            <v>0</v>
          </cell>
        </row>
        <row r="1193">
          <cell r="B1193">
            <v>0</v>
          </cell>
          <cell r="E1193">
            <v>0</v>
          </cell>
          <cell r="F1193">
            <v>0</v>
          </cell>
        </row>
        <row r="1194">
          <cell r="B1194">
            <v>0</v>
          </cell>
          <cell r="E1194">
            <v>0</v>
          </cell>
          <cell r="F1194">
            <v>0</v>
          </cell>
        </row>
        <row r="1195">
          <cell r="B1195">
            <v>0</v>
          </cell>
          <cell r="E1195">
            <v>0</v>
          </cell>
          <cell r="F1195">
            <v>0</v>
          </cell>
        </row>
        <row r="1196">
          <cell r="B1196">
            <v>0</v>
          </cell>
          <cell r="E1196">
            <v>0</v>
          </cell>
          <cell r="F1196">
            <v>0</v>
          </cell>
        </row>
        <row r="1197">
          <cell r="B1197">
            <v>0</v>
          </cell>
          <cell r="E1197">
            <v>0</v>
          </cell>
          <cell r="F1197">
            <v>0</v>
          </cell>
        </row>
        <row r="1198">
          <cell r="B1198">
            <v>0</v>
          </cell>
          <cell r="E1198">
            <v>0</v>
          </cell>
          <cell r="F1198">
            <v>0</v>
          </cell>
        </row>
        <row r="1199">
          <cell r="B1199">
            <v>0</v>
          </cell>
          <cell r="E1199">
            <v>0</v>
          </cell>
          <cell r="F1199">
            <v>0</v>
          </cell>
        </row>
        <row r="1200">
          <cell r="B1200">
            <v>0</v>
          </cell>
          <cell r="E1200">
            <v>0</v>
          </cell>
          <cell r="F1200">
            <v>0</v>
          </cell>
        </row>
        <row r="1201">
          <cell r="B1201">
            <v>0</v>
          </cell>
          <cell r="E1201">
            <v>0</v>
          </cell>
          <cell r="F1201">
            <v>0</v>
          </cell>
        </row>
        <row r="1202">
          <cell r="B1202">
            <v>54455</v>
          </cell>
          <cell r="E1202">
            <v>55500</v>
          </cell>
          <cell r="F1202">
            <v>54455</v>
          </cell>
        </row>
      </sheetData>
      <sheetData sheetId="16">
        <row r="12">
          <cell r="F12" t="str">
            <v>Residual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R"/>
      <sheetName val="P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 CAS"/>
      <sheetName val="P&amp;L IAS"/>
      <sheetName val="Report CAS"/>
      <sheetName val="Report IAS"/>
      <sheetName val="Contrib_2010"/>
      <sheetName val="Contrib_2010 2"/>
      <sheetName val="TCC"/>
      <sheetName val="TCC RACE"/>
      <sheetName val="CONTR_OPEX BI"/>
      <sheetName val="Act-B"/>
      <sheetName val="Act-FC"/>
      <sheetName val="Act-Act"/>
      <sheetName val="G_QRM_EBIT"/>
      <sheetName val="G_QRM_EBIT 2"/>
      <sheetName val="G_QRM_TCC"/>
      <sheetName val="G_QRM_VC"/>
      <sheetName val="G_QRM_FCF"/>
      <sheetName val="G_QRM_cascade"/>
      <sheetName val="Graf1"/>
      <sheetName val="Graf2"/>
      <sheetName val="Graf3"/>
      <sheetName val="G_Capex"/>
      <sheetName val="Provisions"/>
      <sheetName val="FG"/>
      <sheetName val="FG_Vol"/>
      <sheetName val="FG_Price"/>
      <sheetName val="Tax"/>
      <sheetName val="Hedges"/>
      <sheetName val="FX Rates"/>
      <sheetName val="Report CAS DR"/>
      <sheetName val="FC-B CAS CZ"/>
      <sheetName val="FC-B CAS"/>
      <sheetName val="Břeclav"/>
    </sheetNames>
    <sheetDataSet>
      <sheetData sheetId="0">
        <row r="3">
          <cell r="C3" t="str">
            <v>Item</v>
          </cell>
          <cell r="D3" t="str">
            <v>Act 2006</v>
          </cell>
          <cell r="E3" t="str">
            <v>Act 2007</v>
          </cell>
          <cell r="F3" t="str">
            <v>Act 2008</v>
          </cell>
          <cell r="G3" t="str">
            <v>Act 2009</v>
          </cell>
          <cell r="H3" t="str">
            <v>Act 2010</v>
          </cell>
          <cell r="I3" t="str">
            <v>B 2010</v>
          </cell>
          <cell r="J3" t="str">
            <v>FC1 2010</v>
          </cell>
          <cell r="K3" t="str">
            <v>FC2 2010</v>
          </cell>
          <cell r="L3" t="str">
            <v>FC3 2010</v>
          </cell>
          <cell r="M3" t="str">
            <v>FC4 2010</v>
          </cell>
          <cell r="N3" t="str">
            <v>B 2011</v>
          </cell>
          <cell r="O3" t="str">
            <v>MTP 2012</v>
          </cell>
          <cell r="P3" t="str">
            <v>MTP 2013</v>
          </cell>
        </row>
        <row r="4">
          <cell r="C4">
            <v>0</v>
          </cell>
          <cell r="D4">
            <v>-1859728.67903</v>
          </cell>
          <cell r="E4">
            <v>-1307825.6714900001</v>
          </cell>
          <cell r="F4">
            <v>-1282171.4811</v>
          </cell>
          <cell r="G4">
            <v>-597731.76209000009</v>
          </cell>
          <cell r="H4">
            <v>-1133912.15071</v>
          </cell>
          <cell r="I4">
            <v>-1161044.115</v>
          </cell>
          <cell r="J4">
            <v>-699450.68001999997</v>
          </cell>
          <cell r="K4">
            <v>-1169716.119915294</v>
          </cell>
          <cell r="L4">
            <v>-1211509.5048</v>
          </cell>
          <cell r="M4">
            <v>-1154796.6025999999</v>
          </cell>
          <cell r="N4">
            <v>-1156327.4754600001</v>
          </cell>
          <cell r="O4">
            <v>-1234672.3549800001</v>
          </cell>
          <cell r="P4">
            <v>-293086.14502</v>
          </cell>
        </row>
        <row r="5">
          <cell r="C5" t="str">
            <v>Gas Sales</v>
          </cell>
          <cell r="D5">
            <v>-1859728.67903</v>
          </cell>
          <cell r="E5">
            <v>-1307825.6714900001</v>
          </cell>
          <cell r="F5">
            <v>-1282171.4811</v>
          </cell>
          <cell r="G5">
            <v>-597731.76209000009</v>
          </cell>
          <cell r="H5">
            <v>-1133912.15071</v>
          </cell>
          <cell r="I5">
            <v>-1161044.115</v>
          </cell>
          <cell r="J5">
            <v>-699450.68001999997</v>
          </cell>
          <cell r="K5">
            <v>-1169716.119915294</v>
          </cell>
          <cell r="L5">
            <v>-1211509.5048</v>
          </cell>
          <cell r="M5">
            <v>-1154796.6025999999</v>
          </cell>
          <cell r="N5">
            <v>-1156327.4754600001</v>
          </cell>
          <cell r="O5">
            <v>-1234672.3549800001</v>
          </cell>
          <cell r="P5">
            <v>-293086.14502</v>
          </cell>
        </row>
        <row r="6">
          <cell r="C6" t="str">
            <v>Transit Revenues</v>
          </cell>
          <cell r="D6">
            <v>-6502697.8993299995</v>
          </cell>
          <cell r="E6">
            <v>-6654279.2671699999</v>
          </cell>
          <cell r="F6">
            <v>-5529754.9321599994</v>
          </cell>
          <cell r="G6">
            <v>-6739664.2690000003</v>
          </cell>
          <cell r="H6">
            <v>-6639584.0971099995</v>
          </cell>
          <cell r="I6">
            <v>-6888043.8897600006</v>
          </cell>
          <cell r="J6">
            <v>-6540810.5216300003</v>
          </cell>
          <cell r="K6">
            <v>-6676165.5199799994</v>
          </cell>
          <cell r="L6">
            <v>-6713773.6910100002</v>
          </cell>
          <cell r="M6">
            <v>-6649897.9270600006</v>
          </cell>
          <cell r="N6">
            <v>-6361998.5028499998</v>
          </cell>
          <cell r="O6">
            <v>-6502943.4600999998</v>
          </cell>
          <cell r="P6">
            <v>-5325074.8670899998</v>
          </cell>
        </row>
        <row r="7">
          <cell r="C7" t="str">
            <v>Other Revenues</v>
          </cell>
          <cell r="D7">
            <v>-26535.933980000002</v>
          </cell>
          <cell r="E7">
            <v>-10010.346019999999</v>
          </cell>
          <cell r="F7">
            <v>-10992.075210000001</v>
          </cell>
          <cell r="G7">
            <v>-13096.16576</v>
          </cell>
          <cell r="H7">
            <v>-18739.571899999999</v>
          </cell>
          <cell r="I7">
            <v>-2109.04</v>
          </cell>
          <cell r="J7">
            <v>-5549.4894899999999</v>
          </cell>
          <cell r="K7">
            <v>-5549.4894899999999</v>
          </cell>
          <cell r="L7">
            <v>-2216.5459900000001</v>
          </cell>
          <cell r="M7">
            <v>-8751.9528100000007</v>
          </cell>
          <cell r="N7">
            <v>-984.18200000000002</v>
          </cell>
          <cell r="O7">
            <v>-984.18200000000002</v>
          </cell>
          <cell r="P7">
            <v>-1018.022</v>
          </cell>
        </row>
        <row r="8">
          <cell r="C8" t="str">
            <v>Other Revenues</v>
          </cell>
          <cell r="D8">
            <v>-6820.1119400000007</v>
          </cell>
          <cell r="E8">
            <v>-5309.8489300000001</v>
          </cell>
          <cell r="F8">
            <v>-6038.0404600000002</v>
          </cell>
          <cell r="G8">
            <v>-3364.6219700000001</v>
          </cell>
          <cell r="H8">
            <v>-4365.9154500000004</v>
          </cell>
          <cell r="I8">
            <v>-4350</v>
          </cell>
          <cell r="J8">
            <v>-3903.2242999999999</v>
          </cell>
          <cell r="K8">
            <v>-3903.2242999999999</v>
          </cell>
          <cell r="L8">
            <v>-4571.6906399999998</v>
          </cell>
          <cell r="M8">
            <v>-4469.9384700000001</v>
          </cell>
          <cell r="N8">
            <v>-4850</v>
          </cell>
          <cell r="O8">
            <v>-4850</v>
          </cell>
          <cell r="P8">
            <v>-4500</v>
          </cell>
        </row>
        <row r="9">
          <cell r="C9" t="str">
            <v>Transport Revenues</v>
          </cell>
          <cell r="D9">
            <v>-2038673.02932</v>
          </cell>
          <cell r="E9">
            <v>-2247057.1712699998</v>
          </cell>
          <cell r="F9">
            <v>-2417407.9238400003</v>
          </cell>
          <cell r="G9">
            <v>-2492089.2330100001</v>
          </cell>
          <cell r="H9">
            <v>-2386924.84937</v>
          </cell>
          <cell r="I9">
            <v>-2341325.0000300002</v>
          </cell>
          <cell r="J9">
            <v>-2314184.2195100002</v>
          </cell>
          <cell r="K9">
            <v>-2355734.5994299999</v>
          </cell>
          <cell r="L9">
            <v>-2354398.0035799998</v>
          </cell>
          <cell r="M9">
            <v>-2370971.6494200001</v>
          </cell>
          <cell r="N9">
            <v>-1990553.763</v>
          </cell>
          <cell r="O9">
            <v>-2059318.939</v>
          </cell>
          <cell r="P9">
            <v>-2270635.9950000001</v>
          </cell>
        </row>
        <row r="10">
          <cell r="C10" t="str">
            <v>Other Revenues</v>
          </cell>
          <cell r="D10">
            <v>-204.84145999999998</v>
          </cell>
          <cell r="E10">
            <v>-188.22519</v>
          </cell>
          <cell r="F10">
            <v>-300.77338000000003</v>
          </cell>
          <cell r="G10">
            <v>-1825.34185</v>
          </cell>
          <cell r="H10">
            <v>-13767.612710000001</v>
          </cell>
          <cell r="I10">
            <v>0</v>
          </cell>
          <cell r="J10">
            <v>-36.607550000000003</v>
          </cell>
          <cell r="K10">
            <v>-4800.4139999999998</v>
          </cell>
          <cell r="L10">
            <v>-4331.3837000000003</v>
          </cell>
          <cell r="M10">
            <v>-7994.5441200000005</v>
          </cell>
          <cell r="N10">
            <v>0</v>
          </cell>
          <cell r="O10">
            <v>0</v>
          </cell>
          <cell r="P10">
            <v>0</v>
          </cell>
        </row>
        <row r="11">
          <cell r="C11" t="str">
            <v>Other Revenues</v>
          </cell>
          <cell r="D11">
            <v>-671.47331999999994</v>
          </cell>
          <cell r="E11">
            <v>0</v>
          </cell>
          <cell r="F11">
            <v>0</v>
          </cell>
          <cell r="G11">
            <v>-1638.10031</v>
          </cell>
          <cell r="H11">
            <v>-2472.1299599999998</v>
          </cell>
          <cell r="I11">
            <v>0</v>
          </cell>
          <cell r="J11">
            <v>-470.51411999999999</v>
          </cell>
          <cell r="K11">
            <v>-2472.13</v>
          </cell>
          <cell r="L11">
            <v>-2472.1299599999998</v>
          </cell>
          <cell r="M11">
            <v>-2472.1299599999998</v>
          </cell>
          <cell r="N11">
            <v>0</v>
          </cell>
          <cell r="O11">
            <v>0</v>
          </cell>
          <cell r="P11">
            <v>0</v>
          </cell>
        </row>
        <row r="12">
          <cell r="C12" t="str">
            <v>Other Revenues</v>
          </cell>
          <cell r="D12">
            <v>0</v>
          </cell>
          <cell r="E12">
            <v>0</v>
          </cell>
          <cell r="F12">
            <v>-56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C13">
            <v>0</v>
          </cell>
          <cell r="D13">
            <v>-8575603.2893500011</v>
          </cell>
          <cell r="E13">
            <v>-8916844.8585800007</v>
          </cell>
          <cell r="F13">
            <v>-7964549.74505</v>
          </cell>
          <cell r="G13">
            <v>-9251677.7318999991</v>
          </cell>
          <cell r="H13">
            <v>-9065854.1765000001</v>
          </cell>
          <cell r="I13">
            <v>-9235827.9297900014</v>
          </cell>
          <cell r="J13">
            <v>-8864954.5766000003</v>
          </cell>
          <cell r="K13">
            <v>-9048625.3772</v>
          </cell>
          <cell r="L13">
            <v>-9081763.4448799994</v>
          </cell>
          <cell r="M13">
            <v>-9044558.1418400016</v>
          </cell>
          <cell r="N13">
            <v>-8358386.4478500001</v>
          </cell>
          <cell r="O13">
            <v>-8568096.5811000001</v>
          </cell>
          <cell r="P13">
            <v>-7601228.8840899998</v>
          </cell>
        </row>
        <row r="14">
          <cell r="C14">
            <v>0</v>
          </cell>
          <cell r="D14">
            <v>-10435331.96838</v>
          </cell>
          <cell r="E14">
            <v>-10224670.530070001</v>
          </cell>
          <cell r="F14">
            <v>-9246721.2261500005</v>
          </cell>
          <cell r="G14">
            <v>-9849409.4939900003</v>
          </cell>
          <cell r="H14">
            <v>-10199766.327209998</v>
          </cell>
          <cell r="I14">
            <v>-10396872.044790002</v>
          </cell>
          <cell r="J14">
            <v>-9564405.256620001</v>
          </cell>
          <cell r="K14">
            <v>-10218341.497115295</v>
          </cell>
          <cell r="L14">
            <v>-10293272.949680001</v>
          </cell>
          <cell r="M14">
            <v>-10199354.744440002</v>
          </cell>
          <cell r="N14">
            <v>-9514713.9233100004</v>
          </cell>
          <cell r="O14">
            <v>-9802768.9360799994</v>
          </cell>
          <cell r="P14">
            <v>-7894315.0291099995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-8459.4928199999995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-7235.5101199999999</v>
          </cell>
          <cell r="E16">
            <v>-23382.48502</v>
          </cell>
          <cell r="F16">
            <v>-8984.0020000000004</v>
          </cell>
          <cell r="G16">
            <v>-18700.257739999997</v>
          </cell>
          <cell r="H16">
            <v>-36679.028549999995</v>
          </cell>
          <cell r="I16">
            <v>0</v>
          </cell>
          <cell r="J16">
            <v>0</v>
          </cell>
          <cell r="K16">
            <v>-3935.4679999999998</v>
          </cell>
          <cell r="L16">
            <v>-14055.041499999999</v>
          </cell>
          <cell r="M16">
            <v>-22061.511780000001</v>
          </cell>
          <cell r="N16">
            <v>-10000</v>
          </cell>
          <cell r="O16">
            <v>-10000</v>
          </cell>
          <cell r="P16">
            <v>-4500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-598.36077999999998</v>
          </cell>
          <cell r="I17">
            <v>0</v>
          </cell>
          <cell r="J17">
            <v>0</v>
          </cell>
          <cell r="K17">
            <v>-598.36099999999999</v>
          </cell>
          <cell r="L17">
            <v>-598.36077999999998</v>
          </cell>
          <cell r="M17">
            <v>-598.36077999999998</v>
          </cell>
          <cell r="N17">
            <v>0</v>
          </cell>
          <cell r="O17">
            <v>0</v>
          </cell>
          <cell r="P17">
            <v>0</v>
          </cell>
        </row>
        <row r="18">
          <cell r="C18" t="str">
            <v>Other Operating Revenues</v>
          </cell>
          <cell r="D18">
            <v>-7235.5101199999999</v>
          </cell>
          <cell r="E18">
            <v>-23382.48502</v>
          </cell>
          <cell r="F18">
            <v>-8984.0020000000004</v>
          </cell>
          <cell r="G18">
            <v>-27159.750559999997</v>
          </cell>
          <cell r="H18">
            <v>-37277.389329999998</v>
          </cell>
          <cell r="I18">
            <v>0</v>
          </cell>
          <cell r="J18">
            <v>0</v>
          </cell>
          <cell r="K18">
            <v>-4533.8289999999997</v>
          </cell>
          <cell r="L18">
            <v>-14653.402279999998</v>
          </cell>
          <cell r="M18">
            <v>-22659.87256</v>
          </cell>
          <cell r="N18">
            <v>-10000</v>
          </cell>
          <cell r="O18">
            <v>-10000</v>
          </cell>
          <cell r="P18">
            <v>-4500</v>
          </cell>
        </row>
        <row r="19">
          <cell r="C19">
            <v>0</v>
          </cell>
          <cell r="D19">
            <v>333842.54332</v>
          </cell>
          <cell r="E19">
            <v>0.81990999999999992</v>
          </cell>
          <cell r="F19">
            <v>457.73090999999999</v>
          </cell>
          <cell r="G19">
            <v>13348.34461</v>
          </cell>
          <cell r="H19">
            <v>13072.134779999998</v>
          </cell>
          <cell r="I19">
            <v>0</v>
          </cell>
          <cell r="J19">
            <v>1295.7862700000001</v>
          </cell>
          <cell r="K19">
            <v>5279.2039999999997</v>
          </cell>
          <cell r="L19">
            <v>5279.2094200000001</v>
          </cell>
          <cell r="M19">
            <v>5333.8332499999997</v>
          </cell>
          <cell r="N19">
            <v>0</v>
          </cell>
          <cell r="O19">
            <v>0</v>
          </cell>
          <cell r="P19">
            <v>0</v>
          </cell>
        </row>
        <row r="20">
          <cell r="C20" t="str">
            <v>Gas Purchase Costs</v>
          </cell>
          <cell r="D20">
            <v>333842.54332</v>
          </cell>
          <cell r="E20">
            <v>0.81990999999999992</v>
          </cell>
          <cell r="F20">
            <v>457.73090999999999</v>
          </cell>
          <cell r="G20">
            <v>13348.34461</v>
          </cell>
          <cell r="H20">
            <v>13072.134779999998</v>
          </cell>
          <cell r="I20">
            <v>0</v>
          </cell>
          <cell r="J20">
            <v>1295.7862700000001</v>
          </cell>
          <cell r="K20">
            <v>5279.2039999999997</v>
          </cell>
          <cell r="L20">
            <v>5279.2094200000001</v>
          </cell>
          <cell r="M20">
            <v>5333.8332499999997</v>
          </cell>
          <cell r="N20">
            <v>0</v>
          </cell>
          <cell r="O20">
            <v>0</v>
          </cell>
          <cell r="P20">
            <v>0</v>
          </cell>
        </row>
        <row r="21">
          <cell r="C21">
            <v>0</v>
          </cell>
          <cell r="D21">
            <v>333842.54332</v>
          </cell>
          <cell r="E21">
            <v>0.81990999999999992</v>
          </cell>
          <cell r="F21">
            <v>457.73090999999999</v>
          </cell>
          <cell r="G21">
            <v>13348.34461</v>
          </cell>
          <cell r="H21">
            <v>13072.134779999998</v>
          </cell>
          <cell r="I21">
            <v>0</v>
          </cell>
          <cell r="J21">
            <v>1295.7862700000001</v>
          </cell>
          <cell r="K21">
            <v>5279.2039999999997</v>
          </cell>
          <cell r="L21">
            <v>5279.2094200000001</v>
          </cell>
          <cell r="M21">
            <v>5333.8332499999997</v>
          </cell>
          <cell r="N21">
            <v>0</v>
          </cell>
          <cell r="O21">
            <v>0</v>
          </cell>
          <cell r="P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23112.044000000002</v>
          </cell>
          <cell r="G22">
            <v>22646.975999999999</v>
          </cell>
          <cell r="H22">
            <v>20297.161</v>
          </cell>
          <cell r="I22">
            <v>21843.085999999999</v>
          </cell>
          <cell r="J22">
            <v>24396.463</v>
          </cell>
          <cell r="K22">
            <v>27396.463</v>
          </cell>
          <cell r="L22">
            <v>25701.114000000001</v>
          </cell>
          <cell r="M22">
            <v>25701.114000000001</v>
          </cell>
          <cell r="N22">
            <v>37000</v>
          </cell>
          <cell r="O22">
            <v>37000</v>
          </cell>
          <cell r="P22">
            <v>37000</v>
          </cell>
        </row>
        <row r="23">
          <cell r="C23" t="str">
            <v>Material Costs</v>
          </cell>
          <cell r="D23">
            <v>0</v>
          </cell>
          <cell r="E23">
            <v>0</v>
          </cell>
          <cell r="F23">
            <v>23112.044000000002</v>
          </cell>
          <cell r="G23">
            <v>22646.975999999999</v>
          </cell>
          <cell r="H23">
            <v>20297.161</v>
          </cell>
          <cell r="I23">
            <v>21843.085999999999</v>
          </cell>
          <cell r="J23">
            <v>24396.463</v>
          </cell>
          <cell r="K23">
            <v>27396.463</v>
          </cell>
          <cell r="L23">
            <v>25701.114000000001</v>
          </cell>
          <cell r="M23">
            <v>25701.114000000001</v>
          </cell>
          <cell r="N23">
            <v>37000</v>
          </cell>
          <cell r="O23">
            <v>37000</v>
          </cell>
          <cell r="P23">
            <v>37000</v>
          </cell>
        </row>
        <row r="24">
          <cell r="C24">
            <v>0</v>
          </cell>
          <cell r="D24">
            <v>177200.20455000002</v>
          </cell>
          <cell r="E24">
            <v>64852.476360000001</v>
          </cell>
          <cell r="F24">
            <v>68053.34193000001</v>
          </cell>
          <cell r="G24">
            <v>61000.557970000002</v>
          </cell>
          <cell r="H24">
            <v>78321.903959999996</v>
          </cell>
          <cell r="I24">
            <v>136411.85800000001</v>
          </cell>
          <cell r="J24">
            <v>133299.80703</v>
          </cell>
          <cell r="K24">
            <v>133299.80703</v>
          </cell>
          <cell r="L24">
            <v>128302.08931</v>
          </cell>
          <cell r="M24">
            <v>81718.439379999996</v>
          </cell>
          <cell r="N24">
            <v>101183.19</v>
          </cell>
          <cell r="O24">
            <v>130792.69</v>
          </cell>
          <cell r="P24">
            <v>121902.69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6.25</v>
          </cell>
          <cell r="J25">
            <v>6.25</v>
          </cell>
          <cell r="K25">
            <v>6.25</v>
          </cell>
          <cell r="L25">
            <v>6</v>
          </cell>
          <cell r="M25">
            <v>2.4000100000000004</v>
          </cell>
          <cell r="N25">
            <v>0</v>
          </cell>
          <cell r="O25">
            <v>0</v>
          </cell>
          <cell r="P25">
            <v>0</v>
          </cell>
        </row>
        <row r="26">
          <cell r="C26">
            <v>0</v>
          </cell>
          <cell r="D26">
            <v>7.2201000000000004</v>
          </cell>
          <cell r="E26">
            <v>28.204349999999998</v>
          </cell>
          <cell r="F26">
            <v>9.3696999999999999</v>
          </cell>
          <cell r="G26">
            <v>14.085180000000001</v>
          </cell>
          <cell r="H26">
            <v>88.277679999999989</v>
          </cell>
          <cell r="I26">
            <v>6</v>
          </cell>
          <cell r="J26">
            <v>6</v>
          </cell>
          <cell r="K26">
            <v>6</v>
          </cell>
          <cell r="L26">
            <v>52.321190000000001</v>
          </cell>
          <cell r="M26">
            <v>76.673969999999997</v>
          </cell>
          <cell r="N26">
            <v>6</v>
          </cell>
          <cell r="O26">
            <v>6</v>
          </cell>
          <cell r="P26">
            <v>6</v>
          </cell>
        </row>
        <row r="27">
          <cell r="C27">
            <v>0</v>
          </cell>
          <cell r="D27">
            <v>6782.4841799999995</v>
          </cell>
          <cell r="E27">
            <v>5705.5763899999993</v>
          </cell>
          <cell r="F27">
            <v>4778.8794100000005</v>
          </cell>
          <cell r="G27">
            <v>4517.3668200000002</v>
          </cell>
          <cell r="H27">
            <v>3457.7864100000002</v>
          </cell>
          <cell r="I27">
            <v>4403.5</v>
          </cell>
          <cell r="J27">
            <v>4403.7499900000003</v>
          </cell>
          <cell r="K27">
            <v>4403.7499900000003</v>
          </cell>
          <cell r="L27">
            <v>4126.7036900000003</v>
          </cell>
          <cell r="M27">
            <v>4268.7341799999995</v>
          </cell>
          <cell r="N27">
            <v>6434.9120000000003</v>
          </cell>
          <cell r="O27">
            <v>5304.5119999999997</v>
          </cell>
          <cell r="P27">
            <v>5384.5119999999997</v>
          </cell>
        </row>
        <row r="28">
          <cell r="C28">
            <v>0</v>
          </cell>
          <cell r="D28">
            <v>9367.8860000000004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207.63336999999999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C30">
            <v>0</v>
          </cell>
          <cell r="D30">
            <v>656.28589999999997</v>
          </cell>
          <cell r="E30">
            <v>769.07759999999996</v>
          </cell>
          <cell r="F30">
            <v>1016.3879300000001</v>
          </cell>
          <cell r="G30">
            <v>73.189210000000003</v>
          </cell>
          <cell r="H30">
            <v>0</v>
          </cell>
          <cell r="I30">
            <v>0</v>
          </cell>
          <cell r="J30">
            <v>11</v>
          </cell>
          <cell r="K30">
            <v>11</v>
          </cell>
          <cell r="L30">
            <v>50</v>
          </cell>
          <cell r="M30">
            <v>20</v>
          </cell>
          <cell r="N30">
            <v>45</v>
          </cell>
          <cell r="O30">
            <v>45</v>
          </cell>
          <cell r="P30">
            <v>45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 t="str">
            <v>Material Costs</v>
          </cell>
          <cell r="D32">
            <v>194014.08073000002</v>
          </cell>
          <cell r="E32">
            <v>71355.334700000007</v>
          </cell>
          <cell r="F32">
            <v>74065.612339999992</v>
          </cell>
          <cell r="G32">
            <v>65605.199180000011</v>
          </cell>
          <cell r="H32">
            <v>81867.968049999996</v>
          </cell>
          <cell r="I32">
            <v>140827.60800000001</v>
          </cell>
          <cell r="J32">
            <v>137726.80702000001</v>
          </cell>
          <cell r="K32">
            <v>137726.80702000001</v>
          </cell>
          <cell r="L32">
            <v>132537.11418999999</v>
          </cell>
          <cell r="M32">
            <v>86086.247539999997</v>
          </cell>
          <cell r="N32">
            <v>107669.102</v>
          </cell>
          <cell r="O32">
            <v>136148.20199999999</v>
          </cell>
          <cell r="P32">
            <v>127338.202</v>
          </cell>
        </row>
        <row r="33">
          <cell r="C33">
            <v>0</v>
          </cell>
          <cell r="D33">
            <v>80601.527419999999</v>
          </cell>
          <cell r="E33">
            <v>77988.080300000001</v>
          </cell>
          <cell r="F33">
            <v>80460.577359999996</v>
          </cell>
          <cell r="G33">
            <v>35899.800139999999</v>
          </cell>
          <cell r="H33">
            <v>31762.121070000001</v>
          </cell>
          <cell r="I33">
            <v>31052.3</v>
          </cell>
          <cell r="J33">
            <v>30880.015769999998</v>
          </cell>
          <cell r="K33">
            <v>31648.015769999998</v>
          </cell>
          <cell r="L33">
            <v>32132.627120000001</v>
          </cell>
          <cell r="M33">
            <v>31201.173699999999</v>
          </cell>
          <cell r="N33">
            <v>32689.35</v>
          </cell>
          <cell r="O33">
            <v>33559.987000000001</v>
          </cell>
          <cell r="P33">
            <v>34524.656999999999</v>
          </cell>
        </row>
        <row r="34">
          <cell r="C34">
            <v>0</v>
          </cell>
          <cell r="D34">
            <v>549.10383999999999</v>
          </cell>
          <cell r="E34">
            <v>412.69028000000003</v>
          </cell>
          <cell r="F34">
            <v>425.15459000000004</v>
          </cell>
          <cell r="G34">
            <v>439.38391999999999</v>
          </cell>
          <cell r="H34">
            <v>334.01971000000003</v>
          </cell>
          <cell r="I34">
            <v>327.82600000000002</v>
          </cell>
          <cell r="J34">
            <v>317.82600000000002</v>
          </cell>
          <cell r="K34">
            <v>317.82600000000002</v>
          </cell>
          <cell r="L34">
            <v>349.12415999999996</v>
          </cell>
          <cell r="M34">
            <v>327.61378000000002</v>
          </cell>
          <cell r="N34">
            <v>331.11500000000001</v>
          </cell>
          <cell r="O34">
            <v>337.11500000000001</v>
          </cell>
          <cell r="P34">
            <v>345.11500000000001</v>
          </cell>
        </row>
        <row r="35">
          <cell r="C35">
            <v>0</v>
          </cell>
          <cell r="D35">
            <v>2817.22795</v>
          </cell>
          <cell r="E35">
            <v>2775.24233</v>
          </cell>
          <cell r="F35">
            <v>2959.2302100000002</v>
          </cell>
          <cell r="G35">
            <v>2308.5646900000002</v>
          </cell>
          <cell r="H35">
            <v>1931.26269</v>
          </cell>
          <cell r="I35">
            <v>3287</v>
          </cell>
          <cell r="J35">
            <v>3287.0000299999997</v>
          </cell>
          <cell r="K35">
            <v>3287.0000299999997</v>
          </cell>
          <cell r="L35">
            <v>3094.9998300000002</v>
          </cell>
          <cell r="M35">
            <v>3001.00009</v>
          </cell>
          <cell r="N35">
            <v>2882</v>
          </cell>
          <cell r="O35">
            <v>2882</v>
          </cell>
          <cell r="P35">
            <v>2882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1126.3687</v>
          </cell>
          <cell r="G36">
            <v>3.97113</v>
          </cell>
          <cell r="H36">
            <v>13.10844</v>
          </cell>
          <cell r="I36">
            <v>0</v>
          </cell>
          <cell r="J36">
            <v>0</v>
          </cell>
          <cell r="K36">
            <v>12.959</v>
          </cell>
          <cell r="L36">
            <v>12.959100000000001</v>
          </cell>
          <cell r="M36">
            <v>13.10844</v>
          </cell>
          <cell r="N36">
            <v>0</v>
          </cell>
          <cell r="O36">
            <v>0</v>
          </cell>
          <cell r="P36">
            <v>0</v>
          </cell>
        </row>
        <row r="37">
          <cell r="C37" t="str">
            <v>Energy</v>
          </cell>
          <cell r="D37">
            <v>83967.859209999995</v>
          </cell>
          <cell r="E37">
            <v>81176.01290999999</v>
          </cell>
          <cell r="F37">
            <v>84971.330860000002</v>
          </cell>
          <cell r="G37">
            <v>38651.719879999997</v>
          </cell>
          <cell r="H37">
            <v>34040.511910000008</v>
          </cell>
          <cell r="I37">
            <v>34667.126000000004</v>
          </cell>
          <cell r="J37">
            <v>34484.841800000002</v>
          </cell>
          <cell r="K37">
            <v>35265.800800000005</v>
          </cell>
          <cell r="L37">
            <v>35589.710209999997</v>
          </cell>
          <cell r="M37">
            <v>34542.896010000004</v>
          </cell>
          <cell r="N37">
            <v>35902.464999999997</v>
          </cell>
          <cell r="O37">
            <v>36779.101999999999</v>
          </cell>
          <cell r="P37">
            <v>37751.771999999997</v>
          </cell>
        </row>
        <row r="38">
          <cell r="C38">
            <v>0</v>
          </cell>
          <cell r="D38">
            <v>427615.55012999999</v>
          </cell>
          <cell r="E38">
            <v>376698.36108</v>
          </cell>
          <cell r="F38">
            <v>273553.15617000003</v>
          </cell>
          <cell r="G38">
            <v>204112.88013000001</v>
          </cell>
          <cell r="H38">
            <v>265290.49108000001</v>
          </cell>
          <cell r="I38">
            <v>284169</v>
          </cell>
          <cell r="J38">
            <v>286098.18</v>
          </cell>
          <cell r="K38">
            <v>276098.18</v>
          </cell>
          <cell r="L38">
            <v>281682.36414999998</v>
          </cell>
          <cell r="M38">
            <v>260545.51301</v>
          </cell>
          <cell r="N38">
            <v>197353.68400000001</v>
          </cell>
          <cell r="O38">
            <v>173984</v>
          </cell>
          <cell r="P38">
            <v>224768</v>
          </cell>
        </row>
        <row r="39">
          <cell r="C39" t="str">
            <v>Repairs &amp; Maintenance</v>
          </cell>
          <cell r="D39">
            <v>427615.55012999999</v>
          </cell>
          <cell r="E39">
            <v>376698.36108</v>
          </cell>
          <cell r="F39">
            <v>273553.15617000003</v>
          </cell>
          <cell r="G39">
            <v>204112.88013000001</v>
          </cell>
          <cell r="H39">
            <v>265290.49108000001</v>
          </cell>
          <cell r="I39">
            <v>284169</v>
          </cell>
          <cell r="J39">
            <v>286098.18</v>
          </cell>
          <cell r="K39">
            <v>276098.18</v>
          </cell>
          <cell r="L39">
            <v>281682.36414999998</v>
          </cell>
          <cell r="M39">
            <v>260545.51301</v>
          </cell>
          <cell r="N39">
            <v>197353.68400000001</v>
          </cell>
          <cell r="O39">
            <v>173984</v>
          </cell>
          <cell r="P39">
            <v>224768</v>
          </cell>
        </row>
        <row r="40">
          <cell r="C40" t="str">
            <v>Repairs &amp; Maintenance</v>
          </cell>
          <cell r="D40">
            <v>5180.83788</v>
          </cell>
          <cell r="E40">
            <v>5192.2967500000004</v>
          </cell>
          <cell r="F40">
            <v>2915.6937799999996</v>
          </cell>
          <cell r="G40">
            <v>2059.9795899999999</v>
          </cell>
          <cell r="H40">
            <v>3628.5583099999999</v>
          </cell>
          <cell r="I40">
            <v>5907</v>
          </cell>
          <cell r="J40">
            <v>6007</v>
          </cell>
          <cell r="K40">
            <v>6007</v>
          </cell>
          <cell r="L40">
            <v>6230.5949800000008</v>
          </cell>
          <cell r="M40">
            <v>4781.7976200000003</v>
          </cell>
          <cell r="N40">
            <v>3907</v>
          </cell>
          <cell r="O40">
            <v>3907</v>
          </cell>
          <cell r="P40">
            <v>3577</v>
          </cell>
        </row>
        <row r="41">
          <cell r="C41" t="str">
            <v>Repairs &amp; Maintenance</v>
          </cell>
          <cell r="D41">
            <v>3758.1230800000003</v>
          </cell>
          <cell r="E41">
            <v>3727.1006600000001</v>
          </cell>
          <cell r="F41">
            <v>3335.2678100000003</v>
          </cell>
          <cell r="G41">
            <v>2854.3969700000002</v>
          </cell>
          <cell r="H41">
            <v>1754.2300400000001</v>
          </cell>
          <cell r="I41">
            <v>4672</v>
          </cell>
          <cell r="J41">
            <v>3602.9700899999998</v>
          </cell>
          <cell r="K41">
            <v>3602.9700899999998</v>
          </cell>
          <cell r="L41">
            <v>3550.20496</v>
          </cell>
          <cell r="M41">
            <v>2104.8169600000001</v>
          </cell>
          <cell r="N41">
            <v>3707</v>
          </cell>
          <cell r="O41">
            <v>4477</v>
          </cell>
          <cell r="P41">
            <v>4657</v>
          </cell>
        </row>
        <row r="42">
          <cell r="C42" t="str">
            <v>Material Costs</v>
          </cell>
          <cell r="D42">
            <v>16758.201209999999</v>
          </cell>
          <cell r="E42">
            <v>13496.263000000001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 t="str">
            <v>Flexibility Costs</v>
          </cell>
          <cell r="D43">
            <v>900000</v>
          </cell>
          <cell r="E43">
            <v>474000</v>
          </cell>
          <cell r="F43">
            <v>509240.00004000001</v>
          </cell>
          <cell r="G43">
            <v>554700</v>
          </cell>
          <cell r="H43">
            <v>620350.00655999989</v>
          </cell>
          <cell r="I43">
            <v>624080</v>
          </cell>
          <cell r="J43">
            <v>620350.00788000005</v>
          </cell>
          <cell r="K43">
            <v>620350.00788000005</v>
          </cell>
          <cell r="L43">
            <v>620350.00715999992</v>
          </cell>
          <cell r="M43">
            <v>620350.00679999997</v>
          </cell>
          <cell r="N43">
            <v>564518.50600000005</v>
          </cell>
          <cell r="O43">
            <v>513711.84100000001</v>
          </cell>
          <cell r="P43">
            <v>467477.77500000002</v>
          </cell>
        </row>
        <row r="44">
          <cell r="C44">
            <v>0</v>
          </cell>
          <cell r="D44">
            <v>925697.16217000003</v>
          </cell>
          <cell r="E44">
            <v>496415.66041000001</v>
          </cell>
          <cell r="F44">
            <v>515490.96163000003</v>
          </cell>
          <cell r="G44">
            <v>559614.37656</v>
          </cell>
          <cell r="H44">
            <v>625732.79490999994</v>
          </cell>
          <cell r="I44">
            <v>634659</v>
          </cell>
          <cell r="J44">
            <v>629959.97797000001</v>
          </cell>
          <cell r="K44">
            <v>629959.97797000001</v>
          </cell>
          <cell r="L44">
            <v>630130.80709999998</v>
          </cell>
          <cell r="M44">
            <v>627236.62138000003</v>
          </cell>
          <cell r="N44">
            <v>572132.50600000005</v>
          </cell>
          <cell r="O44">
            <v>522095.84100000001</v>
          </cell>
          <cell r="P44">
            <v>475711.77500000002</v>
          </cell>
        </row>
        <row r="45">
          <cell r="C45">
            <v>0</v>
          </cell>
          <cell r="D45">
            <v>1631294.65224</v>
          </cell>
          <cell r="E45">
            <v>1025645.3691</v>
          </cell>
          <cell r="F45">
            <v>971193.10499999998</v>
          </cell>
          <cell r="G45">
            <v>890631.15174999996</v>
          </cell>
          <cell r="H45">
            <v>1027228.9269499999</v>
          </cell>
          <cell r="I45">
            <v>1116165.82</v>
          </cell>
          <cell r="J45">
            <v>1112666.26979</v>
          </cell>
          <cell r="K45">
            <v>1106447.2287900001</v>
          </cell>
          <cell r="L45">
            <v>1105641.10965</v>
          </cell>
          <cell r="M45">
            <v>1034112.39194</v>
          </cell>
          <cell r="N45">
            <v>950057.7570000001</v>
          </cell>
          <cell r="O45">
            <v>906007.14500000002</v>
          </cell>
          <cell r="P45">
            <v>902569.74900000007</v>
          </cell>
        </row>
        <row r="46">
          <cell r="C46">
            <v>0</v>
          </cell>
          <cell r="D46">
            <v>1965137.1955600001</v>
          </cell>
          <cell r="E46">
            <v>1025646.1890100001</v>
          </cell>
          <cell r="F46">
            <v>971650.83590999991</v>
          </cell>
          <cell r="G46">
            <v>903979.49635999999</v>
          </cell>
          <cell r="H46">
            <v>1040301.06173</v>
          </cell>
          <cell r="I46">
            <v>1116165.82</v>
          </cell>
          <cell r="J46">
            <v>1113962.0560600001</v>
          </cell>
          <cell r="K46">
            <v>1111726.43279</v>
          </cell>
          <cell r="L46">
            <v>1110920.3190699997</v>
          </cell>
          <cell r="M46">
            <v>1039446.22519</v>
          </cell>
          <cell r="N46">
            <v>950057.7570000001</v>
          </cell>
          <cell r="O46">
            <v>906007.14500000002</v>
          </cell>
          <cell r="P46">
            <v>902569.74900000007</v>
          </cell>
        </row>
        <row r="47">
          <cell r="C47">
            <v>0</v>
          </cell>
          <cell r="D47">
            <v>334709.91980999999</v>
          </cell>
          <cell r="E47">
            <v>455326.19300000003</v>
          </cell>
          <cell r="F47">
            <v>359094.54399999999</v>
          </cell>
          <cell r="G47">
            <v>302699.66100000002</v>
          </cell>
          <cell r="H47">
            <v>305094.38889999996</v>
          </cell>
          <cell r="I47">
            <v>318529.587</v>
          </cell>
          <cell r="J47">
            <v>328798.48300000001</v>
          </cell>
          <cell r="K47">
            <v>331984.65935000003</v>
          </cell>
          <cell r="L47">
            <v>319464.10367000004</v>
          </cell>
          <cell r="M47">
            <v>310671.48707999999</v>
          </cell>
          <cell r="N47">
            <v>355793.467</v>
          </cell>
          <cell r="O47">
            <v>378320.22700000001</v>
          </cell>
          <cell r="P47">
            <v>392256.44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362.745</v>
          </cell>
          <cell r="H48">
            <v>384.03800000000001</v>
          </cell>
          <cell r="I48">
            <v>0</v>
          </cell>
          <cell r="J48">
            <v>36.49</v>
          </cell>
          <cell r="K48">
            <v>179.422</v>
          </cell>
          <cell r="L48">
            <v>243.482</v>
          </cell>
          <cell r="M48">
            <v>311.91699999999997</v>
          </cell>
          <cell r="N48">
            <v>0</v>
          </cell>
          <cell r="O48">
            <v>0</v>
          </cell>
          <cell r="P48">
            <v>0</v>
          </cell>
        </row>
        <row r="49">
          <cell r="C49">
            <v>0</v>
          </cell>
          <cell r="D49">
            <v>156780</v>
          </cell>
          <cell r="E49">
            <v>-149747</v>
          </cell>
          <cell r="F49">
            <v>17177</v>
          </cell>
          <cell r="G49">
            <v>17830</v>
          </cell>
          <cell r="H49">
            <v>-9626</v>
          </cell>
          <cell r="I49">
            <v>-27629.866999999998</v>
          </cell>
          <cell r="J49">
            <v>-11728.138999999999</v>
          </cell>
          <cell r="K49">
            <v>-12792.638999999999</v>
          </cell>
          <cell r="L49">
            <v>-8891.4</v>
          </cell>
          <cell r="M49">
            <v>-8891.4</v>
          </cell>
          <cell r="N49">
            <v>-757.5</v>
          </cell>
          <cell r="O49">
            <v>826.5</v>
          </cell>
          <cell r="P49">
            <v>-319.5</v>
          </cell>
        </row>
        <row r="50">
          <cell r="C50" t="str">
            <v>Personnel Cost</v>
          </cell>
          <cell r="D50">
            <v>491489.91980999999</v>
          </cell>
          <cell r="E50">
            <v>305579.19300000003</v>
          </cell>
          <cell r="F50">
            <v>376271.54399999999</v>
          </cell>
          <cell r="G50">
            <v>320892.40600000002</v>
          </cell>
          <cell r="H50">
            <v>295852.42689999996</v>
          </cell>
          <cell r="I50">
            <v>290899.71999999997</v>
          </cell>
          <cell r="J50">
            <v>317106.83399999997</v>
          </cell>
          <cell r="K50">
            <v>319371.44235000003</v>
          </cell>
          <cell r="L50">
            <v>310816.18567000004</v>
          </cell>
          <cell r="M50">
            <v>302092.00407999998</v>
          </cell>
          <cell r="N50">
            <v>355035.967</v>
          </cell>
          <cell r="O50">
            <v>379146.72700000001</v>
          </cell>
          <cell r="P50">
            <v>391936.94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C52" t="str">
            <v>Personnel Cost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C53">
            <v>0</v>
          </cell>
          <cell r="D53">
            <v>117065.70909</v>
          </cell>
          <cell r="E53">
            <v>117639.29952</v>
          </cell>
          <cell r="F53">
            <v>114730.35326</v>
          </cell>
          <cell r="G53">
            <v>86669.387749999994</v>
          </cell>
          <cell r="H53">
            <v>98972.78585</v>
          </cell>
          <cell r="I53">
            <v>97054.858999999997</v>
          </cell>
          <cell r="J53">
            <v>105187.64943999999</v>
          </cell>
          <cell r="K53">
            <v>106302.8111625</v>
          </cell>
          <cell r="L53">
            <v>103781.18754000001</v>
          </cell>
          <cell r="M53">
            <v>101567.41379999999</v>
          </cell>
          <cell r="N53">
            <v>119125.428</v>
          </cell>
          <cell r="O53">
            <v>127387.23</v>
          </cell>
          <cell r="P53">
            <v>130346.283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-181.3725</v>
          </cell>
          <cell r="H54">
            <v>-192.01900000000001</v>
          </cell>
          <cell r="I54">
            <v>0</v>
          </cell>
          <cell r="J54">
            <v>-18.245000000000001</v>
          </cell>
          <cell r="K54">
            <v>-89.710999999999999</v>
          </cell>
          <cell r="L54">
            <v>-121.741</v>
          </cell>
          <cell r="M54">
            <v>-155.95849999999999</v>
          </cell>
          <cell r="N54">
            <v>0</v>
          </cell>
          <cell r="O54">
            <v>0</v>
          </cell>
          <cell r="P54">
            <v>0</v>
          </cell>
        </row>
        <row r="55">
          <cell r="C55" t="str">
            <v>Personnel Cost</v>
          </cell>
          <cell r="D55">
            <v>117065.70909</v>
          </cell>
          <cell r="E55">
            <v>117639.29952</v>
          </cell>
          <cell r="F55">
            <v>114730.35326</v>
          </cell>
          <cell r="G55">
            <v>86488.015249999997</v>
          </cell>
          <cell r="H55">
            <v>98780.76685</v>
          </cell>
          <cell r="I55">
            <v>97054.858999999997</v>
          </cell>
          <cell r="J55">
            <v>105169.40444</v>
          </cell>
          <cell r="K55">
            <v>106213.10016250001</v>
          </cell>
          <cell r="L55">
            <v>103659.44654000002</v>
          </cell>
          <cell r="M55">
            <v>101411.4553</v>
          </cell>
          <cell r="N55">
            <v>119125.428</v>
          </cell>
          <cell r="O55">
            <v>127387.23</v>
          </cell>
          <cell r="P55">
            <v>130346.283</v>
          </cell>
        </row>
        <row r="56">
          <cell r="C56">
            <v>0</v>
          </cell>
          <cell r="D56">
            <v>5736.2076900000002</v>
          </cell>
          <cell r="E56">
            <v>5323.9182599999995</v>
          </cell>
          <cell r="F56">
            <v>5524.5540000000001</v>
          </cell>
          <cell r="G56">
            <v>4356.2060000000001</v>
          </cell>
          <cell r="H56">
            <v>6895.5320000000002</v>
          </cell>
          <cell r="I56">
            <v>4753.3239999999996</v>
          </cell>
          <cell r="J56">
            <v>5754.7720300000001</v>
          </cell>
          <cell r="K56">
            <v>5754.7720300000001</v>
          </cell>
          <cell r="L56">
            <v>6485.1220000000003</v>
          </cell>
          <cell r="M56">
            <v>6704.1620000000003</v>
          </cell>
          <cell r="N56">
            <v>6083.1440000000002</v>
          </cell>
          <cell r="O56">
            <v>6083.1440000000002</v>
          </cell>
          <cell r="P56">
            <v>6078.8329999999996</v>
          </cell>
        </row>
        <row r="57">
          <cell r="C57">
            <v>0</v>
          </cell>
          <cell r="D57">
            <v>144.12132</v>
          </cell>
          <cell r="E57">
            <v>117.76374</v>
          </cell>
          <cell r="F57">
            <v>0</v>
          </cell>
          <cell r="G57">
            <v>0</v>
          </cell>
          <cell r="H57">
            <v>0.624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Personnel Cost</v>
          </cell>
          <cell r="D58">
            <v>5880.3290100000004</v>
          </cell>
          <cell r="E58">
            <v>5441.6819999999998</v>
          </cell>
          <cell r="F58">
            <v>5524.5540000000001</v>
          </cell>
          <cell r="G58">
            <v>4356.2060000000001</v>
          </cell>
          <cell r="H58">
            <v>6896.1559999999999</v>
          </cell>
          <cell r="I58">
            <v>4753.3239999999996</v>
          </cell>
          <cell r="J58">
            <v>5754.7720300000001</v>
          </cell>
          <cell r="K58">
            <v>5754.7720300000001</v>
          </cell>
          <cell r="L58">
            <v>6485.1220000000003</v>
          </cell>
          <cell r="M58">
            <v>6704.1620000000003</v>
          </cell>
          <cell r="N58">
            <v>6083.1440000000002</v>
          </cell>
          <cell r="O58">
            <v>6083.1440000000002</v>
          </cell>
          <cell r="P58">
            <v>6078.8329999999996</v>
          </cell>
        </row>
        <row r="59">
          <cell r="C59">
            <v>0</v>
          </cell>
          <cell r="D59">
            <v>10068.85615</v>
          </cell>
          <cell r="E59">
            <v>8989.6494299999995</v>
          </cell>
          <cell r="F59">
            <v>8780.5682100000013</v>
          </cell>
          <cell r="G59">
            <v>6338.3921200000004</v>
          </cell>
          <cell r="H59">
            <v>6048.87093</v>
          </cell>
          <cell r="I59">
            <v>6055.2309999999998</v>
          </cell>
          <cell r="J59">
            <v>4655.7793000000001</v>
          </cell>
          <cell r="K59">
            <v>4655.7793000000001</v>
          </cell>
          <cell r="L59">
            <v>4959.6671100000003</v>
          </cell>
          <cell r="M59">
            <v>5621.6223499999996</v>
          </cell>
          <cell r="N59">
            <v>4288.3566000000001</v>
          </cell>
          <cell r="O59">
            <v>4298.3566000000001</v>
          </cell>
          <cell r="P59">
            <v>4298.3566000000001</v>
          </cell>
        </row>
        <row r="60">
          <cell r="C60" t="str">
            <v>Personnel Cost</v>
          </cell>
          <cell r="D60">
            <v>10068.85615</v>
          </cell>
          <cell r="E60">
            <v>8989.6494299999995</v>
          </cell>
          <cell r="F60">
            <v>8780.5682100000013</v>
          </cell>
          <cell r="G60">
            <v>6338.3921200000004</v>
          </cell>
          <cell r="H60">
            <v>6048.87093</v>
          </cell>
          <cell r="I60">
            <v>6055.2309999999998</v>
          </cell>
          <cell r="J60">
            <v>4655.7793000000001</v>
          </cell>
          <cell r="K60">
            <v>4655.7793000000001</v>
          </cell>
          <cell r="L60">
            <v>4959.6671100000003</v>
          </cell>
          <cell r="M60">
            <v>5621.6223499999996</v>
          </cell>
          <cell r="N60">
            <v>4288.3566000000001</v>
          </cell>
          <cell r="O60">
            <v>4298.3566000000001</v>
          </cell>
          <cell r="P60">
            <v>4298.3566000000001</v>
          </cell>
        </row>
        <row r="61">
          <cell r="C61">
            <v>0</v>
          </cell>
          <cell r="D61">
            <v>624504.81406</v>
          </cell>
          <cell r="E61">
            <v>437649.82395000005</v>
          </cell>
          <cell r="F61">
            <v>505307.01947</v>
          </cell>
          <cell r="G61">
            <v>418075.01936999999</v>
          </cell>
          <cell r="H61">
            <v>407578.22067999997</v>
          </cell>
          <cell r="I61">
            <v>398763.13399999996</v>
          </cell>
          <cell r="J61">
            <v>432686.78976999997</v>
          </cell>
          <cell r="K61">
            <v>435995.09384250001</v>
          </cell>
          <cell r="L61">
            <v>425920.42132000002</v>
          </cell>
          <cell r="M61">
            <v>415829.24372999999</v>
          </cell>
          <cell r="N61">
            <v>484532.89559999999</v>
          </cell>
          <cell r="O61">
            <v>516915.45760000002</v>
          </cell>
          <cell r="P61">
            <v>532660.41260000004</v>
          </cell>
        </row>
        <row r="62">
          <cell r="C62">
            <v>0</v>
          </cell>
          <cell r="D62">
            <v>-964.67052999999999</v>
          </cell>
          <cell r="E62">
            <v>-5533.4736900000007</v>
          </cell>
          <cell r="F62">
            <v>-11093.78666</v>
          </cell>
          <cell r="G62">
            <v>-35139.017930000002</v>
          </cell>
          <cell r="H62">
            <v>-12890.319289999999</v>
          </cell>
          <cell r="I62">
            <v>0</v>
          </cell>
          <cell r="J62">
            <v>-6800</v>
          </cell>
          <cell r="K62">
            <v>-7209.0860000000002</v>
          </cell>
          <cell r="L62">
            <v>-26842.919289999998</v>
          </cell>
          <cell r="M62">
            <v>-12883.319289999999</v>
          </cell>
          <cell r="N62">
            <v>0</v>
          </cell>
          <cell r="O62">
            <v>0</v>
          </cell>
          <cell r="P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-14230.1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 t="str">
            <v>Other Operating Revenues</v>
          </cell>
          <cell r="D64">
            <v>-964.67052999999999</v>
          </cell>
          <cell r="E64">
            <v>-5533.4736900000007</v>
          </cell>
          <cell r="F64">
            <v>-11093.78666</v>
          </cell>
          <cell r="G64">
            <v>-49369.11793</v>
          </cell>
          <cell r="H64">
            <v>-12890.319289999999</v>
          </cell>
          <cell r="I64">
            <v>0</v>
          </cell>
          <cell r="J64">
            <v>-6800</v>
          </cell>
          <cell r="K64">
            <v>-7209.0860000000002</v>
          </cell>
          <cell r="L64">
            <v>-26842.919289999998</v>
          </cell>
          <cell r="M64">
            <v>-12883.319289999999</v>
          </cell>
          <cell r="N64">
            <v>0</v>
          </cell>
          <cell r="O64">
            <v>0</v>
          </cell>
          <cell r="P64">
            <v>0</v>
          </cell>
        </row>
        <row r="65">
          <cell r="C65">
            <v>0</v>
          </cell>
          <cell r="D65">
            <v>-424.71176000000003</v>
          </cell>
          <cell r="E65">
            <v>-1627.5436399999999</v>
          </cell>
          <cell r="F65">
            <v>-2739.52918</v>
          </cell>
          <cell r="G65">
            <v>-739.61966000000007</v>
          </cell>
          <cell r="H65">
            <v>-37.83737</v>
          </cell>
          <cell r="I65">
            <v>0</v>
          </cell>
          <cell r="J65">
            <v>-0.3</v>
          </cell>
          <cell r="K65">
            <v>-21.29</v>
          </cell>
          <cell r="L65">
            <v>-23.31</v>
          </cell>
          <cell r="M65">
            <v>-34.387370000000004</v>
          </cell>
          <cell r="N65">
            <v>0</v>
          </cell>
          <cell r="O65">
            <v>0</v>
          </cell>
          <cell r="P65">
            <v>0</v>
          </cell>
        </row>
        <row r="66">
          <cell r="C66">
            <v>0</v>
          </cell>
          <cell r="D66">
            <v>58.758669999999995</v>
          </cell>
          <cell r="E66">
            <v>386.85730000000001</v>
          </cell>
          <cell r="F66">
            <v>6945.6379999999999</v>
          </cell>
          <cell r="G66">
            <v>589.82342000000006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C67" t="str">
            <v>Other Operating Revenues</v>
          </cell>
          <cell r="D67">
            <v>-365.95309000000003</v>
          </cell>
          <cell r="E67">
            <v>-1240.6863399999997</v>
          </cell>
          <cell r="F67">
            <v>4206.1088199999995</v>
          </cell>
          <cell r="G67">
            <v>-149.79624000000001</v>
          </cell>
          <cell r="H67">
            <v>-37.83737</v>
          </cell>
          <cell r="I67">
            <v>0</v>
          </cell>
          <cell r="J67">
            <v>-0.3</v>
          </cell>
          <cell r="K67">
            <v>-21.29</v>
          </cell>
          <cell r="L67">
            <v>-23.31</v>
          </cell>
          <cell r="M67">
            <v>-34.387370000000004</v>
          </cell>
          <cell r="N67">
            <v>0</v>
          </cell>
          <cell r="O67">
            <v>0</v>
          </cell>
          <cell r="P67">
            <v>0</v>
          </cell>
        </row>
        <row r="68">
          <cell r="C68">
            <v>0</v>
          </cell>
          <cell r="D68">
            <v>-780.03969999999993</v>
          </cell>
          <cell r="E68">
            <v>-955.28021999999999</v>
          </cell>
          <cell r="F68">
            <v>-1091.0992800000001</v>
          </cell>
          <cell r="G68">
            <v>-19.33015</v>
          </cell>
          <cell r="H68">
            <v>-114.28113999999999</v>
          </cell>
          <cell r="I68">
            <v>0</v>
          </cell>
          <cell r="J68">
            <v>-0.61590999999999996</v>
          </cell>
          <cell r="K68">
            <v>-63.384999999999998</v>
          </cell>
          <cell r="L68">
            <v>-66.277649999999994</v>
          </cell>
          <cell r="M68">
            <v>-82.024839999999998</v>
          </cell>
          <cell r="N68">
            <v>0</v>
          </cell>
          <cell r="O68">
            <v>0</v>
          </cell>
          <cell r="P68">
            <v>0</v>
          </cell>
        </row>
        <row r="69">
          <cell r="C69" t="str">
            <v>Other Operating Revenues</v>
          </cell>
          <cell r="D69">
            <v>-780.03969999999993</v>
          </cell>
          <cell r="E69">
            <v>-955.28021999999999</v>
          </cell>
          <cell r="F69">
            <v>-1091.0992800000001</v>
          </cell>
          <cell r="G69">
            <v>-19.33015</v>
          </cell>
          <cell r="H69">
            <v>-114.28113999999999</v>
          </cell>
          <cell r="I69">
            <v>0</v>
          </cell>
          <cell r="J69">
            <v>-0.61590999999999996</v>
          </cell>
          <cell r="K69">
            <v>-63.384999999999998</v>
          </cell>
          <cell r="L69">
            <v>-66.277649999999994</v>
          </cell>
          <cell r="M69">
            <v>-82.024839999999998</v>
          </cell>
          <cell r="N69">
            <v>0</v>
          </cell>
          <cell r="O69">
            <v>0</v>
          </cell>
          <cell r="P69">
            <v>0</v>
          </cell>
        </row>
        <row r="70">
          <cell r="C70" t="str">
            <v>Other Operating Revenues</v>
          </cell>
          <cell r="D70">
            <v>-5058.8710000000001</v>
          </cell>
          <cell r="E70">
            <v>-553.30200000000002</v>
          </cell>
          <cell r="F70">
            <v>-180.738</v>
          </cell>
          <cell r="G70">
            <v>-543.93799999999999</v>
          </cell>
          <cell r="H70">
            <v>-0.64995000000000003</v>
          </cell>
          <cell r="I70">
            <v>0</v>
          </cell>
          <cell r="J70">
            <v>-0.66</v>
          </cell>
          <cell r="K70">
            <v>-0.66</v>
          </cell>
          <cell r="L70">
            <v>-0.66</v>
          </cell>
          <cell r="M70">
            <v>-0.66</v>
          </cell>
          <cell r="N70">
            <v>0</v>
          </cell>
          <cell r="O70">
            <v>0</v>
          </cell>
          <cell r="P70">
            <v>0</v>
          </cell>
        </row>
        <row r="71">
          <cell r="C71" t="str">
            <v>Other Operating Revenues</v>
          </cell>
          <cell r="D71">
            <v>0</v>
          </cell>
          <cell r="E71">
            <v>-3408.83329</v>
          </cell>
          <cell r="F71">
            <v>-8075.3831500000006</v>
          </cell>
          <cell r="G71">
            <v>-1543.49387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C72" t="str">
            <v>Other Operating Revenues</v>
          </cell>
          <cell r="D72">
            <v>-552.51260000000002</v>
          </cell>
          <cell r="E72">
            <v>-866.24651000000006</v>
          </cell>
          <cell r="F72">
            <v>-713.0044200000001</v>
          </cell>
          <cell r="G72">
            <v>-603.17750999999998</v>
          </cell>
          <cell r="H72">
            <v>-1282.5645500000001</v>
          </cell>
          <cell r="I72">
            <v>-155.756</v>
          </cell>
          <cell r="J72">
            <v>-385.46280000000002</v>
          </cell>
          <cell r="K72">
            <v>-485.46280000000002</v>
          </cell>
          <cell r="L72">
            <v>-1000.36483</v>
          </cell>
          <cell r="M72">
            <v>-1293.9286999999999</v>
          </cell>
          <cell r="N72">
            <v>-300</v>
          </cell>
          <cell r="O72">
            <v>-300</v>
          </cell>
          <cell r="P72">
            <v>-300</v>
          </cell>
        </row>
        <row r="73">
          <cell r="C73" t="str">
            <v>Other Operating Revenues</v>
          </cell>
          <cell r="D73">
            <v>-0.81386000000000003</v>
          </cell>
          <cell r="E73">
            <v>-0.8069400000000001</v>
          </cell>
          <cell r="F73">
            <v>-0.99490000000000001</v>
          </cell>
          <cell r="G73">
            <v>-0.70323000000000002</v>
          </cell>
          <cell r="H73">
            <v>-1.3313299999999999</v>
          </cell>
          <cell r="I73">
            <v>0</v>
          </cell>
          <cell r="J73">
            <v>-1.5439999999999999E-2</v>
          </cell>
          <cell r="K73">
            <v>-0.36943999999999999</v>
          </cell>
          <cell r="L73">
            <v>-0.60735000000000006</v>
          </cell>
          <cell r="M73">
            <v>-0.92749000000000004</v>
          </cell>
          <cell r="N73">
            <v>0</v>
          </cell>
          <cell r="O73">
            <v>0</v>
          </cell>
          <cell r="P73">
            <v>0</v>
          </cell>
        </row>
        <row r="74">
          <cell r="C74" t="str">
            <v>Other Operating Revenues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-200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C75" t="str">
            <v>Other Operating Revenues</v>
          </cell>
          <cell r="D75">
            <v>-331599.24</v>
          </cell>
          <cell r="E75">
            <v>-9897.8040000000001</v>
          </cell>
          <cell r="F75">
            <v>-84942</v>
          </cell>
          <cell r="G75">
            <v>-47404.186000000002</v>
          </cell>
          <cell r="H75">
            <v>-31341.621999999999</v>
          </cell>
          <cell r="I75">
            <v>-76233.528999999995</v>
          </cell>
          <cell r="J75">
            <v>-45376.764000000003</v>
          </cell>
          <cell r="K75">
            <v>-45376.764000000003</v>
          </cell>
          <cell r="L75">
            <v>-40165.857000000004</v>
          </cell>
          <cell r="M75">
            <v>-31623.691999999999</v>
          </cell>
          <cell r="N75">
            <v>-43029.769</v>
          </cell>
          <cell r="O75">
            <v>-50899.769</v>
          </cell>
          <cell r="P75">
            <v>-5696.7479999999996</v>
          </cell>
        </row>
        <row r="76">
          <cell r="C76" t="str">
            <v>Other Operating Revenues</v>
          </cell>
          <cell r="D76">
            <v>27350</v>
          </cell>
          <cell r="E76">
            <v>5726.4780999999994</v>
          </cell>
          <cell r="F76">
            <v>67866.96329</v>
          </cell>
          <cell r="G76">
            <v>47404.186000000002</v>
          </cell>
          <cell r="H76">
            <v>31341.621999999999</v>
          </cell>
          <cell r="I76">
            <v>76233.528999999995</v>
          </cell>
          <cell r="J76">
            <v>45376.764000000003</v>
          </cell>
          <cell r="K76">
            <v>45376.764000000003</v>
          </cell>
          <cell r="L76">
            <v>40165.857000000004</v>
          </cell>
          <cell r="M76">
            <v>31623.691999999999</v>
          </cell>
          <cell r="N76">
            <v>43029.769</v>
          </cell>
          <cell r="O76">
            <v>50899.769</v>
          </cell>
          <cell r="P76">
            <v>5696.7479999999996</v>
          </cell>
        </row>
        <row r="77">
          <cell r="C77" t="str">
            <v>Other Operating Revenues</v>
          </cell>
          <cell r="D77">
            <v>331599.24</v>
          </cell>
          <cell r="E77">
            <v>4171.3258999999998</v>
          </cell>
          <cell r="F77">
            <v>56056.374000000003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C78" t="str">
            <v>Other Operating Revenues</v>
          </cell>
          <cell r="D78">
            <v>-101873.37328</v>
          </cell>
          <cell r="E78">
            <v>-547.71365000000003</v>
          </cell>
          <cell r="F78">
            <v>-59057.140590000003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 t="str">
            <v>Other Operating Revenues</v>
          </cell>
          <cell r="D79">
            <v>0</v>
          </cell>
          <cell r="E79">
            <v>-860.29399999999998</v>
          </cell>
          <cell r="F79">
            <v>-663.30025999999998</v>
          </cell>
          <cell r="G79">
            <v>-2531.4161099999997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C80" t="str">
            <v>Other Operating Revenues</v>
          </cell>
          <cell r="D80">
            <v>-12640.93849</v>
          </cell>
          <cell r="E80">
            <v>-11844.756599999999</v>
          </cell>
          <cell r="F80">
            <v>-13235.894400000001</v>
          </cell>
          <cell r="G80">
            <v>-12504.24927</v>
          </cell>
          <cell r="H80">
            <v>-13746.757960000001</v>
          </cell>
          <cell r="I80">
            <v>-13025.21</v>
          </cell>
          <cell r="J80">
            <v>-12751.173429999999</v>
          </cell>
          <cell r="K80">
            <v>-12751.173429999999</v>
          </cell>
          <cell r="L80">
            <v>-12678.4755</v>
          </cell>
          <cell r="M80">
            <v>-13583.653960000001</v>
          </cell>
          <cell r="N80">
            <v>-13610.2</v>
          </cell>
          <cell r="O80">
            <v>-13610.2</v>
          </cell>
          <cell r="P80">
            <v>-13621.4</v>
          </cell>
        </row>
        <row r="81">
          <cell r="C81" t="str">
            <v>Other Operating Revenues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 t="str">
            <v>Other Operating Revenues</v>
          </cell>
          <cell r="D82">
            <v>-643529.73199999996</v>
          </cell>
          <cell r="E82">
            <v>-662940.6693200001</v>
          </cell>
          <cell r="F82">
            <v>-634655.30457000004</v>
          </cell>
          <cell r="G82">
            <v>-34386.007079999996</v>
          </cell>
          <cell r="H82">
            <v>-24480.920190000001</v>
          </cell>
          <cell r="I82">
            <v>-30630.989000000001</v>
          </cell>
          <cell r="J82">
            <v>-24081.994999999999</v>
          </cell>
          <cell r="K82">
            <v>-25743.945</v>
          </cell>
          <cell r="L82">
            <v>-23483.82301</v>
          </cell>
          <cell r="M82">
            <v>-23624.423770000001</v>
          </cell>
          <cell r="N82">
            <v>-20368.266</v>
          </cell>
          <cell r="O82">
            <v>-18953.037</v>
          </cell>
          <cell r="P82">
            <v>-18956.531999999999</v>
          </cell>
        </row>
        <row r="83">
          <cell r="C83">
            <v>0</v>
          </cell>
          <cell r="D83">
            <v>-736306.24122999993</v>
          </cell>
          <cell r="E83">
            <v>-681022.62231000012</v>
          </cell>
          <cell r="F83">
            <v>-677600.42300000007</v>
          </cell>
          <cell r="G83">
            <v>-52112.985069999995</v>
          </cell>
          <cell r="H83">
            <v>-39712.223980000002</v>
          </cell>
          <cell r="I83">
            <v>-43811.954999999994</v>
          </cell>
          <cell r="J83">
            <v>-37219.306669999998</v>
          </cell>
          <cell r="K83">
            <v>-38981.610669999995</v>
          </cell>
          <cell r="L83">
            <v>-37163.930690000001</v>
          </cell>
          <cell r="M83">
            <v>-38503.593919999999</v>
          </cell>
          <cell r="N83">
            <v>-34278.466</v>
          </cell>
          <cell r="O83">
            <v>-32863.237000000001</v>
          </cell>
          <cell r="P83">
            <v>-32877.932000000001</v>
          </cell>
        </row>
        <row r="84">
          <cell r="C84" t="str">
            <v>FX (gain/loss)</v>
          </cell>
          <cell r="D84">
            <v>-19918.331730000002</v>
          </cell>
          <cell r="E84">
            <v>-29352.003000000001</v>
          </cell>
          <cell r="F84">
            <v>-111959.54553</v>
          </cell>
          <cell r="G84">
            <v>-80190.897920000003</v>
          </cell>
          <cell r="H84">
            <v>-62239.635340000001</v>
          </cell>
          <cell r="I84">
            <v>0</v>
          </cell>
          <cell r="J84">
            <v>-3219.7984799999999</v>
          </cell>
          <cell r="K84">
            <v>-19203.651999999998</v>
          </cell>
          <cell r="L84">
            <v>-52641.197619999999</v>
          </cell>
          <cell r="M84">
            <v>-54913.588149999996</v>
          </cell>
          <cell r="N84">
            <v>0</v>
          </cell>
          <cell r="O84">
            <v>0</v>
          </cell>
          <cell r="P84">
            <v>0</v>
          </cell>
        </row>
        <row r="85">
          <cell r="C85">
            <v>0</v>
          </cell>
          <cell r="D85">
            <v>-19918.331730000002</v>
          </cell>
          <cell r="E85">
            <v>-29352.003000000001</v>
          </cell>
          <cell r="F85">
            <v>-111959.54553</v>
          </cell>
          <cell r="G85">
            <v>-80190.897920000003</v>
          </cell>
          <cell r="H85">
            <v>-62239.635340000001</v>
          </cell>
          <cell r="I85">
            <v>0</v>
          </cell>
          <cell r="J85">
            <v>-3219.7984799999999</v>
          </cell>
          <cell r="K85">
            <v>-19203.651999999998</v>
          </cell>
          <cell r="L85">
            <v>-52641.197619999999</v>
          </cell>
          <cell r="M85">
            <v>-54913.588149999996</v>
          </cell>
          <cell r="N85">
            <v>0</v>
          </cell>
          <cell r="O85">
            <v>0</v>
          </cell>
          <cell r="P85">
            <v>0</v>
          </cell>
        </row>
        <row r="86">
          <cell r="C86" t="str">
            <v>Derivatives (gain/loss)</v>
          </cell>
          <cell r="D86">
            <v>-137068.03552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</row>
        <row r="87">
          <cell r="C87" t="str">
            <v>Derivatives (gain/loss)</v>
          </cell>
          <cell r="D87">
            <v>-30427.817480000002</v>
          </cell>
          <cell r="E87">
            <v>-571752.35900000005</v>
          </cell>
          <cell r="F87">
            <v>-866496.21499999997</v>
          </cell>
          <cell r="G87">
            <v>-501811.40600000002</v>
          </cell>
          <cell r="H87">
            <v>-290669.55699999997</v>
          </cell>
          <cell r="I87">
            <v>-3113.3789999999999</v>
          </cell>
          <cell r="J87">
            <v>-42696.44</v>
          </cell>
          <cell r="K87">
            <v>-170821</v>
          </cell>
          <cell r="L87">
            <v>-255830.20699999999</v>
          </cell>
          <cell r="M87">
            <v>-331437.06599999999</v>
          </cell>
          <cell r="N87">
            <v>-198.35499999999999</v>
          </cell>
          <cell r="O87">
            <v>0</v>
          </cell>
          <cell r="P87">
            <v>0</v>
          </cell>
        </row>
        <row r="88">
          <cell r="C88" t="str">
            <v>Derivatives (gain/loss)</v>
          </cell>
          <cell r="D88">
            <v>-119026.97625000001</v>
          </cell>
          <cell r="E88">
            <v>-81276.730819999997</v>
          </cell>
          <cell r="F88">
            <v>-443277.78843000002</v>
          </cell>
          <cell r="G88">
            <v>-299184.40486000001</v>
          </cell>
          <cell r="H88">
            <v>-77467.016189999995</v>
          </cell>
          <cell r="I88">
            <v>-280.95999999999998</v>
          </cell>
          <cell r="J88">
            <v>-13233.08216</v>
          </cell>
          <cell r="K88">
            <v>-51619</v>
          </cell>
          <cell r="L88">
            <v>-51848.715680000001</v>
          </cell>
          <cell r="M88">
            <v>-54248.91345</v>
          </cell>
          <cell r="N88">
            <v>-436.108</v>
          </cell>
          <cell r="O88">
            <v>0</v>
          </cell>
          <cell r="P88">
            <v>0</v>
          </cell>
        </row>
        <row r="89">
          <cell r="C89">
            <v>0</v>
          </cell>
          <cell r="D89">
            <v>-286522.82925000001</v>
          </cell>
          <cell r="E89">
            <v>-653029.08982000011</v>
          </cell>
          <cell r="F89">
            <v>-1309774.00343</v>
          </cell>
          <cell r="G89">
            <v>-800995.81086000009</v>
          </cell>
          <cell r="H89">
            <v>-368136.57318999997</v>
          </cell>
          <cell r="I89">
            <v>-3394.3389999999999</v>
          </cell>
          <cell r="J89">
            <v>-55929.52216</v>
          </cell>
          <cell r="K89">
            <v>-222440</v>
          </cell>
          <cell r="L89">
            <v>-307678.92268000002</v>
          </cell>
          <cell r="M89">
            <v>-385685.97944999998</v>
          </cell>
          <cell r="N89">
            <v>-634.46299999999997</v>
          </cell>
          <cell r="O89">
            <v>0</v>
          </cell>
          <cell r="P89">
            <v>0</v>
          </cell>
        </row>
        <row r="90">
          <cell r="C90">
            <v>0</v>
          </cell>
          <cell r="D90">
            <v>-1043893.395</v>
          </cell>
          <cell r="E90">
            <v>-1365599.6816900002</v>
          </cell>
          <cell r="F90">
            <v>-2096218.96242</v>
          </cell>
          <cell r="G90">
            <v>-933468.82024000003</v>
          </cell>
          <cell r="H90">
            <v>-470240.55101999996</v>
          </cell>
          <cell r="I90">
            <v>-47206.293999999994</v>
          </cell>
          <cell r="J90">
            <v>-96369.543220000007</v>
          </cell>
          <cell r="K90">
            <v>-280709.93767000001</v>
          </cell>
          <cell r="L90">
            <v>-397573.63864000002</v>
          </cell>
          <cell r="M90">
            <v>-479219.57372999995</v>
          </cell>
          <cell r="N90">
            <v>-34912.929000000004</v>
          </cell>
          <cell r="O90">
            <v>-32863.237000000001</v>
          </cell>
          <cell r="P90">
            <v>-32877.932000000001</v>
          </cell>
        </row>
        <row r="91">
          <cell r="C91">
            <v>0</v>
          </cell>
          <cell r="D91">
            <v>-1044858.06553</v>
          </cell>
          <cell r="E91">
            <v>-1371133.1553800001</v>
          </cell>
          <cell r="F91">
            <v>-2107312.74908</v>
          </cell>
          <cell r="G91">
            <v>-982837.9381700001</v>
          </cell>
          <cell r="H91">
            <v>-483130.87030999997</v>
          </cell>
          <cell r="I91">
            <v>-47206.293999999994</v>
          </cell>
          <cell r="J91">
            <v>-103169.54322000001</v>
          </cell>
          <cell r="K91">
            <v>-287919.02367000002</v>
          </cell>
          <cell r="L91">
            <v>-424416.55793000001</v>
          </cell>
          <cell r="M91">
            <v>-492102.89301999996</v>
          </cell>
          <cell r="N91">
            <v>-34912.929000000004</v>
          </cell>
          <cell r="O91">
            <v>-32863.237000000001</v>
          </cell>
          <cell r="P91">
            <v>-32877.932000000001</v>
          </cell>
        </row>
        <row r="92">
          <cell r="C92">
            <v>0</v>
          </cell>
          <cell r="D92">
            <v>359.154</v>
          </cell>
          <cell r="E92">
            <v>5732.3152699999991</v>
          </cell>
          <cell r="F92">
            <v>17901.916000000001</v>
          </cell>
          <cell r="G92">
            <v>26911.123739999999</v>
          </cell>
          <cell r="H92">
            <v>27474.358</v>
          </cell>
          <cell r="I92">
            <v>0</v>
          </cell>
          <cell r="J92">
            <v>21621.050999999999</v>
          </cell>
          <cell r="K92">
            <v>27298.93</v>
          </cell>
          <cell r="L92">
            <v>53178.31</v>
          </cell>
          <cell r="M92">
            <v>27375.505000000001</v>
          </cell>
          <cell r="N92">
            <v>0</v>
          </cell>
          <cell r="O92">
            <v>0</v>
          </cell>
          <cell r="P92">
            <v>0</v>
          </cell>
        </row>
        <row r="93">
          <cell r="C93">
            <v>0</v>
          </cell>
          <cell r="D93">
            <v>399.01100000000002</v>
          </cell>
          <cell r="E93">
            <v>0</v>
          </cell>
          <cell r="F93">
            <v>0</v>
          </cell>
          <cell r="G93">
            <v>13029.075999999999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C94" t="str">
            <v>Other Operating Expenses</v>
          </cell>
          <cell r="D94">
            <v>758.16499999999996</v>
          </cell>
          <cell r="E94">
            <v>5732.3152699999991</v>
          </cell>
          <cell r="F94">
            <v>17901.916000000001</v>
          </cell>
          <cell r="G94">
            <v>39940.199739999996</v>
          </cell>
          <cell r="H94">
            <v>27474.358</v>
          </cell>
          <cell r="I94">
            <v>0</v>
          </cell>
          <cell r="J94">
            <v>21621.050999999999</v>
          </cell>
          <cell r="K94">
            <v>27298.93</v>
          </cell>
          <cell r="L94">
            <v>53178.31</v>
          </cell>
          <cell r="M94">
            <v>27375.505000000001</v>
          </cell>
          <cell r="N94">
            <v>0</v>
          </cell>
          <cell r="O94">
            <v>0</v>
          </cell>
          <cell r="P94">
            <v>0</v>
          </cell>
        </row>
        <row r="95">
          <cell r="C95" t="str">
            <v>FX (gain/loss)</v>
          </cell>
          <cell r="D95">
            <v>74099.213180000006</v>
          </cell>
          <cell r="E95">
            <v>93096.331260000006</v>
          </cell>
          <cell r="F95">
            <v>104025.00377</v>
          </cell>
          <cell r="G95">
            <v>100553.26795000001</v>
          </cell>
          <cell r="H95">
            <v>74242.426030000002</v>
          </cell>
          <cell r="I95">
            <v>0</v>
          </cell>
          <cell r="J95">
            <v>873.00860999999998</v>
          </cell>
          <cell r="K95">
            <v>13947.44</v>
          </cell>
          <cell r="L95">
            <v>15180.818670000001</v>
          </cell>
          <cell r="M95">
            <v>56412.694530000001</v>
          </cell>
          <cell r="N95">
            <v>0</v>
          </cell>
          <cell r="O95">
            <v>0</v>
          </cell>
          <cell r="P95">
            <v>0</v>
          </cell>
        </row>
        <row r="96">
          <cell r="C96" t="str">
            <v>Derivatives (gain/loss)</v>
          </cell>
          <cell r="D96">
            <v>247919.38911000002</v>
          </cell>
          <cell r="E96">
            <v>154383.16699999999</v>
          </cell>
          <cell r="F96">
            <v>445973.66899999999</v>
          </cell>
          <cell r="G96">
            <v>322346.02600000001</v>
          </cell>
          <cell r="H96">
            <v>87343.135999999999</v>
          </cell>
          <cell r="I96">
            <v>523.351</v>
          </cell>
          <cell r="J96">
            <v>7650.0559999999996</v>
          </cell>
          <cell r="K96">
            <v>32306</v>
          </cell>
          <cell r="L96">
            <v>68376.849000000002</v>
          </cell>
          <cell r="M96">
            <v>87343.135999999999</v>
          </cell>
          <cell r="N96">
            <v>0</v>
          </cell>
          <cell r="O96">
            <v>0</v>
          </cell>
          <cell r="P96">
            <v>0</v>
          </cell>
        </row>
        <row r="97">
          <cell r="C97" t="str">
            <v>Derivatives (gain/loss)</v>
          </cell>
          <cell r="D97">
            <v>-86.972250000000003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C98" t="str">
            <v>Derivatives (gain/loss)</v>
          </cell>
          <cell r="D98">
            <v>1113.8812499999999</v>
          </cell>
          <cell r="E98">
            <v>506803.663</v>
          </cell>
          <cell r="F98">
            <v>811483.86899999995</v>
          </cell>
          <cell r="G98">
            <v>377421.299</v>
          </cell>
          <cell r="H98">
            <v>232351.60699999999</v>
          </cell>
          <cell r="I98">
            <v>74.537000000000006</v>
          </cell>
          <cell r="J98">
            <v>72119.478000000003</v>
          </cell>
          <cell r="K98">
            <v>371662</v>
          </cell>
          <cell r="L98">
            <v>253606.67199999999</v>
          </cell>
          <cell r="M98">
            <v>187626.15</v>
          </cell>
          <cell r="N98">
            <v>198.642</v>
          </cell>
          <cell r="O98">
            <v>0</v>
          </cell>
          <cell r="P98">
            <v>0</v>
          </cell>
        </row>
        <row r="99">
          <cell r="C99">
            <v>0</v>
          </cell>
          <cell r="D99">
            <v>323045.51128999999</v>
          </cell>
          <cell r="E99">
            <v>754283.16125999996</v>
          </cell>
          <cell r="F99">
            <v>1361482.54177</v>
          </cell>
          <cell r="G99">
            <v>800320.59294999996</v>
          </cell>
          <cell r="H99">
            <v>393937.16902999999</v>
          </cell>
          <cell r="I99">
            <v>597.88800000000003</v>
          </cell>
          <cell r="J99">
            <v>80642.542610000004</v>
          </cell>
          <cell r="K99">
            <v>417915.44</v>
          </cell>
          <cell r="L99">
            <v>337164.33967000002</v>
          </cell>
          <cell r="M99">
            <v>331381.98053</v>
          </cell>
          <cell r="N99">
            <v>198.642</v>
          </cell>
          <cell r="O99">
            <v>0</v>
          </cell>
          <cell r="P99">
            <v>0</v>
          </cell>
        </row>
        <row r="100">
          <cell r="C100">
            <v>0</v>
          </cell>
          <cell r="D100">
            <v>90.190730000000002</v>
          </cell>
          <cell r="E100">
            <v>57.897169999999996</v>
          </cell>
          <cell r="F100">
            <v>279.1422</v>
          </cell>
          <cell r="G100">
            <v>300.02864</v>
          </cell>
          <cell r="H100">
            <v>358.69049000000001</v>
          </cell>
          <cell r="I100">
            <v>282</v>
          </cell>
          <cell r="J100">
            <v>282.06016</v>
          </cell>
          <cell r="K100">
            <v>282.06016</v>
          </cell>
          <cell r="L100">
            <v>476.08097999999995</v>
          </cell>
          <cell r="M100">
            <v>409.80426</v>
          </cell>
          <cell r="N100">
            <v>782</v>
          </cell>
          <cell r="O100">
            <v>642</v>
          </cell>
          <cell r="P100">
            <v>292</v>
          </cell>
        </row>
        <row r="101">
          <cell r="C101">
            <v>0</v>
          </cell>
          <cell r="D101">
            <v>2378.6042400000001</v>
          </cell>
          <cell r="E101">
            <v>1976.31196</v>
          </cell>
          <cell r="F101">
            <v>1743.5282400000001</v>
          </cell>
          <cell r="G101">
            <v>1034.2393299999999</v>
          </cell>
          <cell r="H101">
            <v>1442.39906</v>
          </cell>
          <cell r="I101">
            <v>1199.606</v>
          </cell>
          <cell r="J101">
            <v>1315.7550900000001</v>
          </cell>
          <cell r="K101">
            <v>1315.7550900000001</v>
          </cell>
          <cell r="L101">
            <v>1558.60664</v>
          </cell>
          <cell r="M101">
            <v>1489.9519399999999</v>
          </cell>
          <cell r="N101">
            <v>2622.3</v>
          </cell>
          <cell r="O101">
            <v>2502.3000000000002</v>
          </cell>
          <cell r="P101">
            <v>2542.3000000000002</v>
          </cell>
        </row>
        <row r="102">
          <cell r="C102">
            <v>0</v>
          </cell>
          <cell r="D102">
            <v>1859.4714099999999</v>
          </cell>
          <cell r="E102">
            <v>1809.0881100000001</v>
          </cell>
          <cell r="F102">
            <v>1687.3083200000001</v>
          </cell>
          <cell r="G102">
            <v>1580.18586</v>
          </cell>
          <cell r="H102">
            <v>979.13742000000002</v>
          </cell>
          <cell r="I102">
            <v>1811.4749999999999</v>
          </cell>
          <cell r="J102">
            <v>2016.0138300000001</v>
          </cell>
          <cell r="K102">
            <v>2016.0138300000001</v>
          </cell>
          <cell r="L102">
            <v>1778.00641</v>
          </cell>
          <cell r="M102">
            <v>1439.1407899999999</v>
          </cell>
          <cell r="N102">
            <v>1793.6</v>
          </cell>
          <cell r="O102">
            <v>1803.6</v>
          </cell>
          <cell r="P102">
            <v>1783.6</v>
          </cell>
        </row>
        <row r="103">
          <cell r="C103">
            <v>0</v>
          </cell>
          <cell r="D103">
            <v>1779.3697</v>
          </cell>
          <cell r="E103">
            <v>726.02462000000003</v>
          </cell>
          <cell r="F103">
            <v>537.87603000000001</v>
          </cell>
          <cell r="G103">
            <v>425.93867999999998</v>
          </cell>
          <cell r="H103">
            <v>580.08285999999998</v>
          </cell>
          <cell r="I103">
            <v>1000</v>
          </cell>
          <cell r="J103">
            <v>1500</v>
          </cell>
          <cell r="K103">
            <v>1500</v>
          </cell>
          <cell r="L103">
            <v>1405.0445</v>
          </cell>
          <cell r="M103">
            <v>793.04082999999991</v>
          </cell>
          <cell r="N103">
            <v>1250</v>
          </cell>
          <cell r="O103">
            <v>1000</v>
          </cell>
          <cell r="P103">
            <v>1000</v>
          </cell>
        </row>
        <row r="104">
          <cell r="C104">
            <v>0</v>
          </cell>
          <cell r="D104">
            <v>9789.6374700000015</v>
          </cell>
          <cell r="E104">
            <v>3441.4649599999998</v>
          </cell>
          <cell r="F104">
            <v>2087.7105500000002</v>
          </cell>
          <cell r="G104">
            <v>2281.3584799999999</v>
          </cell>
          <cell r="H104">
            <v>5584.6652199999999</v>
          </cell>
          <cell r="I104">
            <v>2119.8879999999999</v>
          </cell>
          <cell r="J104">
            <v>2745.3989500000002</v>
          </cell>
          <cell r="K104">
            <v>2745.3989500000002</v>
          </cell>
          <cell r="L104">
            <v>3058.66768</v>
          </cell>
          <cell r="M104">
            <v>3831.2536</v>
          </cell>
          <cell r="N104">
            <v>2045.634</v>
          </cell>
          <cell r="O104">
            <v>2045.634</v>
          </cell>
          <cell r="P104">
            <v>2045.634</v>
          </cell>
        </row>
        <row r="105">
          <cell r="C105">
            <v>0</v>
          </cell>
          <cell r="D105">
            <v>155.41804999999999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C106">
            <v>0</v>
          </cell>
          <cell r="D106">
            <v>11.21626</v>
          </cell>
          <cell r="E106">
            <v>0.42017000000000004</v>
          </cell>
          <cell r="F106">
            <v>9123.4277600000005</v>
          </cell>
          <cell r="G106">
            <v>13763.916050000002</v>
          </cell>
          <cell r="H106">
            <v>15247.80062</v>
          </cell>
          <cell r="I106">
            <v>14810.2</v>
          </cell>
          <cell r="J106">
            <v>15154.02212</v>
          </cell>
          <cell r="K106">
            <v>15154.02212</v>
          </cell>
          <cell r="L106">
            <v>15200.00044</v>
          </cell>
          <cell r="M106">
            <v>15115.817050000001</v>
          </cell>
          <cell r="N106">
            <v>15299.2</v>
          </cell>
          <cell r="O106">
            <v>15299.2</v>
          </cell>
          <cell r="P106">
            <v>15299.2</v>
          </cell>
        </row>
        <row r="107">
          <cell r="C107">
            <v>0</v>
          </cell>
          <cell r="D107">
            <v>31.526769999999999</v>
          </cell>
          <cell r="E107">
            <v>89.020630000000011</v>
          </cell>
          <cell r="F107">
            <v>8975.5850600000012</v>
          </cell>
          <cell r="G107">
            <v>4.7251599999999998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C109">
            <v>0</v>
          </cell>
          <cell r="D109">
            <v>209.39911999999998</v>
          </cell>
          <cell r="E109">
            <v>373.29965999999996</v>
          </cell>
          <cell r="F109">
            <v>437.74808000000002</v>
          </cell>
          <cell r="G109">
            <v>192.15199999999999</v>
          </cell>
          <cell r="H109">
            <v>71.97</v>
          </cell>
          <cell r="I109">
            <v>1030</v>
          </cell>
          <cell r="J109">
            <v>1530</v>
          </cell>
          <cell r="K109">
            <v>1530</v>
          </cell>
          <cell r="L109">
            <v>1500</v>
          </cell>
          <cell r="M109">
            <v>511.97</v>
          </cell>
          <cell r="N109">
            <v>1250</v>
          </cell>
          <cell r="O109">
            <v>1000</v>
          </cell>
          <cell r="P109">
            <v>1000</v>
          </cell>
        </row>
        <row r="110">
          <cell r="C110" t="str">
            <v>Other Operating Expenses</v>
          </cell>
          <cell r="D110">
            <v>16304.833750000002</v>
          </cell>
          <cell r="E110">
            <v>8473.5272800000002</v>
          </cell>
          <cell r="F110">
            <v>24872.326240000006</v>
          </cell>
          <cell r="G110">
            <v>19582.5442</v>
          </cell>
          <cell r="H110">
            <v>24264.74567</v>
          </cell>
          <cell r="I110">
            <v>22253.169000000002</v>
          </cell>
          <cell r="J110">
            <v>24543.25015</v>
          </cell>
          <cell r="K110">
            <v>24543.25015</v>
          </cell>
          <cell r="L110">
            <v>24976.406649999997</v>
          </cell>
          <cell r="M110">
            <v>23590.978470000002</v>
          </cell>
          <cell r="N110">
            <v>25042.734</v>
          </cell>
          <cell r="O110">
            <v>24292.734</v>
          </cell>
          <cell r="P110">
            <v>23962.734</v>
          </cell>
        </row>
        <row r="111">
          <cell r="C111">
            <v>0</v>
          </cell>
          <cell r="D111">
            <v>173.89589999999998</v>
          </cell>
          <cell r="E111">
            <v>452.84401000000003</v>
          </cell>
          <cell r="F111">
            <v>973.85006999999996</v>
          </cell>
          <cell r="G111">
            <v>520.19677000000001</v>
          </cell>
          <cell r="H111">
            <v>943.0523199999999</v>
          </cell>
          <cell r="I111">
            <v>426.5</v>
          </cell>
          <cell r="J111">
            <v>484.64259000000004</v>
          </cell>
          <cell r="K111">
            <v>484.64259999999996</v>
          </cell>
          <cell r="L111">
            <v>516.04376999999999</v>
          </cell>
          <cell r="M111">
            <v>430.88083</v>
          </cell>
          <cell r="N111">
            <v>2661</v>
          </cell>
          <cell r="O111">
            <v>2661</v>
          </cell>
          <cell r="P111">
            <v>2531</v>
          </cell>
        </row>
        <row r="112">
          <cell r="C112">
            <v>0</v>
          </cell>
          <cell r="D112">
            <v>16485.51427</v>
          </cell>
          <cell r="E112">
            <v>12751.518039999999</v>
          </cell>
          <cell r="F112">
            <v>15918.76008</v>
          </cell>
          <cell r="G112">
            <v>8412.0407300000006</v>
          </cell>
          <cell r="H112">
            <v>12703.713519999999</v>
          </cell>
          <cell r="I112">
            <v>9479.8449999999993</v>
          </cell>
          <cell r="J112">
            <v>9522.9958200000001</v>
          </cell>
          <cell r="K112">
            <v>9522.9958000000006</v>
          </cell>
          <cell r="L112">
            <v>9311.1855699999996</v>
          </cell>
          <cell r="M112">
            <v>12232.82849</v>
          </cell>
          <cell r="N112">
            <v>10710.89</v>
          </cell>
          <cell r="O112">
            <v>10635.89</v>
          </cell>
          <cell r="P112">
            <v>10135.89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92.105999999999995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</row>
        <row r="114">
          <cell r="C114" t="str">
            <v>Other Operating Expenses</v>
          </cell>
          <cell r="D114">
            <v>16659.410169999999</v>
          </cell>
          <cell r="E114">
            <v>13204.36205</v>
          </cell>
          <cell r="F114">
            <v>16984.71615</v>
          </cell>
          <cell r="G114">
            <v>8932.2375000000011</v>
          </cell>
          <cell r="H114">
            <v>13646.76584</v>
          </cell>
          <cell r="I114">
            <v>9906.3449999999993</v>
          </cell>
          <cell r="J114">
            <v>10007.63841</v>
          </cell>
          <cell r="K114">
            <v>10007.6384</v>
          </cell>
          <cell r="L114">
            <v>9827.2293399999999</v>
          </cell>
          <cell r="M114">
            <v>12663.70932</v>
          </cell>
          <cell r="N114">
            <v>13371.89</v>
          </cell>
          <cell r="O114">
            <v>13296.89</v>
          </cell>
          <cell r="P114">
            <v>12666.89</v>
          </cell>
        </row>
        <row r="115">
          <cell r="C115">
            <v>0</v>
          </cell>
          <cell r="D115">
            <v>14452.77837</v>
          </cell>
          <cell r="E115">
            <v>14227.621499999999</v>
          </cell>
          <cell r="F115">
            <v>15074.44074</v>
          </cell>
          <cell r="G115">
            <v>14526.104220000001</v>
          </cell>
          <cell r="H115">
            <v>17200.782010000003</v>
          </cell>
          <cell r="I115">
            <v>13332.588</v>
          </cell>
          <cell r="J115">
            <v>14459.954320000001</v>
          </cell>
          <cell r="K115">
            <v>14459.954320000001</v>
          </cell>
          <cell r="L115">
            <v>15607.36406</v>
          </cell>
          <cell r="M115">
            <v>15302.79039</v>
          </cell>
          <cell r="N115">
            <v>17424.069</v>
          </cell>
          <cell r="O115">
            <v>17244.069</v>
          </cell>
          <cell r="P115">
            <v>17404.069</v>
          </cell>
        </row>
        <row r="116">
          <cell r="C116">
            <v>0</v>
          </cell>
          <cell r="D116">
            <v>97.946370000000002</v>
          </cell>
          <cell r="E116">
            <v>311.98871000000003</v>
          </cell>
          <cell r="F116">
            <v>114.79423</v>
          </cell>
          <cell r="G116">
            <v>50.270129999999995</v>
          </cell>
          <cell r="H116">
            <v>96.619</v>
          </cell>
          <cell r="I116">
            <v>45.2</v>
          </cell>
          <cell r="J116">
            <v>45.604599999999998</v>
          </cell>
          <cell r="K116">
            <v>62.893999999999998</v>
          </cell>
          <cell r="L116">
            <v>84.768799999999999</v>
          </cell>
          <cell r="M116">
            <v>95.38</v>
          </cell>
          <cell r="N116">
            <v>62.5</v>
          </cell>
          <cell r="O116">
            <v>62.5</v>
          </cell>
          <cell r="P116">
            <v>62.5</v>
          </cell>
        </row>
        <row r="117">
          <cell r="C117" t="str">
            <v>Other Operating Expenses</v>
          </cell>
          <cell r="D117">
            <v>14550.72474</v>
          </cell>
          <cell r="E117">
            <v>14539.610209999999</v>
          </cell>
          <cell r="F117">
            <v>15189.23497</v>
          </cell>
          <cell r="G117">
            <v>14576.374350000002</v>
          </cell>
          <cell r="H117">
            <v>17297.401010000001</v>
          </cell>
          <cell r="I117">
            <v>13377.788</v>
          </cell>
          <cell r="J117">
            <v>14505.558920000001</v>
          </cell>
          <cell r="K117">
            <v>14522.848320000001</v>
          </cell>
          <cell r="L117">
            <v>15692.13286</v>
          </cell>
          <cell r="M117">
            <v>15398.170389999999</v>
          </cell>
          <cell r="N117">
            <v>17486.569</v>
          </cell>
          <cell r="O117">
            <v>17306.569</v>
          </cell>
          <cell r="P117">
            <v>17466.569</v>
          </cell>
        </row>
        <row r="118">
          <cell r="C118">
            <v>0</v>
          </cell>
          <cell r="D118">
            <v>1915.22046</v>
          </cell>
          <cell r="E118">
            <v>30.03</v>
          </cell>
          <cell r="F118">
            <v>41.850999999999999</v>
          </cell>
          <cell r="G118">
            <v>41.440300000000001</v>
          </cell>
          <cell r="H118">
            <v>53.177</v>
          </cell>
          <cell r="I118">
            <v>0</v>
          </cell>
          <cell r="J118">
            <v>0</v>
          </cell>
          <cell r="K118">
            <v>8.41</v>
          </cell>
          <cell r="L118">
            <v>16.48</v>
          </cell>
          <cell r="M118">
            <v>36.659999999999997</v>
          </cell>
          <cell r="N118">
            <v>0</v>
          </cell>
          <cell r="O118">
            <v>0</v>
          </cell>
          <cell r="P118">
            <v>0</v>
          </cell>
        </row>
        <row r="119">
          <cell r="C119">
            <v>0</v>
          </cell>
          <cell r="D119">
            <v>28.967020000000002</v>
          </cell>
          <cell r="E119">
            <v>4.5039999999999996</v>
          </cell>
          <cell r="F119">
            <v>0</v>
          </cell>
          <cell r="G119">
            <v>0.94828000000000001</v>
          </cell>
          <cell r="H119">
            <v>0.49275999999999998</v>
          </cell>
          <cell r="I119">
            <v>0</v>
          </cell>
          <cell r="J119">
            <v>0</v>
          </cell>
          <cell r="K119">
            <v>0.49280000000000002</v>
          </cell>
          <cell r="L119">
            <v>0.49275999999999998</v>
          </cell>
          <cell r="M119">
            <v>0.49275999999999998</v>
          </cell>
          <cell r="N119">
            <v>0</v>
          </cell>
          <cell r="O119">
            <v>0</v>
          </cell>
          <cell r="P119">
            <v>0</v>
          </cell>
        </row>
        <row r="120">
          <cell r="C120">
            <v>0</v>
          </cell>
          <cell r="D120">
            <v>0</v>
          </cell>
          <cell r="E120">
            <v>2177.4239199999997</v>
          </cell>
          <cell r="F120">
            <v>2391.0492999999997</v>
          </cell>
          <cell r="G120">
            <v>1854.72047</v>
          </cell>
          <cell r="H120">
            <v>1689.93597</v>
          </cell>
          <cell r="I120">
            <v>3002</v>
          </cell>
          <cell r="J120">
            <v>3002</v>
          </cell>
          <cell r="K120">
            <v>3002</v>
          </cell>
          <cell r="L120">
            <v>3091.75171</v>
          </cell>
          <cell r="M120">
            <v>2691.0869900000002</v>
          </cell>
          <cell r="N120">
            <v>3002</v>
          </cell>
          <cell r="O120">
            <v>3002</v>
          </cell>
          <cell r="P120">
            <v>3002</v>
          </cell>
        </row>
        <row r="121">
          <cell r="C121" t="str">
            <v>Other Operating Expenses</v>
          </cell>
          <cell r="D121">
            <v>1944.1874800000001</v>
          </cell>
          <cell r="E121">
            <v>2211.9579199999998</v>
          </cell>
          <cell r="F121">
            <v>2432.9002999999998</v>
          </cell>
          <cell r="G121">
            <v>1897.10905</v>
          </cell>
          <cell r="H121">
            <v>1743.60573</v>
          </cell>
          <cell r="I121">
            <v>3002</v>
          </cell>
          <cell r="J121">
            <v>3002</v>
          </cell>
          <cell r="K121">
            <v>3010.9027999999998</v>
          </cell>
          <cell r="L121">
            <v>3108.7244700000001</v>
          </cell>
          <cell r="M121">
            <v>2728.2397500000002</v>
          </cell>
          <cell r="N121">
            <v>3002</v>
          </cell>
          <cell r="O121">
            <v>3002</v>
          </cell>
          <cell r="P121">
            <v>3002</v>
          </cell>
        </row>
        <row r="122">
          <cell r="C122">
            <v>0</v>
          </cell>
          <cell r="D122">
            <v>241.0968</v>
          </cell>
          <cell r="E122">
            <v>330.38380999999998</v>
          </cell>
          <cell r="F122">
            <v>742.03362000000004</v>
          </cell>
          <cell r="G122">
            <v>346.86858000000001</v>
          </cell>
          <cell r="H122">
            <v>783.90340000000003</v>
          </cell>
          <cell r="I122">
            <v>364.125</v>
          </cell>
          <cell r="J122">
            <v>354.18566999999996</v>
          </cell>
          <cell r="K122">
            <v>354.18566999999996</v>
          </cell>
          <cell r="L122">
            <v>795.48770999999999</v>
          </cell>
          <cell r="M122">
            <v>817.98031999999989</v>
          </cell>
          <cell r="N122">
            <v>549.25</v>
          </cell>
          <cell r="O122">
            <v>549.25</v>
          </cell>
          <cell r="P122">
            <v>549.25</v>
          </cell>
        </row>
        <row r="123">
          <cell r="C123">
            <v>0</v>
          </cell>
          <cell r="D123">
            <v>243.85873999999998</v>
          </cell>
          <cell r="E123">
            <v>224.75923</v>
          </cell>
          <cell r="F123">
            <v>147.46579</v>
          </cell>
          <cell r="G123">
            <v>1181.2022899999999</v>
          </cell>
          <cell r="H123">
            <v>293.15859999999998</v>
          </cell>
          <cell r="I123">
            <v>117.625</v>
          </cell>
          <cell r="J123">
            <v>619.02267000000006</v>
          </cell>
          <cell r="K123">
            <v>619.02267000000006</v>
          </cell>
          <cell r="L123">
            <v>712.78593999999998</v>
          </cell>
          <cell r="M123">
            <v>417.89404999999999</v>
          </cell>
          <cell r="N123">
            <v>332.35</v>
          </cell>
          <cell r="O123">
            <v>212.35</v>
          </cell>
          <cell r="P123">
            <v>262.35000000000002</v>
          </cell>
        </row>
        <row r="124">
          <cell r="C124">
            <v>0</v>
          </cell>
          <cell r="D124">
            <v>12908.77054</v>
          </cell>
          <cell r="E124">
            <v>15703.99365</v>
          </cell>
          <cell r="F124">
            <v>14347.06501</v>
          </cell>
          <cell r="G124">
            <v>15688.753000000001</v>
          </cell>
          <cell r="H124">
            <v>29745.151519999999</v>
          </cell>
          <cell r="I124">
            <v>33570.406000000003</v>
          </cell>
          <cell r="J124">
            <v>35566.78241</v>
          </cell>
          <cell r="K124">
            <v>20752.318409999996</v>
          </cell>
          <cell r="L124">
            <v>29691.976629999997</v>
          </cell>
          <cell r="M124">
            <v>29456.987390000002</v>
          </cell>
          <cell r="N124">
            <v>46438.98</v>
          </cell>
          <cell r="O124">
            <v>53463.28</v>
          </cell>
          <cell r="P124">
            <v>54435.42</v>
          </cell>
        </row>
        <row r="125">
          <cell r="C125">
            <v>0</v>
          </cell>
          <cell r="D125">
            <v>7.7050000000000001</v>
          </cell>
          <cell r="E125">
            <v>8.4440000000000001E-2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</row>
        <row r="126">
          <cell r="C126">
            <v>0</v>
          </cell>
          <cell r="D126">
            <v>40.297980000000003</v>
          </cell>
          <cell r="E126">
            <v>21.91497</v>
          </cell>
          <cell r="F126">
            <v>52.410080000000001</v>
          </cell>
          <cell r="G126">
            <v>45.48753</v>
          </cell>
          <cell r="H126">
            <v>40.196370000000002</v>
          </cell>
          <cell r="I126">
            <v>32</v>
          </cell>
          <cell r="J126">
            <v>32</v>
          </cell>
          <cell r="K126">
            <v>32</v>
          </cell>
          <cell r="L126">
            <v>65.362970000000004</v>
          </cell>
          <cell r="M126">
            <v>60.468249999999998</v>
          </cell>
          <cell r="N126">
            <v>32</v>
          </cell>
          <cell r="O126">
            <v>32</v>
          </cell>
          <cell r="P126">
            <v>32</v>
          </cell>
        </row>
        <row r="127">
          <cell r="C127">
            <v>0</v>
          </cell>
          <cell r="D127">
            <v>11994.904859999999</v>
          </cell>
          <cell r="E127">
            <v>10398.462449999999</v>
          </cell>
          <cell r="F127">
            <v>11768.142689999999</v>
          </cell>
          <cell r="G127">
            <v>9679.8456700000006</v>
          </cell>
          <cell r="H127">
            <v>11549.068519999999</v>
          </cell>
          <cell r="I127">
            <v>12500</v>
          </cell>
          <cell r="J127">
            <v>13156.349789999998</v>
          </cell>
          <cell r="K127">
            <v>13156.349789999998</v>
          </cell>
          <cell r="L127">
            <v>13424.182779999999</v>
          </cell>
          <cell r="M127">
            <v>11277.57344</v>
          </cell>
          <cell r="N127">
            <v>16064</v>
          </cell>
          <cell r="O127">
            <v>16046.9</v>
          </cell>
          <cell r="P127">
            <v>16142.4</v>
          </cell>
        </row>
        <row r="128">
          <cell r="C128">
            <v>0</v>
          </cell>
          <cell r="D128">
            <v>4269.2004500000003</v>
          </cell>
          <cell r="E128">
            <v>8479.3270700000012</v>
          </cell>
          <cell r="F128">
            <v>10165.85657</v>
          </cell>
          <cell r="G128">
            <v>8457.5225500000015</v>
          </cell>
          <cell r="H128">
            <v>8816.0746400000007</v>
          </cell>
          <cell r="I128">
            <v>13539.224</v>
          </cell>
          <cell r="J128">
            <v>10390.451999999999</v>
          </cell>
          <cell r="K128">
            <v>10390.451999999999</v>
          </cell>
          <cell r="L128">
            <v>9826.5233800000005</v>
          </cell>
          <cell r="M128">
            <v>9290.374679999999</v>
          </cell>
          <cell r="N128">
            <v>52901.3</v>
          </cell>
          <cell r="O128">
            <v>106938.2</v>
          </cell>
          <cell r="P128">
            <v>110038.2</v>
          </cell>
        </row>
        <row r="129">
          <cell r="C129">
            <v>0</v>
          </cell>
          <cell r="D129">
            <v>0</v>
          </cell>
          <cell r="E129">
            <v>6036.0559999999996</v>
          </cell>
          <cell r="F129">
            <v>7182.1380199999994</v>
          </cell>
          <cell r="G129">
            <v>4955.8519999999999</v>
          </cell>
          <cell r="H129">
            <v>3508.1640000000002</v>
          </cell>
          <cell r="I129">
            <v>6013</v>
          </cell>
          <cell r="J129">
            <v>6813</v>
          </cell>
          <cell r="K129">
            <v>4813</v>
          </cell>
          <cell r="L129">
            <v>4195.07636</v>
          </cell>
          <cell r="M129">
            <v>3791.44</v>
          </cell>
          <cell r="N129">
            <v>7131</v>
          </cell>
          <cell r="O129">
            <v>7131</v>
          </cell>
          <cell r="P129">
            <v>7131</v>
          </cell>
        </row>
        <row r="130">
          <cell r="C130">
            <v>0</v>
          </cell>
          <cell r="D130">
            <v>43112.064700000003</v>
          </cell>
          <cell r="E130">
            <v>36185.237130000001</v>
          </cell>
          <cell r="F130">
            <v>42001.077659999995</v>
          </cell>
          <cell r="G130">
            <v>40438.699189999999</v>
          </cell>
          <cell r="H130">
            <v>57130.694170000002</v>
          </cell>
          <cell r="I130">
            <v>49933.415000000001</v>
          </cell>
          <cell r="J130">
            <v>58977.227469999998</v>
          </cell>
          <cell r="K130">
            <v>72732.227469999998</v>
          </cell>
          <cell r="L130">
            <v>77780.689509999997</v>
          </cell>
          <cell r="M130">
            <v>67761.585950000008</v>
          </cell>
          <cell r="N130">
            <v>49096</v>
          </cell>
          <cell r="O130">
            <v>34809</v>
          </cell>
          <cell r="P130">
            <v>29458</v>
          </cell>
        </row>
        <row r="131">
          <cell r="C131">
            <v>0</v>
          </cell>
          <cell r="D131">
            <v>53480.786180000003</v>
          </cell>
          <cell r="E131">
            <v>58675.109250000001</v>
          </cell>
          <cell r="F131">
            <v>52868.476979999999</v>
          </cell>
          <cell r="G131">
            <v>30906.38897</v>
          </cell>
          <cell r="H131">
            <v>38238.096560000005</v>
          </cell>
          <cell r="I131">
            <v>31532</v>
          </cell>
          <cell r="J131">
            <v>31058.100180000001</v>
          </cell>
          <cell r="K131">
            <v>38677.100180000001</v>
          </cell>
          <cell r="L131">
            <v>40339.252209999999</v>
          </cell>
          <cell r="M131">
            <v>40167.776610000001</v>
          </cell>
          <cell r="N131">
            <v>38384</v>
          </cell>
          <cell r="O131">
            <v>38554</v>
          </cell>
          <cell r="P131">
            <v>39622</v>
          </cell>
        </row>
        <row r="132">
          <cell r="C132">
            <v>0</v>
          </cell>
          <cell r="D132">
            <v>0</v>
          </cell>
          <cell r="E132">
            <v>0.77100000000000002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C133">
            <v>0</v>
          </cell>
          <cell r="D133">
            <v>1966.5949800000001</v>
          </cell>
          <cell r="E133">
            <v>8052.4805900000001</v>
          </cell>
          <cell r="F133">
            <v>7298.92472</v>
          </cell>
          <cell r="G133">
            <v>9896.8448499999995</v>
          </cell>
          <cell r="H133">
            <v>13769.06799</v>
          </cell>
          <cell r="I133">
            <v>16420</v>
          </cell>
          <cell r="J133">
            <v>28440</v>
          </cell>
          <cell r="K133">
            <v>28440</v>
          </cell>
          <cell r="L133">
            <v>24493.979670000001</v>
          </cell>
          <cell r="M133">
            <v>12915.112070000001</v>
          </cell>
          <cell r="N133">
            <v>22360</v>
          </cell>
          <cell r="O133">
            <v>21967.8</v>
          </cell>
          <cell r="P133">
            <v>20625.599999999999</v>
          </cell>
        </row>
        <row r="134">
          <cell r="C134">
            <v>0</v>
          </cell>
          <cell r="D134">
            <v>85118.565709999995</v>
          </cell>
          <cell r="E134">
            <v>83421.296719999998</v>
          </cell>
          <cell r="F134">
            <v>58669.481100000005</v>
          </cell>
          <cell r="G134">
            <v>48491.122520000004</v>
          </cell>
          <cell r="H134">
            <v>42727.987909999996</v>
          </cell>
          <cell r="I134">
            <v>46986.159</v>
          </cell>
          <cell r="J134">
            <v>46986.159</v>
          </cell>
          <cell r="K134">
            <v>46986.159</v>
          </cell>
          <cell r="L134">
            <v>46986.158840000004</v>
          </cell>
          <cell r="M134">
            <v>46986.159</v>
          </cell>
          <cell r="N134">
            <v>16560.981</v>
          </cell>
          <cell r="O134">
            <v>0</v>
          </cell>
          <cell r="P134">
            <v>0</v>
          </cell>
        </row>
        <row r="135">
          <cell r="C135">
            <v>0</v>
          </cell>
          <cell r="D135">
            <v>100.28283999999999</v>
          </cell>
          <cell r="E135">
            <v>16.265840000000001</v>
          </cell>
          <cell r="F135">
            <v>52.058320000000002</v>
          </cell>
          <cell r="G135">
            <v>0</v>
          </cell>
          <cell r="H135">
            <v>21.526220000000002</v>
          </cell>
          <cell r="I135">
            <v>88</v>
          </cell>
          <cell r="J135">
            <v>88</v>
          </cell>
          <cell r="K135">
            <v>88</v>
          </cell>
          <cell r="L135">
            <v>88.000219999999999</v>
          </cell>
          <cell r="M135">
            <v>58.926220000000001</v>
          </cell>
          <cell r="N135">
            <v>88</v>
          </cell>
          <cell r="O135">
            <v>88</v>
          </cell>
          <cell r="P135">
            <v>88</v>
          </cell>
        </row>
        <row r="136">
          <cell r="C136">
            <v>0</v>
          </cell>
          <cell r="D136">
            <v>20566.259999999998</v>
          </cell>
          <cell r="E136">
            <v>28010.565999999999</v>
          </cell>
          <cell r="F136">
            <v>21544</v>
          </cell>
          <cell r="G136">
            <v>24272.99</v>
          </cell>
          <cell r="H136">
            <v>18608.11148</v>
          </cell>
          <cell r="I136">
            <v>22680</v>
          </cell>
          <cell r="J136">
            <v>21840</v>
          </cell>
          <cell r="K136">
            <v>21840</v>
          </cell>
          <cell r="L136">
            <v>21840</v>
          </cell>
          <cell r="M136">
            <v>21840</v>
          </cell>
          <cell r="N136">
            <v>28080</v>
          </cell>
          <cell r="O136">
            <v>28080</v>
          </cell>
          <cell r="P136">
            <v>28080</v>
          </cell>
        </row>
        <row r="137">
          <cell r="C137">
            <v>0</v>
          </cell>
          <cell r="D137">
            <v>35363.825140000001</v>
          </cell>
          <cell r="E137">
            <v>22114.505229999999</v>
          </cell>
          <cell r="F137">
            <v>21355.482329999999</v>
          </cell>
          <cell r="G137">
            <v>11292.93167</v>
          </cell>
          <cell r="H137">
            <v>8532.6967299999997</v>
          </cell>
          <cell r="I137">
            <v>9422.3259999999991</v>
          </cell>
          <cell r="J137">
            <v>9221.3396599999996</v>
          </cell>
          <cell r="K137">
            <v>9221.3396599999996</v>
          </cell>
          <cell r="L137">
            <v>8088.6739000000007</v>
          </cell>
          <cell r="M137">
            <v>5839.5018</v>
          </cell>
          <cell r="N137">
            <v>8730.7510000000002</v>
          </cell>
          <cell r="O137">
            <v>8594.0460000000003</v>
          </cell>
          <cell r="P137">
            <v>8784.4770000000008</v>
          </cell>
        </row>
        <row r="138">
          <cell r="C138">
            <v>0</v>
          </cell>
          <cell r="D138">
            <v>89621.1636</v>
          </cell>
          <cell r="E138">
            <v>64614.432399999998</v>
          </cell>
          <cell r="F138">
            <v>67598.395550000001</v>
          </cell>
          <cell r="G138">
            <v>49083.877200000003</v>
          </cell>
          <cell r="H138">
            <v>49081.370310000006</v>
          </cell>
          <cell r="I138">
            <v>55995.877</v>
          </cell>
          <cell r="J138">
            <v>55346.932999999997</v>
          </cell>
          <cell r="K138">
            <v>56008.932999999997</v>
          </cell>
          <cell r="L138">
            <v>87754.032999999996</v>
          </cell>
          <cell r="M138">
            <v>67126.933000000005</v>
          </cell>
          <cell r="N138">
            <v>73125</v>
          </cell>
          <cell r="O138">
            <v>1518</v>
          </cell>
          <cell r="P138">
            <v>18</v>
          </cell>
        </row>
        <row r="139">
          <cell r="C139">
            <v>0</v>
          </cell>
          <cell r="D139">
            <v>3347.6749500000001</v>
          </cell>
          <cell r="E139">
            <v>3053.12165</v>
          </cell>
          <cell r="F139">
            <v>2819.2339300000003</v>
          </cell>
          <cell r="G139">
            <v>4061.6938700000001</v>
          </cell>
          <cell r="H139">
            <v>4224.9310800000003</v>
          </cell>
          <cell r="I139">
            <v>3994.17857</v>
          </cell>
          <cell r="J139">
            <v>3943.8201600000002</v>
          </cell>
          <cell r="K139">
            <v>3943.8201600000002</v>
          </cell>
          <cell r="L139">
            <v>4013.1578100000002</v>
          </cell>
          <cell r="M139">
            <v>4507.3738400000002</v>
          </cell>
          <cell r="N139">
            <v>3844.4630000000002</v>
          </cell>
          <cell r="O139">
            <v>3895.4630000000002</v>
          </cell>
          <cell r="P139">
            <v>3930.4630000000002</v>
          </cell>
        </row>
        <row r="140">
          <cell r="C140">
            <v>0</v>
          </cell>
          <cell r="D140">
            <v>1942.1158899999998</v>
          </cell>
          <cell r="E140">
            <v>1702.71425</v>
          </cell>
          <cell r="F140">
            <v>1447.1279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</row>
        <row r="141"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11.3</v>
          </cell>
          <cell r="I141">
            <v>0</v>
          </cell>
          <cell r="J141">
            <v>0</v>
          </cell>
          <cell r="K141">
            <v>0</v>
          </cell>
          <cell r="L141">
            <v>11.3</v>
          </cell>
          <cell r="M141">
            <v>11.3</v>
          </cell>
          <cell r="N141">
            <v>0</v>
          </cell>
          <cell r="O141">
            <v>0</v>
          </cell>
          <cell r="P141">
            <v>0</v>
          </cell>
        </row>
        <row r="142">
          <cell r="C142">
            <v>0</v>
          </cell>
          <cell r="D142">
            <v>0</v>
          </cell>
          <cell r="E142">
            <v>50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</row>
        <row r="143">
          <cell r="C143">
            <v>0</v>
          </cell>
          <cell r="D143">
            <v>76980.070000000007</v>
          </cell>
          <cell r="E143">
            <v>90164.547819999992</v>
          </cell>
          <cell r="F143">
            <v>83749.115000000005</v>
          </cell>
          <cell r="G143">
            <v>79030.073999999993</v>
          </cell>
          <cell r="H143">
            <v>100740.41065999999</v>
          </cell>
          <cell r="I143">
            <v>100481.42</v>
          </cell>
          <cell r="J143">
            <v>103045.42</v>
          </cell>
          <cell r="K143">
            <v>81094</v>
          </cell>
          <cell r="L143">
            <v>90157</v>
          </cell>
          <cell r="M143">
            <v>90157</v>
          </cell>
          <cell r="N143">
            <v>80759</v>
          </cell>
          <cell r="O143">
            <v>0</v>
          </cell>
          <cell r="P143">
            <v>0</v>
          </cell>
        </row>
        <row r="144">
          <cell r="C144">
            <v>0</v>
          </cell>
          <cell r="D144">
            <v>0</v>
          </cell>
          <cell r="E144">
            <v>0</v>
          </cell>
          <cell r="F144">
            <v>720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</row>
        <row r="145">
          <cell r="C145">
            <v>0</v>
          </cell>
          <cell r="D145">
            <v>73007.985150000008</v>
          </cell>
          <cell r="E145">
            <v>65459.346810000003</v>
          </cell>
          <cell r="F145">
            <v>78979.201150000008</v>
          </cell>
          <cell r="G145">
            <v>76254.416079999995</v>
          </cell>
          <cell r="H145">
            <v>22147.271350000003</v>
          </cell>
          <cell r="I145">
            <v>33500.455999999998</v>
          </cell>
          <cell r="J145">
            <v>35528.805999999997</v>
          </cell>
          <cell r="K145">
            <v>24047.032999999999</v>
          </cell>
          <cell r="L145">
            <v>21155.90638</v>
          </cell>
          <cell r="M145">
            <v>22226.272089999999</v>
          </cell>
          <cell r="N145">
            <v>5828.4679999999998</v>
          </cell>
          <cell r="O145">
            <v>4276.9350000000004</v>
          </cell>
          <cell r="P145">
            <v>4284.1980000000003</v>
          </cell>
        </row>
        <row r="146">
          <cell r="C146">
            <v>0</v>
          </cell>
          <cell r="D146">
            <v>4619.9204900000004</v>
          </cell>
          <cell r="E146">
            <v>11551.446480000001</v>
          </cell>
          <cell r="F146">
            <v>9557.1161499999998</v>
          </cell>
          <cell r="G146">
            <v>8627.0132799999992</v>
          </cell>
          <cell r="H146">
            <v>8972.76181</v>
          </cell>
          <cell r="I146">
            <v>3759.6149999999998</v>
          </cell>
          <cell r="J146">
            <v>7531.87</v>
          </cell>
          <cell r="K146">
            <v>7531.87</v>
          </cell>
          <cell r="L146">
            <v>8874.4966600000007</v>
          </cell>
          <cell r="M146">
            <v>9258.4936199999993</v>
          </cell>
          <cell r="N146">
            <v>9808.2790000000005</v>
          </cell>
          <cell r="O146">
            <v>8157.9809999999998</v>
          </cell>
          <cell r="P146">
            <v>8181.1149999999998</v>
          </cell>
        </row>
        <row r="147"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59.5</v>
          </cell>
          <cell r="H147">
            <v>11.86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11.86</v>
          </cell>
          <cell r="N147">
            <v>0</v>
          </cell>
          <cell r="O147">
            <v>0</v>
          </cell>
          <cell r="P147">
            <v>0</v>
          </cell>
        </row>
        <row r="148">
          <cell r="C148" t="str">
            <v>Other Operating Expenses</v>
          </cell>
          <cell r="D148">
            <v>518933.14400000003</v>
          </cell>
          <cell r="E148">
            <v>514266.82279000001</v>
          </cell>
          <cell r="F148">
            <v>493064.80257000006</v>
          </cell>
          <cell r="G148">
            <v>422771.08324999997</v>
          </cell>
          <cell r="H148">
            <v>418953.80331999995</v>
          </cell>
          <cell r="I148">
            <v>440929.82656999998</v>
          </cell>
          <cell r="J148">
            <v>468939.46800999995</v>
          </cell>
          <cell r="K148">
            <v>440727.81101</v>
          </cell>
          <cell r="L148">
            <v>490294.04397</v>
          </cell>
          <cell r="M148">
            <v>443981.01233000006</v>
          </cell>
          <cell r="N148">
            <v>460113.82199999999</v>
          </cell>
          <cell r="O148">
            <v>334314.20499999996</v>
          </cell>
          <cell r="P148">
            <v>331662.47299999994</v>
          </cell>
        </row>
        <row r="149">
          <cell r="C149">
            <v>0</v>
          </cell>
          <cell r="D149">
            <v>15.39</v>
          </cell>
          <cell r="E149">
            <v>39.323</v>
          </cell>
          <cell r="F149">
            <v>44.155000000000001</v>
          </cell>
          <cell r="G149">
            <v>42.235999999999997</v>
          </cell>
          <cell r="H149">
            <v>121.723</v>
          </cell>
          <cell r="I149">
            <v>0</v>
          </cell>
          <cell r="J149">
            <v>13.195</v>
          </cell>
          <cell r="K149">
            <v>44.646999999999998</v>
          </cell>
          <cell r="L149">
            <v>73.412000000000006</v>
          </cell>
          <cell r="M149">
            <v>102.477</v>
          </cell>
          <cell r="N149">
            <v>0</v>
          </cell>
          <cell r="O149">
            <v>0</v>
          </cell>
          <cell r="P149">
            <v>0</v>
          </cell>
        </row>
        <row r="150">
          <cell r="C150">
            <v>0</v>
          </cell>
          <cell r="D150">
            <v>0</v>
          </cell>
          <cell r="E150">
            <v>967.12699999999995</v>
          </cell>
          <cell r="F150">
            <v>984.40300000000002</v>
          </cell>
          <cell r="G150">
            <v>1069.6790000000001</v>
          </cell>
          <cell r="H150">
            <v>1918.5940000000001</v>
          </cell>
          <cell r="I150">
            <v>1040.79</v>
          </cell>
          <cell r="J150">
            <v>1866.385</v>
          </cell>
          <cell r="K150">
            <v>1866.385</v>
          </cell>
          <cell r="L150">
            <v>1003.362</v>
          </cell>
          <cell r="M150">
            <v>1460.9780000000001</v>
          </cell>
          <cell r="N150">
            <v>1811.835</v>
          </cell>
          <cell r="O150">
            <v>1811.835</v>
          </cell>
          <cell r="P150">
            <v>1811.835</v>
          </cell>
        </row>
        <row r="151">
          <cell r="C151">
            <v>0</v>
          </cell>
          <cell r="D151">
            <v>0</v>
          </cell>
          <cell r="E151">
            <v>614.89649999999995</v>
          </cell>
          <cell r="F151">
            <v>339.07499999999999</v>
          </cell>
          <cell r="G151">
            <v>520.50300000000004</v>
          </cell>
          <cell r="H151">
            <v>388.78800000000001</v>
          </cell>
          <cell r="I151">
            <v>0</v>
          </cell>
          <cell r="J151">
            <v>30.242999999999999</v>
          </cell>
          <cell r="K151">
            <v>65.242999999999995</v>
          </cell>
          <cell r="L151">
            <v>388.78800000000001</v>
          </cell>
          <cell r="M151">
            <v>388.78800000000001</v>
          </cell>
          <cell r="N151">
            <v>0</v>
          </cell>
          <cell r="O151">
            <v>0</v>
          </cell>
          <cell r="P151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-1.5</v>
          </cell>
          <cell r="I152">
            <v>0</v>
          </cell>
          <cell r="J152">
            <v>0</v>
          </cell>
          <cell r="K152">
            <v>0</v>
          </cell>
          <cell r="L152">
            <v>-1.5</v>
          </cell>
          <cell r="M152">
            <v>-1.5</v>
          </cell>
          <cell r="N152">
            <v>0</v>
          </cell>
          <cell r="O152">
            <v>0</v>
          </cell>
          <cell r="P152">
            <v>0</v>
          </cell>
        </row>
        <row r="153">
          <cell r="C153">
            <v>0</v>
          </cell>
          <cell r="D153">
            <v>120.044</v>
          </cell>
          <cell r="E153">
            <v>28.254999999999999</v>
          </cell>
          <cell r="F153">
            <v>30.085999999999999</v>
          </cell>
          <cell r="G153">
            <v>9.73</v>
          </cell>
          <cell r="H153">
            <v>47.36168</v>
          </cell>
          <cell r="I153">
            <v>55</v>
          </cell>
          <cell r="J153">
            <v>55.721539999999997</v>
          </cell>
          <cell r="K153">
            <v>55.721539999999997</v>
          </cell>
          <cell r="L153">
            <v>55.93</v>
          </cell>
          <cell r="M153">
            <v>70.020679999999999</v>
          </cell>
          <cell r="N153">
            <v>79</v>
          </cell>
          <cell r="O153">
            <v>79</v>
          </cell>
          <cell r="P153">
            <v>79</v>
          </cell>
        </row>
        <row r="154">
          <cell r="C154">
            <v>0</v>
          </cell>
          <cell r="D154">
            <v>23001.66633</v>
          </cell>
          <cell r="E154">
            <v>18059.742019999998</v>
          </cell>
          <cell r="F154">
            <v>7035.8256600000004</v>
          </cell>
          <cell r="G154">
            <v>3778.66336</v>
          </cell>
          <cell r="H154">
            <v>2188.7291600000003</v>
          </cell>
          <cell r="I154">
            <v>3349.1166699999999</v>
          </cell>
          <cell r="J154">
            <v>3376.3156600000002</v>
          </cell>
          <cell r="K154">
            <v>3376.3156600000002</v>
          </cell>
          <cell r="L154">
            <v>2838.4405099999999</v>
          </cell>
          <cell r="M154">
            <v>2598.9054599999999</v>
          </cell>
          <cell r="N154">
            <v>3655.74467</v>
          </cell>
          <cell r="O154">
            <v>3655.74467</v>
          </cell>
          <cell r="P154">
            <v>3655.74467</v>
          </cell>
        </row>
        <row r="155">
          <cell r="C155">
            <v>0</v>
          </cell>
          <cell r="D155">
            <v>516.40599999999995</v>
          </cell>
          <cell r="E155">
            <v>0</v>
          </cell>
          <cell r="F155">
            <v>0.03</v>
          </cell>
          <cell r="G155">
            <v>0.03</v>
          </cell>
          <cell r="H155">
            <v>685.66248999999993</v>
          </cell>
          <cell r="I155">
            <v>0</v>
          </cell>
          <cell r="J155">
            <v>0</v>
          </cell>
          <cell r="K155">
            <v>356.34969999999998</v>
          </cell>
          <cell r="L155">
            <v>613.90773000000002</v>
          </cell>
          <cell r="M155">
            <v>663.5805600000001</v>
          </cell>
          <cell r="N155">
            <v>0</v>
          </cell>
          <cell r="O155">
            <v>0</v>
          </cell>
          <cell r="P155">
            <v>0</v>
          </cell>
        </row>
        <row r="156">
          <cell r="C156" t="str">
            <v>Other Operating Expenses</v>
          </cell>
          <cell r="D156">
            <v>23653.50633</v>
          </cell>
          <cell r="E156">
            <v>19709.343519999999</v>
          </cell>
          <cell r="F156">
            <v>8433.5746600000002</v>
          </cell>
          <cell r="G156">
            <v>5420.8413599999994</v>
          </cell>
          <cell r="H156">
            <v>5349.35833</v>
          </cell>
          <cell r="I156">
            <v>4444.9066700000003</v>
          </cell>
          <cell r="J156">
            <v>5341.8602000000001</v>
          </cell>
          <cell r="K156">
            <v>5764.6619000000001</v>
          </cell>
          <cell r="L156">
            <v>4972.3402399999995</v>
          </cell>
          <cell r="M156">
            <v>5283.2497000000003</v>
          </cell>
          <cell r="N156">
            <v>5546.5796700000001</v>
          </cell>
          <cell r="O156">
            <v>5546.5796700000001</v>
          </cell>
          <cell r="P156">
            <v>5546.5796700000001</v>
          </cell>
        </row>
        <row r="157">
          <cell r="C157">
            <v>0</v>
          </cell>
          <cell r="D157">
            <v>295</v>
          </cell>
          <cell r="E157">
            <v>135</v>
          </cell>
          <cell r="F157">
            <v>1295</v>
          </cell>
          <cell r="G157">
            <v>2246.6999999999998</v>
          </cell>
          <cell r="H157">
            <v>40</v>
          </cell>
          <cell r="I157">
            <v>0</v>
          </cell>
          <cell r="J157">
            <v>0</v>
          </cell>
          <cell r="K157">
            <v>40</v>
          </cell>
          <cell r="L157">
            <v>40</v>
          </cell>
          <cell r="M157">
            <v>40</v>
          </cell>
          <cell r="N157">
            <v>0</v>
          </cell>
          <cell r="O157">
            <v>0</v>
          </cell>
          <cell r="P157">
            <v>0</v>
          </cell>
        </row>
        <row r="158">
          <cell r="C158">
            <v>0</v>
          </cell>
          <cell r="D158">
            <v>0</v>
          </cell>
          <cell r="E158">
            <v>180</v>
          </cell>
          <cell r="F158">
            <v>120</v>
          </cell>
          <cell r="G158">
            <v>0</v>
          </cell>
          <cell r="H158">
            <v>40</v>
          </cell>
          <cell r="I158">
            <v>3000</v>
          </cell>
          <cell r="J158">
            <v>3000</v>
          </cell>
          <cell r="K158">
            <v>2960</v>
          </cell>
          <cell r="L158">
            <v>3000</v>
          </cell>
          <cell r="M158">
            <v>3040</v>
          </cell>
          <cell r="N158">
            <v>3000</v>
          </cell>
          <cell r="O158">
            <v>3000</v>
          </cell>
          <cell r="P158">
            <v>3000</v>
          </cell>
        </row>
        <row r="159">
          <cell r="C159">
            <v>0</v>
          </cell>
          <cell r="D159">
            <v>2341.1109999999999</v>
          </cell>
          <cell r="E159">
            <v>1855</v>
          </cell>
          <cell r="F159">
            <v>3765</v>
          </cell>
          <cell r="G159">
            <v>14016.3</v>
          </cell>
          <cell r="H159">
            <v>4702.8</v>
          </cell>
          <cell r="I159">
            <v>23000</v>
          </cell>
          <cell r="J159">
            <v>23000</v>
          </cell>
          <cell r="K159">
            <v>21000</v>
          </cell>
          <cell r="L159">
            <v>25000</v>
          </cell>
          <cell r="M159">
            <v>8762.7999999999993</v>
          </cell>
          <cell r="N159">
            <v>30000</v>
          </cell>
          <cell r="O159">
            <v>20000</v>
          </cell>
          <cell r="P159">
            <v>20000</v>
          </cell>
        </row>
        <row r="160">
          <cell r="C160">
            <v>0</v>
          </cell>
          <cell r="D160">
            <v>180</v>
          </cell>
          <cell r="E160">
            <v>250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</row>
        <row r="161">
          <cell r="C161">
            <v>0</v>
          </cell>
          <cell r="D161">
            <v>0</v>
          </cell>
          <cell r="E161">
            <v>100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</row>
        <row r="162">
          <cell r="C162">
            <v>0</v>
          </cell>
          <cell r="D162">
            <v>0</v>
          </cell>
          <cell r="E162">
            <v>25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500</v>
          </cell>
          <cell r="G163">
            <v>6093.8220000000001</v>
          </cell>
          <cell r="H163">
            <v>2000</v>
          </cell>
          <cell r="I163">
            <v>0</v>
          </cell>
          <cell r="J163">
            <v>0</v>
          </cell>
          <cell r="K163">
            <v>2000</v>
          </cell>
          <cell r="L163">
            <v>2000</v>
          </cell>
          <cell r="M163">
            <v>2033.1</v>
          </cell>
          <cell r="N163">
            <v>0</v>
          </cell>
          <cell r="O163">
            <v>0</v>
          </cell>
          <cell r="P163">
            <v>0</v>
          </cell>
        </row>
        <row r="164">
          <cell r="C164" t="str">
            <v>Other Operating Expenses</v>
          </cell>
          <cell r="D164">
            <v>2816.1109999999999</v>
          </cell>
          <cell r="E164">
            <v>2545</v>
          </cell>
          <cell r="F164">
            <v>5680</v>
          </cell>
          <cell r="G164">
            <v>22356.822</v>
          </cell>
          <cell r="H164">
            <v>6782.8</v>
          </cell>
          <cell r="I164">
            <v>26000</v>
          </cell>
          <cell r="J164">
            <v>26000</v>
          </cell>
          <cell r="K164">
            <v>26000</v>
          </cell>
          <cell r="L164">
            <v>30040</v>
          </cell>
          <cell r="M164">
            <v>13875.9</v>
          </cell>
          <cell r="N164">
            <v>33000</v>
          </cell>
          <cell r="O164">
            <v>23000</v>
          </cell>
          <cell r="P164">
            <v>23000</v>
          </cell>
        </row>
        <row r="165">
          <cell r="C165">
            <v>0</v>
          </cell>
          <cell r="D165">
            <v>28.43</v>
          </cell>
          <cell r="E165">
            <v>0</v>
          </cell>
          <cell r="F165">
            <v>0</v>
          </cell>
          <cell r="G165">
            <v>51.867190000000001</v>
          </cell>
          <cell r="H165">
            <v>473.15035999999998</v>
          </cell>
          <cell r="I165">
            <v>0</v>
          </cell>
          <cell r="J165">
            <v>0</v>
          </cell>
          <cell r="K165">
            <v>245.36199999999999</v>
          </cell>
          <cell r="L165">
            <v>331.93903</v>
          </cell>
          <cell r="M165">
            <v>473.15035999999998</v>
          </cell>
          <cell r="N165">
            <v>0</v>
          </cell>
          <cell r="O165">
            <v>0</v>
          </cell>
          <cell r="P165">
            <v>0</v>
          </cell>
        </row>
        <row r="166">
          <cell r="C166" t="str">
            <v>Other Operating Expenses</v>
          </cell>
          <cell r="D166">
            <v>28.43</v>
          </cell>
          <cell r="E166">
            <v>0</v>
          </cell>
          <cell r="F166">
            <v>0</v>
          </cell>
          <cell r="G166">
            <v>51.867190000000001</v>
          </cell>
          <cell r="H166">
            <v>473.15035999999998</v>
          </cell>
          <cell r="I166">
            <v>0</v>
          </cell>
          <cell r="J166">
            <v>0</v>
          </cell>
          <cell r="K166">
            <v>245.36199999999999</v>
          </cell>
          <cell r="L166">
            <v>331.93903</v>
          </cell>
          <cell r="M166">
            <v>473.15035999999998</v>
          </cell>
          <cell r="N166">
            <v>0</v>
          </cell>
          <cell r="O166">
            <v>0</v>
          </cell>
          <cell r="P166">
            <v>0</v>
          </cell>
        </row>
        <row r="167">
          <cell r="C167">
            <v>0</v>
          </cell>
          <cell r="D167">
            <v>0.97499999999999998</v>
          </cell>
          <cell r="E167">
            <v>102</v>
          </cell>
          <cell r="F167">
            <v>0.61099999999999999</v>
          </cell>
          <cell r="G167">
            <v>30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C168" t="str">
            <v>Other Operating Expenses</v>
          </cell>
          <cell r="D168">
            <v>0.97499999999999998</v>
          </cell>
          <cell r="E168">
            <v>102</v>
          </cell>
          <cell r="F168">
            <v>0.61099999999999999</v>
          </cell>
          <cell r="G168">
            <v>30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C169" t="str">
            <v>Other Operating Expenses</v>
          </cell>
          <cell r="D169">
            <v>450.37</v>
          </cell>
          <cell r="E169">
            <v>1162.27919</v>
          </cell>
          <cell r="F169">
            <v>1937.999</v>
          </cell>
          <cell r="G169">
            <v>714.3</v>
          </cell>
          <cell r="H169">
            <v>6529.4397600000002</v>
          </cell>
          <cell r="I169">
            <v>714.3</v>
          </cell>
          <cell r="J169">
            <v>421.5</v>
          </cell>
          <cell r="K169">
            <v>421.5</v>
          </cell>
          <cell r="L169">
            <v>208.35</v>
          </cell>
          <cell r="M169">
            <v>4522.6499999999996</v>
          </cell>
          <cell r="N169">
            <v>0</v>
          </cell>
          <cell r="O169">
            <v>0</v>
          </cell>
          <cell r="P169">
            <v>0</v>
          </cell>
        </row>
        <row r="170">
          <cell r="C170" t="str">
            <v>Other Operating Expenses</v>
          </cell>
          <cell r="D170">
            <v>1903.027</v>
          </cell>
          <cell r="E170">
            <v>532.31240000000003</v>
          </cell>
          <cell r="F170">
            <v>914.78800000000001</v>
          </cell>
          <cell r="G170">
            <v>226.86600000000001</v>
          </cell>
          <cell r="H170">
            <v>1528.8518000000001</v>
          </cell>
          <cell r="I170">
            <v>649.91999999999996</v>
          </cell>
          <cell r="J170">
            <v>652.88499999999999</v>
          </cell>
          <cell r="K170">
            <v>652.88499999999999</v>
          </cell>
          <cell r="L170">
            <v>773.99199999999996</v>
          </cell>
          <cell r="M170">
            <v>595.0498</v>
          </cell>
          <cell r="N170">
            <v>589</v>
          </cell>
          <cell r="O170">
            <v>559</v>
          </cell>
          <cell r="P170">
            <v>559</v>
          </cell>
        </row>
        <row r="171">
          <cell r="C171" t="str">
            <v>Other Operating Expenses</v>
          </cell>
          <cell r="D171">
            <v>23835.744999999999</v>
          </cell>
          <cell r="E171">
            <v>13256.142189999999</v>
          </cell>
          <cell r="F171">
            <v>12522.23566</v>
          </cell>
          <cell r="G171">
            <v>11612.398999999999</v>
          </cell>
          <cell r="H171">
            <v>11853.028910000001</v>
          </cell>
          <cell r="I171">
            <v>11800.321</v>
          </cell>
          <cell r="J171">
            <v>11884.364</v>
          </cell>
          <cell r="K171">
            <v>11884.364</v>
          </cell>
          <cell r="L171">
            <v>11140.849340000001</v>
          </cell>
          <cell r="M171">
            <v>11397.38106</v>
          </cell>
          <cell r="N171">
            <v>10748.906999999999</v>
          </cell>
          <cell r="O171">
            <v>10748.906999999999</v>
          </cell>
          <cell r="P171">
            <v>10748.906999999999</v>
          </cell>
        </row>
        <row r="172">
          <cell r="C172" t="str">
            <v>Other Operating Expenses</v>
          </cell>
          <cell r="D172">
            <v>2389.7664300000001</v>
          </cell>
          <cell r="E172">
            <v>1874.1296100000002</v>
          </cell>
          <cell r="F172">
            <v>2803.9832700000002</v>
          </cell>
          <cell r="G172">
            <v>2378.1165000000001</v>
          </cell>
          <cell r="H172">
            <v>10301.638499999999</v>
          </cell>
          <cell r="I172">
            <v>1930.47667</v>
          </cell>
          <cell r="J172">
            <v>1938.00134</v>
          </cell>
          <cell r="K172">
            <v>6638.0013399999998</v>
          </cell>
          <cell r="L172">
            <v>6117.6289999999999</v>
          </cell>
          <cell r="M172">
            <v>8912.5419999999995</v>
          </cell>
          <cell r="N172">
            <v>1765.47667</v>
          </cell>
          <cell r="O172">
            <v>1765.47667</v>
          </cell>
          <cell r="P172">
            <v>1765.47667</v>
          </cell>
        </row>
        <row r="173">
          <cell r="C173" t="str">
            <v>Other Operating Expenses</v>
          </cell>
          <cell r="D173">
            <v>0</v>
          </cell>
          <cell r="E173">
            <v>306.51600000000002</v>
          </cell>
          <cell r="F173">
            <v>0</v>
          </cell>
          <cell r="G173">
            <v>8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</row>
        <row r="174">
          <cell r="C174" t="str">
            <v>Other Operating Expenses</v>
          </cell>
          <cell r="D174">
            <v>0.57384000000000002</v>
          </cell>
          <cell r="E174">
            <v>0.56304999999999994</v>
          </cell>
          <cell r="F174">
            <v>1.0552000000000001</v>
          </cell>
          <cell r="G174">
            <v>0.57403999999999999</v>
          </cell>
          <cell r="H174">
            <v>-0.58301000000000003</v>
          </cell>
          <cell r="I174">
            <v>0</v>
          </cell>
          <cell r="J174">
            <v>0.16496</v>
          </cell>
          <cell r="K174">
            <v>0.26486000000000004</v>
          </cell>
          <cell r="L174">
            <v>0.57286999999999999</v>
          </cell>
          <cell r="M174">
            <v>0.73260999999999998</v>
          </cell>
          <cell r="N174">
            <v>0</v>
          </cell>
          <cell r="O174">
            <v>0</v>
          </cell>
          <cell r="P174">
            <v>0</v>
          </cell>
        </row>
        <row r="175">
          <cell r="C175" t="str">
            <v>Other Operating Expenses</v>
          </cell>
          <cell r="D175">
            <v>6087.2853299999997</v>
          </cell>
          <cell r="E175">
            <v>5327.0677599999999</v>
          </cell>
          <cell r="F175">
            <v>5653.8730599999999</v>
          </cell>
          <cell r="G175">
            <v>8692.5409499999987</v>
          </cell>
          <cell r="H175">
            <v>1717.8527199999999</v>
          </cell>
          <cell r="I175">
            <v>8972</v>
          </cell>
          <cell r="J175">
            <v>8764.3369999999995</v>
          </cell>
          <cell r="K175">
            <v>11764.337</v>
          </cell>
          <cell r="L175">
            <v>8982.8147200000003</v>
          </cell>
          <cell r="M175">
            <v>4089.8137200000001</v>
          </cell>
          <cell r="N175">
            <v>10680</v>
          </cell>
          <cell r="O175">
            <v>10680</v>
          </cell>
          <cell r="P175">
            <v>10680</v>
          </cell>
        </row>
        <row r="176">
          <cell r="C176" t="str">
            <v>Other Operating Expenses</v>
          </cell>
          <cell r="D176">
            <v>439.57</v>
          </cell>
          <cell r="E176">
            <v>15.548500000000001</v>
          </cell>
          <cell r="F176">
            <v>1359.8949399999999</v>
          </cell>
          <cell r="G176">
            <v>202.46789000000001</v>
          </cell>
          <cell r="H176">
            <v>42.317999999999998</v>
          </cell>
          <cell r="I176">
            <v>40</v>
          </cell>
          <cell r="J176">
            <v>41.1</v>
          </cell>
          <cell r="K176">
            <v>41.1</v>
          </cell>
          <cell r="L176">
            <v>21.1</v>
          </cell>
          <cell r="M176">
            <v>62.317999999999998</v>
          </cell>
          <cell r="N176">
            <v>40</v>
          </cell>
          <cell r="O176">
            <v>40</v>
          </cell>
          <cell r="P176">
            <v>40</v>
          </cell>
        </row>
        <row r="177">
          <cell r="C177" t="str">
            <v>Other Operating Expenses</v>
          </cell>
          <cell r="D177">
            <v>423.41699999999997</v>
          </cell>
          <cell r="E177">
            <v>396.15</v>
          </cell>
          <cell r="F177">
            <v>399.27</v>
          </cell>
          <cell r="G177">
            <v>146.50899999999999</v>
          </cell>
          <cell r="H177">
            <v>-2.5859999999999999</v>
          </cell>
          <cell r="I177">
            <v>50.012</v>
          </cell>
          <cell r="J177">
            <v>38.759</v>
          </cell>
          <cell r="K177">
            <v>38.759</v>
          </cell>
          <cell r="L177">
            <v>-2.5859999999999999</v>
          </cell>
          <cell r="M177">
            <v>-2.5859999999999999</v>
          </cell>
          <cell r="N177">
            <v>38.759</v>
          </cell>
          <cell r="O177">
            <v>38.759</v>
          </cell>
          <cell r="P177">
            <v>38.759</v>
          </cell>
        </row>
        <row r="178">
          <cell r="C178" t="str">
            <v>Provisions</v>
          </cell>
          <cell r="D178">
            <v>0</v>
          </cell>
          <cell r="E178">
            <v>27700</v>
          </cell>
          <cell r="F178">
            <v>-27700</v>
          </cell>
          <cell r="G178">
            <v>14648</v>
          </cell>
          <cell r="H178">
            <v>13694</v>
          </cell>
          <cell r="I178">
            <v>0</v>
          </cell>
          <cell r="J178">
            <v>-9560</v>
          </cell>
          <cell r="K178">
            <v>-9560</v>
          </cell>
          <cell r="L178">
            <v>12105.1</v>
          </cell>
          <cell r="M178">
            <v>13951.322199999999</v>
          </cell>
          <cell r="N178">
            <v>-5252.8</v>
          </cell>
          <cell r="O178">
            <v>-14648.88</v>
          </cell>
          <cell r="P178">
            <v>-6851.42</v>
          </cell>
        </row>
        <row r="179">
          <cell r="C179" t="str">
            <v>Other Operating Expenses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113.82753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</row>
        <row r="180">
          <cell r="C180" t="str">
            <v>Other Operating Expenses</v>
          </cell>
          <cell r="D180">
            <v>459.28996999999998</v>
          </cell>
          <cell r="E180">
            <v>345.8338</v>
          </cell>
          <cell r="F180">
            <v>333.67788000000002</v>
          </cell>
          <cell r="G180">
            <v>404.65696999999994</v>
          </cell>
          <cell r="H180">
            <v>629.66075999999998</v>
          </cell>
          <cell r="I180">
            <v>396</v>
          </cell>
          <cell r="J180">
            <v>392.702</v>
          </cell>
          <cell r="K180">
            <v>392.702</v>
          </cell>
          <cell r="L180">
            <v>325.1395</v>
          </cell>
          <cell r="M180">
            <v>492.45868000000002</v>
          </cell>
          <cell r="N180">
            <v>0</v>
          </cell>
          <cell r="O180">
            <v>0</v>
          </cell>
          <cell r="P180">
            <v>0</v>
          </cell>
        </row>
        <row r="181">
          <cell r="C181">
            <v>0</v>
          </cell>
          <cell r="D181">
            <v>35989.044569999998</v>
          </cell>
          <cell r="E181">
            <v>50916.542500000003</v>
          </cell>
          <cell r="F181">
            <v>-1773.2229900000013</v>
          </cell>
          <cell r="G181">
            <v>39034.430349999995</v>
          </cell>
          <cell r="H181">
            <v>46407.448970000005</v>
          </cell>
          <cell r="I181">
            <v>24553.02967</v>
          </cell>
          <cell r="J181">
            <v>14573.813299999996</v>
          </cell>
          <cell r="K181">
            <v>22273.913199999995</v>
          </cell>
          <cell r="L181">
            <v>39672.961430000003</v>
          </cell>
          <cell r="M181">
            <v>44021.682069999995</v>
          </cell>
          <cell r="N181">
            <v>18609.342669999998</v>
          </cell>
          <cell r="O181">
            <v>9183.2626699999983</v>
          </cell>
          <cell r="P181">
            <v>16980.722669999996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110.83082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</row>
        <row r="183">
          <cell r="C183">
            <v>0</v>
          </cell>
          <cell r="D183">
            <v>72.652000000000001</v>
          </cell>
          <cell r="E183">
            <v>64.867999999999995</v>
          </cell>
          <cell r="F183">
            <v>0</v>
          </cell>
          <cell r="G183">
            <v>42.363999999999997</v>
          </cell>
          <cell r="H183">
            <v>8.1999999999999993</v>
          </cell>
          <cell r="I183">
            <v>0</v>
          </cell>
          <cell r="J183">
            <v>0</v>
          </cell>
          <cell r="K183">
            <v>0</v>
          </cell>
          <cell r="L183">
            <v>8.1999999999999993</v>
          </cell>
          <cell r="M183">
            <v>8.1999999999999993</v>
          </cell>
          <cell r="N183">
            <v>0</v>
          </cell>
          <cell r="O183">
            <v>0</v>
          </cell>
          <cell r="P183">
            <v>0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C185">
            <v>0</v>
          </cell>
          <cell r="D185">
            <v>0</v>
          </cell>
          <cell r="E185">
            <v>4.6515200000000005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C186" t="str">
            <v>Other Operating Expenses</v>
          </cell>
          <cell r="D186">
            <v>72.652000000000001</v>
          </cell>
          <cell r="E186">
            <v>69.51952</v>
          </cell>
          <cell r="F186">
            <v>110.83082</v>
          </cell>
          <cell r="G186">
            <v>42.363999999999997</v>
          </cell>
          <cell r="H186">
            <v>8.1999999999999993</v>
          </cell>
          <cell r="I186">
            <v>0</v>
          </cell>
          <cell r="J186">
            <v>0</v>
          </cell>
          <cell r="K186">
            <v>0</v>
          </cell>
          <cell r="L186">
            <v>8.1999999999999993</v>
          </cell>
          <cell r="M186">
            <v>8.1999999999999993</v>
          </cell>
          <cell r="N186">
            <v>0</v>
          </cell>
          <cell r="O186">
            <v>0</v>
          </cell>
          <cell r="P186">
            <v>0</v>
          </cell>
        </row>
        <row r="187">
          <cell r="C187">
            <v>0</v>
          </cell>
          <cell r="D187">
            <v>2768.3197200000004</v>
          </cell>
          <cell r="E187">
            <v>2818.25371</v>
          </cell>
          <cell r="F187">
            <v>1106.7389099999998</v>
          </cell>
          <cell r="G187">
            <v>1443.00828</v>
          </cell>
          <cell r="H187">
            <v>7760.6362600000002</v>
          </cell>
          <cell r="I187">
            <v>0</v>
          </cell>
          <cell r="J187">
            <v>99.507999999999996</v>
          </cell>
          <cell r="K187">
            <v>7170.3879999999999</v>
          </cell>
          <cell r="L187">
            <v>7623.4352600000002</v>
          </cell>
          <cell r="M187">
            <v>7760.6362600000002</v>
          </cell>
          <cell r="N187">
            <v>0</v>
          </cell>
          <cell r="O187">
            <v>0</v>
          </cell>
          <cell r="P187">
            <v>0</v>
          </cell>
        </row>
        <row r="188">
          <cell r="C188" t="str">
            <v>Other Operating Expenses</v>
          </cell>
          <cell r="D188">
            <v>2768.3197200000004</v>
          </cell>
          <cell r="E188">
            <v>2818.25371</v>
          </cell>
          <cell r="F188">
            <v>1106.7389099999998</v>
          </cell>
          <cell r="G188">
            <v>1443.00828</v>
          </cell>
          <cell r="H188">
            <v>7760.6362600000002</v>
          </cell>
          <cell r="I188">
            <v>0</v>
          </cell>
          <cell r="J188">
            <v>99.507999999999996</v>
          </cell>
          <cell r="K188">
            <v>7170.3879999999999</v>
          </cell>
          <cell r="L188">
            <v>7623.4352600000002</v>
          </cell>
          <cell r="M188">
            <v>7760.6362600000002</v>
          </cell>
          <cell r="N188">
            <v>0</v>
          </cell>
          <cell r="O188">
            <v>0</v>
          </cell>
          <cell r="P188">
            <v>0</v>
          </cell>
        </row>
        <row r="189"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C190">
            <v>0</v>
          </cell>
          <cell r="D190">
            <v>-21685.27175</v>
          </cell>
          <cell r="E190">
            <v>-34227.294999999998</v>
          </cell>
          <cell r="F190">
            <v>-11494.33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</row>
        <row r="191">
          <cell r="C191" t="str">
            <v>Provisions</v>
          </cell>
          <cell r="D191">
            <v>-21685.27175</v>
          </cell>
          <cell r="E191">
            <v>-34227.294999999998</v>
          </cell>
          <cell r="F191">
            <v>-11494.33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C192">
            <v>0</v>
          </cell>
          <cell r="D192">
            <v>0</v>
          </cell>
          <cell r="E192">
            <v>0</v>
          </cell>
          <cell r="F192">
            <v>45100</v>
          </cell>
          <cell r="G192">
            <v>167300</v>
          </cell>
          <cell r="H192">
            <v>48600</v>
          </cell>
          <cell r="I192">
            <v>28000</v>
          </cell>
          <cell r="J192">
            <v>-112400</v>
          </cell>
          <cell r="K192">
            <v>-112400</v>
          </cell>
          <cell r="L192">
            <v>-67600</v>
          </cell>
          <cell r="M192">
            <v>57600</v>
          </cell>
          <cell r="N192">
            <v>-44800</v>
          </cell>
          <cell r="O192">
            <v>0</v>
          </cell>
          <cell r="P192">
            <v>0</v>
          </cell>
        </row>
        <row r="193">
          <cell r="C193" t="str">
            <v>Provisions</v>
          </cell>
          <cell r="D193">
            <v>0</v>
          </cell>
          <cell r="E193">
            <v>0</v>
          </cell>
          <cell r="F193">
            <v>45100</v>
          </cell>
          <cell r="G193">
            <v>167300</v>
          </cell>
          <cell r="H193">
            <v>48600</v>
          </cell>
          <cell r="I193">
            <v>28000</v>
          </cell>
          <cell r="J193">
            <v>-112400</v>
          </cell>
          <cell r="K193">
            <v>-112400</v>
          </cell>
          <cell r="L193">
            <v>-67600</v>
          </cell>
          <cell r="M193">
            <v>57600</v>
          </cell>
          <cell r="N193">
            <v>-44800</v>
          </cell>
          <cell r="O193">
            <v>0</v>
          </cell>
          <cell r="P193">
            <v>0</v>
          </cell>
        </row>
        <row r="194"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35.674999999999997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C195" t="str">
            <v>Other Operating Expenses</v>
          </cell>
          <cell r="D195">
            <v>0</v>
          </cell>
          <cell r="E195">
            <v>0</v>
          </cell>
          <cell r="F195">
            <v>0</v>
          </cell>
          <cell r="G195">
            <v>35.674999999999997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C196">
            <v>0</v>
          </cell>
          <cell r="D196">
            <v>0</v>
          </cell>
          <cell r="E196">
            <v>-27350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</row>
        <row r="197">
          <cell r="C197" t="str">
            <v>Provisions</v>
          </cell>
          <cell r="D197">
            <v>0</v>
          </cell>
          <cell r="E197">
            <v>-27350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C198">
            <v>0</v>
          </cell>
          <cell r="D198">
            <v>2308.9611299999997</v>
          </cell>
          <cell r="E198">
            <v>268.20600000000002</v>
          </cell>
          <cell r="F198">
            <v>0</v>
          </cell>
          <cell r="G198">
            <v>7940.2059800000006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</row>
        <row r="199">
          <cell r="C199">
            <v>0</v>
          </cell>
          <cell r="D199">
            <v>-5.2885</v>
          </cell>
          <cell r="E199">
            <v>0</v>
          </cell>
          <cell r="F199">
            <v>0</v>
          </cell>
          <cell r="G199">
            <v>-35.880000000000003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</row>
        <row r="200">
          <cell r="C200">
            <v>0</v>
          </cell>
          <cell r="D200">
            <v>0</v>
          </cell>
          <cell r="E200">
            <v>180</v>
          </cell>
          <cell r="F200">
            <v>180</v>
          </cell>
          <cell r="G200">
            <v>270</v>
          </cell>
          <cell r="H200">
            <v>140</v>
          </cell>
          <cell r="I200">
            <v>300</v>
          </cell>
          <cell r="J200">
            <v>280</v>
          </cell>
          <cell r="K200">
            <v>280</v>
          </cell>
          <cell r="L200">
            <v>215</v>
          </cell>
          <cell r="M200">
            <v>170</v>
          </cell>
          <cell r="N200">
            <v>300</v>
          </cell>
          <cell r="O200">
            <v>300</v>
          </cell>
          <cell r="P200">
            <v>300</v>
          </cell>
        </row>
        <row r="201">
          <cell r="C201">
            <v>0</v>
          </cell>
          <cell r="D201">
            <v>422.81664000000001</v>
          </cell>
          <cell r="E201">
            <v>407.60151999999999</v>
          </cell>
          <cell r="F201">
            <v>430.37815000000001</v>
          </cell>
          <cell r="G201">
            <v>34.188669999999995</v>
          </cell>
          <cell r="H201">
            <v>2246.9257499999999</v>
          </cell>
          <cell r="I201">
            <v>21.794400000000003</v>
          </cell>
          <cell r="J201">
            <v>21.794400000000003</v>
          </cell>
          <cell r="K201">
            <v>986.51740000000007</v>
          </cell>
          <cell r="L201">
            <v>1293.74333</v>
          </cell>
          <cell r="M201">
            <v>1786.1068</v>
          </cell>
          <cell r="N201">
            <v>21.794400000000003</v>
          </cell>
          <cell r="O201">
            <v>21.794400000000003</v>
          </cell>
          <cell r="P201">
            <v>21.794400000000003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2773.4782999999998</v>
          </cell>
          <cell r="G202">
            <v>3179.1885600000001</v>
          </cell>
          <cell r="H202">
            <v>604.43561999999997</v>
          </cell>
          <cell r="I202">
            <v>4550</v>
          </cell>
          <cell r="J202">
            <v>4901.6719999999996</v>
          </cell>
          <cell r="K202">
            <v>4901.6719999999996</v>
          </cell>
          <cell r="L202">
            <v>3585.0518199999997</v>
          </cell>
          <cell r="M202">
            <v>1054.1656200000002</v>
          </cell>
          <cell r="N202">
            <v>3762</v>
          </cell>
          <cell r="O202">
            <v>3762</v>
          </cell>
          <cell r="P202">
            <v>3762</v>
          </cell>
        </row>
        <row r="203">
          <cell r="C203">
            <v>0</v>
          </cell>
          <cell r="D203">
            <v>0</v>
          </cell>
          <cell r="E203">
            <v>0</v>
          </cell>
          <cell r="F203">
            <v>11319.50424</v>
          </cell>
          <cell r="G203">
            <v>7638.4816300000002</v>
          </cell>
          <cell r="H203">
            <v>10782.611050000001</v>
          </cell>
          <cell r="I203">
            <v>7650.4</v>
          </cell>
          <cell r="J203">
            <v>20069.419000000002</v>
          </cell>
          <cell r="K203">
            <v>20069.419000000002</v>
          </cell>
          <cell r="L203">
            <v>10373.001050000001</v>
          </cell>
          <cell r="M203">
            <v>10891.70225</v>
          </cell>
          <cell r="N203">
            <v>7552</v>
          </cell>
          <cell r="O203">
            <v>7552</v>
          </cell>
          <cell r="P203">
            <v>7552</v>
          </cell>
        </row>
        <row r="204">
          <cell r="C204" t="str">
            <v>Other Operating Expenses</v>
          </cell>
          <cell r="D204">
            <v>2726.4892699999996</v>
          </cell>
          <cell r="E204">
            <v>855.80752000000007</v>
          </cell>
          <cell r="F204">
            <v>14703.36069</v>
          </cell>
          <cell r="G204">
            <v>19026.184840000002</v>
          </cell>
          <cell r="H204">
            <v>13773.972420000002</v>
          </cell>
          <cell r="I204">
            <v>12522.1944</v>
          </cell>
          <cell r="J204">
            <v>25272.885399999999</v>
          </cell>
          <cell r="K204">
            <v>26237.608400000001</v>
          </cell>
          <cell r="L204">
            <v>15466.796200000001</v>
          </cell>
          <cell r="M204">
            <v>13901.97467</v>
          </cell>
          <cell r="N204">
            <v>11635.794399999999</v>
          </cell>
          <cell r="O204">
            <v>11635.794399999999</v>
          </cell>
          <cell r="P204">
            <v>11635.794399999999</v>
          </cell>
        </row>
        <row r="205">
          <cell r="C205">
            <v>0</v>
          </cell>
          <cell r="D205">
            <v>937808.06756999996</v>
          </cell>
          <cell r="E205">
            <v>1322418.6132800002</v>
          </cell>
          <cell r="F205">
            <v>1975894.0850899999</v>
          </cell>
          <cell r="G205">
            <v>1522821.1343200002</v>
          </cell>
          <cell r="H205">
            <v>998999.05694000016</v>
          </cell>
          <cell r="I205">
            <v>585587.14731000003</v>
          </cell>
          <cell r="J205">
            <v>560528.52500000002</v>
          </cell>
          <cell r="K205">
            <v>886019.82418</v>
          </cell>
          <cell r="L205">
            <v>911578.5491200001</v>
          </cell>
          <cell r="M205">
            <v>972668.88384999987</v>
          </cell>
          <cell r="N205">
            <v>543207.37373999995</v>
          </cell>
          <cell r="O205">
            <v>441578.03473999997</v>
          </cell>
          <cell r="P205">
            <v>445923.76273999998</v>
          </cell>
        </row>
        <row r="206">
          <cell r="C206">
            <v>0</v>
          </cell>
          <cell r="D206">
            <v>938566.23256999976</v>
          </cell>
          <cell r="E206">
            <v>1328150.9285500003</v>
          </cell>
          <cell r="F206">
            <v>1993796.0010899999</v>
          </cell>
          <cell r="G206">
            <v>1562761.3340600003</v>
          </cell>
          <cell r="H206">
            <v>1026473.4149400002</v>
          </cell>
          <cell r="I206">
            <v>585587.14731000003</v>
          </cell>
          <cell r="J206">
            <v>582149.576</v>
          </cell>
          <cell r="K206">
            <v>913318.75417999993</v>
          </cell>
          <cell r="L206">
            <v>964756.85911999992</v>
          </cell>
          <cell r="M206">
            <v>1000044.3888499998</v>
          </cell>
          <cell r="N206">
            <v>543207.37373999995</v>
          </cell>
          <cell r="O206">
            <v>441578.03473999997</v>
          </cell>
          <cell r="P206">
            <v>445923.76273999998</v>
          </cell>
        </row>
        <row r="207">
          <cell r="C207">
            <v>0</v>
          </cell>
          <cell r="D207">
            <v>34539.150999999998</v>
          </cell>
          <cell r="E207">
            <v>36314.031000000003</v>
          </cell>
          <cell r="F207">
            <v>56412.917999999998</v>
          </cell>
          <cell r="G207">
            <v>47986.110999999997</v>
          </cell>
          <cell r="H207">
            <v>36157.89</v>
          </cell>
          <cell r="I207">
            <v>32965.107000000004</v>
          </cell>
          <cell r="J207">
            <v>35445.488130000005</v>
          </cell>
          <cell r="K207">
            <v>35445.488130000005</v>
          </cell>
          <cell r="L207">
            <v>36576.294000000002</v>
          </cell>
          <cell r="M207">
            <v>35834.879999999997</v>
          </cell>
          <cell r="N207">
            <v>35787</v>
          </cell>
          <cell r="O207">
            <v>35522</v>
          </cell>
          <cell r="P207">
            <v>31830</v>
          </cell>
        </row>
        <row r="208">
          <cell r="C208">
            <v>0</v>
          </cell>
          <cell r="D208">
            <v>1671458.135</v>
          </cell>
          <cell r="E208">
            <v>1691991.96</v>
          </cell>
          <cell r="F208">
            <v>1751036.6810000001</v>
          </cell>
          <cell r="G208">
            <v>1748564.1401199999</v>
          </cell>
          <cell r="H208">
            <v>1685111.7513299999</v>
          </cell>
          <cell r="I208">
            <v>1688381.9306900001</v>
          </cell>
          <cell r="J208">
            <v>1717294.9703599999</v>
          </cell>
          <cell r="K208">
            <v>1717294.9703599999</v>
          </cell>
          <cell r="L208">
            <v>1708195.98933</v>
          </cell>
          <cell r="M208">
            <v>1689052.1264000002</v>
          </cell>
          <cell r="N208">
            <v>1772153</v>
          </cell>
          <cell r="O208">
            <v>1792315</v>
          </cell>
          <cell r="P208">
            <v>1946248</v>
          </cell>
        </row>
        <row r="209">
          <cell r="C209">
            <v>0</v>
          </cell>
          <cell r="D209">
            <v>328842.01299999998</v>
          </cell>
          <cell r="E209">
            <v>439892.598</v>
          </cell>
          <cell r="F209">
            <v>557022.63199999998</v>
          </cell>
          <cell r="G209">
            <v>573594.91944000009</v>
          </cell>
          <cell r="H209">
            <v>444587.07299999997</v>
          </cell>
          <cell r="I209">
            <v>558612.6311</v>
          </cell>
          <cell r="J209">
            <v>490647.21586</v>
          </cell>
          <cell r="K209">
            <v>490647.21586</v>
          </cell>
          <cell r="L209">
            <v>437641.09899999999</v>
          </cell>
          <cell r="M209">
            <v>448627.48433000001</v>
          </cell>
          <cell r="N209">
            <v>331993.45400000003</v>
          </cell>
          <cell r="O209">
            <v>348334.09499999997</v>
          </cell>
          <cell r="P209">
            <v>277160.26199999999</v>
          </cell>
        </row>
        <row r="210">
          <cell r="C210">
            <v>0</v>
          </cell>
          <cell r="D210">
            <v>78.869</v>
          </cell>
          <cell r="E210">
            <v>12473.663</v>
          </cell>
          <cell r="F210">
            <v>2637.2170000000001</v>
          </cell>
          <cell r="G210">
            <v>2667.748</v>
          </cell>
          <cell r="H210">
            <v>2845.2040000000002</v>
          </cell>
          <cell r="I210">
            <v>3912.7252799999997</v>
          </cell>
          <cell r="J210">
            <v>3825.43111</v>
          </cell>
          <cell r="K210">
            <v>3825.43111</v>
          </cell>
          <cell r="L210">
            <v>2987.712</v>
          </cell>
          <cell r="M210">
            <v>2863.529</v>
          </cell>
          <cell r="N210">
            <v>4431</v>
          </cell>
          <cell r="O210">
            <v>4217</v>
          </cell>
          <cell r="P210">
            <v>3742</v>
          </cell>
        </row>
        <row r="211">
          <cell r="C211">
            <v>0</v>
          </cell>
          <cell r="D211">
            <v>57255.226000000002</v>
          </cell>
          <cell r="E211">
            <v>58061.540999999997</v>
          </cell>
          <cell r="F211">
            <v>70131.826260000002</v>
          </cell>
          <cell r="G211">
            <v>49740.974999999999</v>
          </cell>
          <cell r="H211">
            <v>36186.267999999996</v>
          </cell>
          <cell r="I211">
            <v>31078.526260000002</v>
          </cell>
          <cell r="J211">
            <v>31148.986739999997</v>
          </cell>
          <cell r="K211">
            <v>31148.986739999997</v>
          </cell>
          <cell r="L211">
            <v>38243.599999999999</v>
          </cell>
          <cell r="M211">
            <v>35342.226340000001</v>
          </cell>
          <cell r="N211">
            <v>39866</v>
          </cell>
          <cell r="O211">
            <v>36576</v>
          </cell>
          <cell r="P211">
            <v>36246</v>
          </cell>
        </row>
        <row r="212">
          <cell r="C212">
            <v>0</v>
          </cell>
          <cell r="D212">
            <v>36493.042999999998</v>
          </cell>
          <cell r="E212">
            <v>49738.694000000003</v>
          </cell>
          <cell r="F212">
            <v>63637.777999999998</v>
          </cell>
          <cell r="G212">
            <v>33971.023999999998</v>
          </cell>
          <cell r="H212">
            <v>27999.170999999998</v>
          </cell>
          <cell r="I212">
            <v>32407.388649999997</v>
          </cell>
          <cell r="J212">
            <v>32058.744070000001</v>
          </cell>
          <cell r="K212">
            <v>32058.744070000001</v>
          </cell>
          <cell r="L212">
            <v>29437.66</v>
          </cell>
          <cell r="M212">
            <v>28223.916969999998</v>
          </cell>
          <cell r="N212">
            <v>32880</v>
          </cell>
          <cell r="O212">
            <v>29581</v>
          </cell>
          <cell r="P212">
            <v>29424</v>
          </cell>
        </row>
        <row r="213"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</row>
        <row r="214">
          <cell r="C214">
            <v>0</v>
          </cell>
          <cell r="D214">
            <v>18900</v>
          </cell>
          <cell r="E214">
            <v>1100</v>
          </cell>
          <cell r="F214">
            <v>-5500</v>
          </cell>
          <cell r="G214">
            <v>-1150</v>
          </cell>
          <cell r="H214">
            <v>-4050</v>
          </cell>
          <cell r="I214">
            <v>50000</v>
          </cell>
          <cell r="J214">
            <v>46650</v>
          </cell>
          <cell r="K214">
            <v>46650</v>
          </cell>
          <cell r="L214">
            <v>-13350</v>
          </cell>
          <cell r="M214">
            <v>-4050</v>
          </cell>
          <cell r="N214">
            <v>0</v>
          </cell>
          <cell r="O214">
            <v>0</v>
          </cell>
          <cell r="P214">
            <v>0</v>
          </cell>
        </row>
        <row r="215">
          <cell r="C215" t="str">
            <v>Depreciation</v>
          </cell>
          <cell r="D215">
            <v>2147566.4369999999</v>
          </cell>
          <cell r="E215">
            <v>2289572.4870000002</v>
          </cell>
          <cell r="F215">
            <v>2495379.0522600003</v>
          </cell>
          <cell r="G215">
            <v>2455374.9175600004</v>
          </cell>
          <cell r="H215">
            <v>2228837.35733</v>
          </cell>
          <cell r="I215">
            <v>2397358.3089800002</v>
          </cell>
          <cell r="J215">
            <v>2357070.8362699999</v>
          </cell>
          <cell r="K215">
            <v>2357070.8362699999</v>
          </cell>
          <cell r="L215">
            <v>2239732.35433</v>
          </cell>
          <cell r="M215">
            <v>2235894.1630400005</v>
          </cell>
          <cell r="N215">
            <v>2217110.4539999999</v>
          </cell>
          <cell r="O215">
            <v>2246545.0949999997</v>
          </cell>
          <cell r="P215">
            <v>2324650.2620000001</v>
          </cell>
        </row>
        <row r="216">
          <cell r="C216">
            <v>0</v>
          </cell>
          <cell r="D216">
            <v>-5811650.8648400074</v>
          </cell>
          <cell r="E216">
            <v>-6538166.7419600021</v>
          </cell>
          <cell r="F216">
            <v>-5396885.0685000019</v>
          </cell>
          <cell r="G216">
            <v>-5519216.4153699931</v>
          </cell>
          <cell r="H216">
            <v>-6016984.5321699847</v>
          </cell>
          <cell r="I216">
            <v>-5946203.9285000069</v>
          </cell>
          <cell r="J216">
            <v>-5181705.5417400077</v>
          </cell>
          <cell r="K216">
            <v>-5692683.2327027982</v>
          </cell>
          <cell r="L216">
            <v>-5991012.9560500048</v>
          </cell>
          <cell r="M216">
            <v>-6022903.4892099947</v>
          </cell>
          <cell r="N216">
            <v>-5364718.3719700025</v>
          </cell>
          <cell r="O216">
            <v>-5734586.4407400023</v>
          </cell>
          <cell r="P216">
            <v>-3725888.7747700009</v>
          </cell>
        </row>
        <row r="217">
          <cell r="C217">
            <v>0</v>
          </cell>
          <cell r="D217">
            <v>-20.316929999999999</v>
          </cell>
          <cell r="E217">
            <v>-7.5639999999999999E-2</v>
          </cell>
          <cell r="F217">
            <v>0</v>
          </cell>
          <cell r="G217">
            <v>-4.8697400000000002</v>
          </cell>
          <cell r="H217">
            <v>-2.80301</v>
          </cell>
          <cell r="I217">
            <v>-0.15</v>
          </cell>
          <cell r="J217">
            <v>-0.13750000000000001</v>
          </cell>
          <cell r="K217">
            <v>-0.13750000000000001</v>
          </cell>
          <cell r="L217">
            <v>-0.73353999999999997</v>
          </cell>
          <cell r="M217">
            <v>-1.3963099999999999</v>
          </cell>
          <cell r="N217">
            <v>0</v>
          </cell>
          <cell r="O217">
            <v>0</v>
          </cell>
          <cell r="P217">
            <v>0</v>
          </cell>
        </row>
        <row r="218">
          <cell r="C218">
            <v>0</v>
          </cell>
          <cell r="D218">
            <v>-0.61241999999999996</v>
          </cell>
          <cell r="E218">
            <v>-0.33097000000000004</v>
          </cell>
          <cell r="F218">
            <v>-21.924959999999999</v>
          </cell>
          <cell r="G218">
            <v>-21.120200000000001</v>
          </cell>
          <cell r="H218">
            <v>-13.574999999999999</v>
          </cell>
          <cell r="I218">
            <v>0</v>
          </cell>
          <cell r="J218">
            <v>0</v>
          </cell>
          <cell r="K218">
            <v>0</v>
          </cell>
          <cell r="L218">
            <v>-11.002979999999999</v>
          </cell>
          <cell r="M218">
            <v>-11.002979999999999</v>
          </cell>
          <cell r="N218">
            <v>0</v>
          </cell>
          <cell r="O218">
            <v>0</v>
          </cell>
          <cell r="P218">
            <v>0</v>
          </cell>
        </row>
        <row r="219">
          <cell r="C219">
            <v>0</v>
          </cell>
          <cell r="D219">
            <v>-80884.257290000009</v>
          </cell>
          <cell r="E219">
            <v>-216858.62484</v>
          </cell>
          <cell r="F219">
            <v>-323783.84613999998</v>
          </cell>
          <cell r="G219">
            <v>-305416.55877</v>
          </cell>
          <cell r="H219">
            <v>-187420.27977000002</v>
          </cell>
          <cell r="I219">
            <v>-246903</v>
          </cell>
          <cell r="J219">
            <v>-204179.291</v>
          </cell>
          <cell r="K219">
            <v>-191349.40700000001</v>
          </cell>
          <cell r="L219">
            <v>-187918</v>
          </cell>
          <cell r="M219">
            <v>-186713.848</v>
          </cell>
          <cell r="N219">
            <v>-127419</v>
          </cell>
          <cell r="O219">
            <v>-120350</v>
          </cell>
          <cell r="P219">
            <v>-115147</v>
          </cell>
        </row>
        <row r="220">
          <cell r="C220">
            <v>0</v>
          </cell>
          <cell r="D220">
            <v>-80905.186640000014</v>
          </cell>
          <cell r="E220">
            <v>-216859.03145000001</v>
          </cell>
          <cell r="F220">
            <v>-323805.77109999995</v>
          </cell>
          <cell r="G220">
            <v>-305442.54871</v>
          </cell>
          <cell r="H220">
            <v>-187436.65778000001</v>
          </cell>
          <cell r="I220">
            <v>-246903.15</v>
          </cell>
          <cell r="J220">
            <v>-204179.42850000001</v>
          </cell>
          <cell r="K220">
            <v>-191349.54450000002</v>
          </cell>
          <cell r="L220">
            <v>-187929.73652000001</v>
          </cell>
          <cell r="M220">
            <v>-186726.24729</v>
          </cell>
          <cell r="N220">
            <v>-127419</v>
          </cell>
          <cell r="O220">
            <v>-120350</v>
          </cell>
          <cell r="P220">
            <v>-115147</v>
          </cell>
        </row>
        <row r="221">
          <cell r="C221">
            <v>0</v>
          </cell>
          <cell r="D221">
            <v>-80905.186640000014</v>
          </cell>
          <cell r="E221">
            <v>-216859.03145000001</v>
          </cell>
          <cell r="F221">
            <v>-323805.77109999995</v>
          </cell>
          <cell r="G221">
            <v>-305442.54871</v>
          </cell>
          <cell r="H221">
            <v>-187436.65778000001</v>
          </cell>
          <cell r="I221">
            <v>-246903.15</v>
          </cell>
          <cell r="J221">
            <v>-204179.42850000001</v>
          </cell>
          <cell r="K221">
            <v>-191349.54450000002</v>
          </cell>
          <cell r="L221">
            <v>-187929.73652000001</v>
          </cell>
          <cell r="M221">
            <v>-186726.24729</v>
          </cell>
          <cell r="N221">
            <v>-127419</v>
          </cell>
          <cell r="O221">
            <v>-120350</v>
          </cell>
          <cell r="P221">
            <v>-115147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182.31414000000001</v>
          </cell>
          <cell r="G222">
            <v>73.686220000000006</v>
          </cell>
          <cell r="H222">
            <v>97.941109999999995</v>
          </cell>
          <cell r="I222">
            <v>0</v>
          </cell>
          <cell r="J222">
            <v>71.597329999999999</v>
          </cell>
          <cell r="K222">
            <v>71.597329999999999</v>
          </cell>
          <cell r="L222">
            <v>95.407960000000003</v>
          </cell>
          <cell r="M222">
            <v>95.685039999999987</v>
          </cell>
          <cell r="N222">
            <v>0</v>
          </cell>
          <cell r="O222">
            <v>0</v>
          </cell>
          <cell r="P222">
            <v>0</v>
          </cell>
        </row>
        <row r="223"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5.0152000000000001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182.31414000000001</v>
          </cell>
          <cell r="G224">
            <v>73.686220000000006</v>
          </cell>
          <cell r="H224">
            <v>102.95631</v>
          </cell>
          <cell r="I224">
            <v>0</v>
          </cell>
          <cell r="J224">
            <v>71.597329999999999</v>
          </cell>
          <cell r="K224">
            <v>71.597329999999999</v>
          </cell>
          <cell r="L224">
            <v>95.407960000000003</v>
          </cell>
          <cell r="M224">
            <v>95.685039999999987</v>
          </cell>
          <cell r="N224">
            <v>0</v>
          </cell>
          <cell r="O224">
            <v>0</v>
          </cell>
          <cell r="P224">
            <v>0</v>
          </cell>
        </row>
        <row r="225">
          <cell r="C225">
            <v>0</v>
          </cell>
          <cell r="D225">
            <v>0</v>
          </cell>
          <cell r="E225">
            <v>0</v>
          </cell>
          <cell r="F225">
            <v>182.31414000000001</v>
          </cell>
          <cell r="G225">
            <v>73.686220000000006</v>
          </cell>
          <cell r="H225">
            <v>102.95631</v>
          </cell>
          <cell r="I225">
            <v>0</v>
          </cell>
          <cell r="J225">
            <v>71.597329999999999</v>
          </cell>
          <cell r="K225">
            <v>71.597329999999999</v>
          </cell>
          <cell r="L225">
            <v>95.407960000000003</v>
          </cell>
          <cell r="M225">
            <v>95.685039999999987</v>
          </cell>
          <cell r="N225">
            <v>0</v>
          </cell>
          <cell r="O225">
            <v>0</v>
          </cell>
          <cell r="P225">
            <v>0</v>
          </cell>
        </row>
        <row r="226">
          <cell r="C226">
            <v>0</v>
          </cell>
          <cell r="D226">
            <v>3.2780000000000004E-2</v>
          </cell>
          <cell r="E226">
            <v>0.1353</v>
          </cell>
          <cell r="F226">
            <v>0.12454000000000001</v>
          </cell>
          <cell r="G226">
            <v>0</v>
          </cell>
          <cell r="H226">
            <v>8.9999999999999998E-4</v>
          </cell>
          <cell r="I226">
            <v>0</v>
          </cell>
          <cell r="J226">
            <v>8.9999999999999998E-4</v>
          </cell>
          <cell r="K226">
            <v>8.9999999999999998E-4</v>
          </cell>
          <cell r="L226">
            <v>8.9999999999999998E-4</v>
          </cell>
          <cell r="M226">
            <v>8.9999999999999998E-4</v>
          </cell>
          <cell r="N226">
            <v>0</v>
          </cell>
          <cell r="O226">
            <v>0</v>
          </cell>
          <cell r="P226">
            <v>0</v>
          </cell>
        </row>
        <row r="227">
          <cell r="C227">
            <v>0</v>
          </cell>
          <cell r="D227">
            <v>-0.29263</v>
          </cell>
          <cell r="E227">
            <v>-1.9E-2</v>
          </cell>
          <cell r="F227">
            <v>-5.91E-2</v>
          </cell>
          <cell r="G227">
            <v>-0.32658999999999999</v>
          </cell>
          <cell r="H227">
            <v>-74.102249999999998</v>
          </cell>
          <cell r="I227">
            <v>0</v>
          </cell>
          <cell r="J227">
            <v>-2.6249999999999999E-2</v>
          </cell>
          <cell r="K227">
            <v>-2.5399999999999999E-2</v>
          </cell>
          <cell r="L227">
            <v>-74.102249999999998</v>
          </cell>
          <cell r="M227">
            <v>-74.102249999999998</v>
          </cell>
          <cell r="N227">
            <v>0</v>
          </cell>
          <cell r="O227">
            <v>0</v>
          </cell>
          <cell r="P227">
            <v>0</v>
          </cell>
        </row>
        <row r="228">
          <cell r="C228">
            <v>0</v>
          </cell>
          <cell r="D228">
            <v>-0.25985000000000003</v>
          </cell>
          <cell r="E228">
            <v>0.1163</v>
          </cell>
          <cell r="F228">
            <v>6.5440000000000012E-2</v>
          </cell>
          <cell r="G228">
            <v>-0.32658999999999999</v>
          </cell>
          <cell r="H228">
            <v>-74.101349999999996</v>
          </cell>
          <cell r="I228">
            <v>0</v>
          </cell>
          <cell r="J228">
            <v>-2.5349999999999998E-2</v>
          </cell>
          <cell r="K228">
            <v>-2.4499999999999997E-2</v>
          </cell>
          <cell r="L228">
            <v>-74.101349999999996</v>
          </cell>
          <cell r="M228">
            <v>-74.101349999999996</v>
          </cell>
          <cell r="N228">
            <v>0</v>
          </cell>
          <cell r="O228">
            <v>0</v>
          </cell>
          <cell r="P228">
            <v>0</v>
          </cell>
        </row>
        <row r="229">
          <cell r="C229" t="str">
            <v>Financial Result</v>
          </cell>
          <cell r="D229">
            <v>-80905.446490000017</v>
          </cell>
          <cell r="E229">
            <v>-216858.91515000002</v>
          </cell>
          <cell r="F229">
            <v>-323623.39152</v>
          </cell>
          <cell r="G229">
            <v>-305369.18908000004</v>
          </cell>
          <cell r="H229">
            <v>-187407.80281999998</v>
          </cell>
          <cell r="I229">
            <v>-246903.15</v>
          </cell>
          <cell r="J229">
            <v>-204107.85652</v>
          </cell>
          <cell r="K229">
            <v>-191277.97167000003</v>
          </cell>
          <cell r="L229">
            <v>-187908.42990999998</v>
          </cell>
          <cell r="M229">
            <v>-186704.66359999997</v>
          </cell>
          <cell r="N229">
            <v>-127419</v>
          </cell>
          <cell r="O229">
            <v>-120350</v>
          </cell>
          <cell r="P229">
            <v>-115147</v>
          </cell>
        </row>
        <row r="230">
          <cell r="C230">
            <v>0</v>
          </cell>
          <cell r="D230">
            <v>1619856.96</v>
          </cell>
          <cell r="E230">
            <v>1817482.8</v>
          </cell>
          <cell r="F230">
            <v>1489045.65</v>
          </cell>
          <cell r="G230">
            <v>1510960.4</v>
          </cell>
          <cell r="H230">
            <v>1443886</v>
          </cell>
          <cell r="I230">
            <v>1480794.588164899</v>
          </cell>
          <cell r="J230">
            <v>1300913.0445508</v>
          </cell>
          <cell r="K230">
            <v>1398495.81622223</v>
          </cell>
          <cell r="L230">
            <v>1420042.1506178344</v>
          </cell>
          <cell r="M230">
            <v>1454328.2026166001</v>
          </cell>
          <cell r="N230">
            <v>1267599.2582979328</v>
          </cell>
          <cell r="O230">
            <v>1262119.531363578</v>
          </cell>
          <cell r="P230">
            <v>827102.31574624998</v>
          </cell>
        </row>
        <row r="231">
          <cell r="C231">
            <v>0</v>
          </cell>
          <cell r="D231">
            <v>0</v>
          </cell>
          <cell r="E231">
            <v>8639.52</v>
          </cell>
          <cell r="F231">
            <v>1042.5</v>
          </cell>
          <cell r="G231">
            <v>366.22800000000001</v>
          </cell>
          <cell r="H231">
            <v>-2966.24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</row>
        <row r="232"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-3556.92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C233">
            <v>0</v>
          </cell>
          <cell r="D233">
            <v>1619856.96</v>
          </cell>
          <cell r="E233">
            <v>1826122.32</v>
          </cell>
          <cell r="F233">
            <v>1490088.15</v>
          </cell>
          <cell r="G233">
            <v>1511326.6279999998</v>
          </cell>
          <cell r="H233">
            <v>1437362.84</v>
          </cell>
          <cell r="I233">
            <v>1480794.588164899</v>
          </cell>
          <cell r="J233">
            <v>1300913.0445508</v>
          </cell>
          <cell r="K233">
            <v>1398495.81622223</v>
          </cell>
          <cell r="L233">
            <v>1420042.1506178344</v>
          </cell>
          <cell r="M233">
            <v>1454328.2026166001</v>
          </cell>
          <cell r="N233">
            <v>1267599.2582979328</v>
          </cell>
          <cell r="O233">
            <v>1262119.531363578</v>
          </cell>
          <cell r="P233">
            <v>827102.31574624998</v>
          </cell>
        </row>
        <row r="234">
          <cell r="C234" t="str">
            <v>Current Income Tax</v>
          </cell>
          <cell r="D234">
            <v>1619856.96</v>
          </cell>
          <cell r="E234">
            <v>1826122.32</v>
          </cell>
          <cell r="F234">
            <v>1490088.15</v>
          </cell>
          <cell r="G234">
            <v>1511326.6279999998</v>
          </cell>
          <cell r="H234">
            <v>1437362.84</v>
          </cell>
          <cell r="I234">
            <v>1480794.588164899</v>
          </cell>
          <cell r="J234">
            <v>1300913.0445508</v>
          </cell>
          <cell r="K234">
            <v>1398495.81622223</v>
          </cell>
          <cell r="L234">
            <v>1420042.1506178344</v>
          </cell>
          <cell r="M234">
            <v>1454328.2026166001</v>
          </cell>
          <cell r="N234">
            <v>1267599.2582979328</v>
          </cell>
          <cell r="O234">
            <v>1262119.531363578</v>
          </cell>
          <cell r="P234">
            <v>827102.31574624998</v>
          </cell>
        </row>
        <row r="235">
          <cell r="C235">
            <v>0</v>
          </cell>
          <cell r="D235">
            <v>79686.69</v>
          </cell>
          <cell r="E235">
            <v>12824.474</v>
          </cell>
          <cell r="F235">
            <v>108686.42</v>
          </cell>
          <cell r="G235">
            <v>51680.108999999997</v>
          </cell>
          <cell r="H235">
            <v>62138.637000000002</v>
          </cell>
          <cell r="I235">
            <v>-283868.20691389899</v>
          </cell>
          <cell r="J235">
            <v>-241968.18179769599</v>
          </cell>
          <cell r="K235">
            <v>-245908.04019849934</v>
          </cell>
          <cell r="L235">
            <v>-220788.12664073301</v>
          </cell>
          <cell r="M235">
            <v>-232402.1831272</v>
          </cell>
          <cell r="N235">
            <v>-210876.31446763399</v>
          </cell>
          <cell r="O235">
            <v>-138725.82108697601</v>
          </cell>
          <cell r="P235">
            <v>-86345.336543950194</v>
          </cell>
        </row>
        <row r="236">
          <cell r="C236">
            <v>0</v>
          </cell>
          <cell r="D236">
            <v>-264457.82699999999</v>
          </cell>
          <cell r="E236">
            <v>-2494184.909</v>
          </cell>
          <cell r="F236">
            <v>-386499.38500000001</v>
          </cell>
          <cell r="G236">
            <v>-385222.18300000002</v>
          </cell>
          <cell r="H236">
            <v>-321275.50799999997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C237" t="str">
            <v>Deferred Tax</v>
          </cell>
          <cell r="D237">
            <v>-184771.13699999999</v>
          </cell>
          <cell r="E237">
            <v>-2481360.4350000001</v>
          </cell>
          <cell r="F237">
            <v>-277812.96500000003</v>
          </cell>
          <cell r="G237">
            <v>-333542.07400000002</v>
          </cell>
          <cell r="H237">
            <v>-259136.87099999998</v>
          </cell>
          <cell r="I237">
            <v>-283868.20691389899</v>
          </cell>
          <cell r="J237">
            <v>-241968.18179769599</v>
          </cell>
          <cell r="K237">
            <v>-245908.04019849934</v>
          </cell>
          <cell r="L237">
            <v>-220788.12664073301</v>
          </cell>
          <cell r="M237">
            <v>-232402.1831272</v>
          </cell>
          <cell r="N237">
            <v>-210876.31446763399</v>
          </cell>
          <cell r="O237">
            <v>-138725.82108697601</v>
          </cell>
          <cell r="P237">
            <v>-86345.336543950194</v>
          </cell>
        </row>
        <row r="238">
          <cell r="C238">
            <v>0</v>
          </cell>
          <cell r="D238">
            <v>1435085.8229999999</v>
          </cell>
          <cell r="E238">
            <v>-655238.11499999999</v>
          </cell>
          <cell r="F238">
            <v>1212275.1849999998</v>
          </cell>
          <cell r="G238">
            <v>1177784.5539999998</v>
          </cell>
          <cell r="H238">
            <v>1178225.9690000003</v>
          </cell>
          <cell r="I238">
            <v>1196926.3812510001</v>
          </cell>
          <cell r="J238">
            <v>1058944.862753104</v>
          </cell>
          <cell r="K238">
            <v>1152587.7760237306</v>
          </cell>
          <cell r="L238">
            <v>1199254.0239771013</v>
          </cell>
          <cell r="M238">
            <v>1221926.0194894001</v>
          </cell>
          <cell r="N238">
            <v>1056722.9438302987</v>
          </cell>
          <cell r="O238">
            <v>1123393.7102766021</v>
          </cell>
          <cell r="P238">
            <v>740756.97920229984</v>
          </cell>
        </row>
        <row r="239">
          <cell r="C239">
            <v>0</v>
          </cell>
          <cell r="D239">
            <v>-5892556.3113300074</v>
          </cell>
          <cell r="E239">
            <v>-6755025.6571100019</v>
          </cell>
          <cell r="F239">
            <v>-5720508.460020002</v>
          </cell>
          <cell r="G239">
            <v>-5824585.604449993</v>
          </cell>
          <cell r="H239">
            <v>-6204392.3349899845</v>
          </cell>
          <cell r="I239">
            <v>-6193107.0785000073</v>
          </cell>
          <cell r="J239">
            <v>-5385813.3982600076</v>
          </cell>
          <cell r="K239">
            <v>-5883961.2043727972</v>
          </cell>
          <cell r="L239">
            <v>-6178921.3859600052</v>
          </cell>
          <cell r="M239">
            <v>-6209608.1528099952</v>
          </cell>
          <cell r="N239">
            <v>-5492137.3719700025</v>
          </cell>
          <cell r="O239">
            <v>-5854936.4407400023</v>
          </cell>
          <cell r="P239">
            <v>-3841035.7747700009</v>
          </cell>
        </row>
        <row r="240">
          <cell r="C240">
            <v>0</v>
          </cell>
          <cell r="D240">
            <v>-4457470.4883300075</v>
          </cell>
          <cell r="E240">
            <v>-7410263.7721100021</v>
          </cell>
          <cell r="F240">
            <v>-4508233.2750200015</v>
          </cell>
          <cell r="G240">
            <v>-4646801.0504499925</v>
          </cell>
          <cell r="H240">
            <v>-5026166.3659899849</v>
          </cell>
          <cell r="I240">
            <v>-4996180.6972490074</v>
          </cell>
          <cell r="J240">
            <v>-4326868.5355069041</v>
          </cell>
          <cell r="K240">
            <v>-4731373.4283490665</v>
          </cell>
          <cell r="L240">
            <v>-4979667.3619829044</v>
          </cell>
          <cell r="M240">
            <v>-4987682.1333205951</v>
          </cell>
          <cell r="N240">
            <v>-4435414.4281397043</v>
          </cell>
          <cell r="O240">
            <v>-4731542.7304633996</v>
          </cell>
          <cell r="P240">
            <v>-3100278.7955677011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-7581828.8259700025</v>
          </cell>
          <cell r="O242">
            <v>-7981131.5357400021</v>
          </cell>
          <cell r="P242">
            <v>-6050539.0367700011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1262849.258297933</v>
          </cell>
          <cell r="O243">
            <v>1233619.5313635787</v>
          </cell>
          <cell r="P243">
            <v>798602.3157462501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4749.9999999997672</v>
          </cell>
          <cell r="O244">
            <v>28499.999999999302</v>
          </cell>
          <cell r="P244">
            <v>28499.999999999884</v>
          </cell>
        </row>
      </sheetData>
      <sheetData sheetId="1">
        <row r="3">
          <cell r="C3" t="str">
            <v>Item</v>
          </cell>
          <cell r="D3" t="str">
            <v>Act 2006</v>
          </cell>
          <cell r="E3" t="str">
            <v>Act 07 (CAS)</v>
          </cell>
          <cell r="F3" t="str">
            <v>Act 07 IAS adj</v>
          </cell>
          <cell r="G3" t="str">
            <v>Act 07</v>
          </cell>
          <cell r="H3" t="str">
            <v>Act 08 (CAS)</v>
          </cell>
          <cell r="I3" t="str">
            <v>Act 08 IAS adj</v>
          </cell>
          <cell r="J3" t="str">
            <v>Act 08</v>
          </cell>
          <cell r="K3" t="str">
            <v>Act 09 (CAS)</v>
          </cell>
          <cell r="L3" t="str">
            <v>Act 09 IAS adj</v>
          </cell>
          <cell r="M3" t="str">
            <v>Act 09</v>
          </cell>
          <cell r="N3" t="str">
            <v>Act 10 (CAS)</v>
          </cell>
          <cell r="O3" t="str">
            <v>Act 10 IAS adj</v>
          </cell>
          <cell r="P3" t="str">
            <v>Act 10</v>
          </cell>
          <cell r="Q3" t="str">
            <v>B 2010 (CAS)</v>
          </cell>
          <cell r="R3" t="str">
            <v>B 2010 adj</v>
          </cell>
          <cell r="S3" t="str">
            <v>B 2010</v>
          </cell>
          <cell r="T3" t="str">
            <v>FC1 2010 (CAS)</v>
          </cell>
          <cell r="U3" t="str">
            <v>FC1 2010 adj</v>
          </cell>
          <cell r="V3" t="str">
            <v>FC1 2010</v>
          </cell>
          <cell r="W3" t="str">
            <v>FC2 2010 (CAS)</v>
          </cell>
          <cell r="X3" t="str">
            <v>FC2 2010 adj</v>
          </cell>
          <cell r="Y3" t="str">
            <v>FC2 2010</v>
          </cell>
          <cell r="Z3" t="str">
            <v>FC3 2010 (CAS)</v>
          </cell>
          <cell r="AA3" t="str">
            <v>FC3 2010 adj</v>
          </cell>
          <cell r="AB3" t="str">
            <v>FC3 2010</v>
          </cell>
          <cell r="AC3" t="str">
            <v>FC4 2010 (CAS)</v>
          </cell>
          <cell r="AD3" t="str">
            <v>FC4 2010 adj</v>
          </cell>
          <cell r="AE3" t="str">
            <v>FC4 2010</v>
          </cell>
          <cell r="AF3" t="str">
            <v>B 2011 (CAS)</v>
          </cell>
          <cell r="AG3" t="str">
            <v>B 2011 adj</v>
          </cell>
          <cell r="AH3" t="str">
            <v>B 2011</v>
          </cell>
          <cell r="AI3" t="str">
            <v>MTP 2012 (CAS)</v>
          </cell>
          <cell r="AJ3" t="str">
            <v>MTP 2012 adj</v>
          </cell>
          <cell r="AK3" t="str">
            <v>MTP 2012</v>
          </cell>
          <cell r="AL3" t="str">
            <v>MTP 2013 (CAS)</v>
          </cell>
          <cell r="AM3" t="str">
            <v>MTP 2013 adj</v>
          </cell>
          <cell r="AN3" t="str">
            <v>MTP 2013</v>
          </cell>
        </row>
        <row r="4">
          <cell r="C4"/>
          <cell r="D4">
            <v>-1859728.67903</v>
          </cell>
          <cell r="E4">
            <v>-1307825.6714900001</v>
          </cell>
          <cell r="F4"/>
          <cell r="G4">
            <v>-1307825.6714900001</v>
          </cell>
          <cell r="H4">
            <v>-1282171.4811</v>
          </cell>
          <cell r="I4"/>
          <cell r="J4">
            <v>-1282171.4811</v>
          </cell>
          <cell r="K4">
            <v>-597731.76209000009</v>
          </cell>
          <cell r="L4"/>
          <cell r="M4">
            <v>-597731.76209000009</v>
          </cell>
          <cell r="N4">
            <v>-1133912.15071</v>
          </cell>
          <cell r="O4"/>
          <cell r="P4">
            <v>-1133912.15071</v>
          </cell>
          <cell r="Q4">
            <v>-1161044.115</v>
          </cell>
          <cell r="R4"/>
          <cell r="S4">
            <v>-1161044.115</v>
          </cell>
          <cell r="T4">
            <v>-699450.68001999997</v>
          </cell>
          <cell r="U4"/>
          <cell r="V4">
            <v>-699450.68001999997</v>
          </cell>
          <cell r="W4">
            <v>-1169716.119915294</v>
          </cell>
          <cell r="X4"/>
          <cell r="Y4">
            <v>-1169716.119915294</v>
          </cell>
          <cell r="Z4">
            <v>-1211509.5048</v>
          </cell>
          <cell r="AA4"/>
          <cell r="AB4">
            <v>-1211509.5048</v>
          </cell>
          <cell r="AC4">
            <v>-1154796.6025999999</v>
          </cell>
          <cell r="AD4"/>
          <cell r="AE4">
            <v>-1154796.6025999999</v>
          </cell>
          <cell r="AF4">
            <v>-1156327.4754600001</v>
          </cell>
          <cell r="AG4"/>
          <cell r="AH4">
            <v>-1156327.4754600001</v>
          </cell>
          <cell r="AI4">
            <v>-1234672.3549800001</v>
          </cell>
          <cell r="AJ4"/>
          <cell r="AK4">
            <v>-1234672.3549800001</v>
          </cell>
          <cell r="AL4">
            <v>-293086.14502</v>
          </cell>
          <cell r="AM4"/>
          <cell r="AN4">
            <v>-293086.14502</v>
          </cell>
        </row>
        <row r="5">
          <cell r="C5" t="str">
            <v>Gas Sales</v>
          </cell>
          <cell r="D5">
            <v>-1859728.67903</v>
          </cell>
          <cell r="E5">
            <v>-1307825.6714900001</v>
          </cell>
          <cell r="F5">
            <v>0</v>
          </cell>
          <cell r="G5">
            <v>-1307825.6714900001</v>
          </cell>
          <cell r="H5">
            <v>-1282171.4811</v>
          </cell>
          <cell r="I5">
            <v>0</v>
          </cell>
          <cell r="J5">
            <v>-1282171.4811</v>
          </cell>
          <cell r="K5">
            <v>-597731.76209000009</v>
          </cell>
          <cell r="L5">
            <v>0</v>
          </cell>
          <cell r="M5">
            <v>-597731.76209000009</v>
          </cell>
          <cell r="N5">
            <v>-1133912.15071</v>
          </cell>
          <cell r="O5">
            <v>0</v>
          </cell>
          <cell r="P5">
            <v>-1133912.15071</v>
          </cell>
          <cell r="Q5">
            <v>-1161044.115</v>
          </cell>
          <cell r="R5">
            <v>0</v>
          </cell>
          <cell r="S5">
            <v>-1161044.115</v>
          </cell>
          <cell r="T5">
            <v>-699450.68001999997</v>
          </cell>
          <cell r="U5">
            <v>0</v>
          </cell>
          <cell r="V5">
            <v>-699450.68001999997</v>
          </cell>
          <cell r="W5">
            <v>-1169716.119915294</v>
          </cell>
          <cell r="X5">
            <v>0</v>
          </cell>
          <cell r="Y5">
            <v>-1169716.119915294</v>
          </cell>
          <cell r="Z5">
            <v>-1211509.5048</v>
          </cell>
          <cell r="AA5">
            <v>0</v>
          </cell>
          <cell r="AB5">
            <v>-1211509.5048</v>
          </cell>
          <cell r="AC5">
            <v>-1154796.6025999999</v>
          </cell>
          <cell r="AD5">
            <v>0</v>
          </cell>
          <cell r="AE5">
            <v>-1154796.6025999999</v>
          </cell>
          <cell r="AF5">
            <v>-1156327.4754600001</v>
          </cell>
          <cell r="AG5">
            <v>0</v>
          </cell>
          <cell r="AH5">
            <v>-1156327.4754600001</v>
          </cell>
          <cell r="AI5">
            <v>-1234672.3549800001</v>
          </cell>
          <cell r="AJ5">
            <v>0</v>
          </cell>
          <cell r="AK5">
            <v>-1234672.3549800001</v>
          </cell>
          <cell r="AL5">
            <v>-293086.14502</v>
          </cell>
          <cell r="AM5">
            <v>0</v>
          </cell>
          <cell r="AN5">
            <v>-293086.14502</v>
          </cell>
        </row>
        <row r="6">
          <cell r="C6" t="str">
            <v>Transit Revenues</v>
          </cell>
          <cell r="D6">
            <v>-6502697.8993299995</v>
          </cell>
          <cell r="E6">
            <v>-6654279.2671699999</v>
          </cell>
          <cell r="F6"/>
          <cell r="G6">
            <v>-6654279.2671699999</v>
          </cell>
          <cell r="H6">
            <v>-5529754.9321599994</v>
          </cell>
          <cell r="I6"/>
          <cell r="J6">
            <v>-5529754.9321599994</v>
          </cell>
          <cell r="K6">
            <v>-6739664.2690000003</v>
          </cell>
          <cell r="L6"/>
          <cell r="M6">
            <v>-6739664.2690000003</v>
          </cell>
          <cell r="N6">
            <v>-6639584.0971099995</v>
          </cell>
          <cell r="O6"/>
          <cell r="P6">
            <v>-6639584.0971099995</v>
          </cell>
          <cell r="Q6">
            <v>-6888043.8897600006</v>
          </cell>
          <cell r="R6"/>
          <cell r="S6">
            <v>-6888043.8897600006</v>
          </cell>
          <cell r="T6">
            <v>-6540810.5216300003</v>
          </cell>
          <cell r="U6"/>
          <cell r="V6">
            <v>-6540810.5216300003</v>
          </cell>
          <cell r="W6">
            <v>-6676165.5199799994</v>
          </cell>
          <cell r="X6"/>
          <cell r="Y6">
            <v>-6676165.5199799994</v>
          </cell>
          <cell r="Z6">
            <v>-6713773.6910100002</v>
          </cell>
          <cell r="AA6"/>
          <cell r="AB6">
            <v>-6713773.6910100002</v>
          </cell>
          <cell r="AC6">
            <v>-6649897.9270600006</v>
          </cell>
          <cell r="AD6"/>
          <cell r="AE6">
            <v>-6649897.9270600006</v>
          </cell>
          <cell r="AF6">
            <v>-6361998.5028499998</v>
          </cell>
          <cell r="AG6"/>
          <cell r="AH6">
            <v>-6361998.5028499998</v>
          </cell>
          <cell r="AI6">
            <v>-6502943.4600999998</v>
          </cell>
          <cell r="AJ6"/>
          <cell r="AK6">
            <v>-6502943.4600999998</v>
          </cell>
          <cell r="AL6">
            <v>-5325074.8670899998</v>
          </cell>
          <cell r="AM6"/>
          <cell r="AN6">
            <v>-5325074.8670899998</v>
          </cell>
        </row>
        <row r="7">
          <cell r="C7" t="str">
            <v>Other Revenues</v>
          </cell>
          <cell r="D7">
            <v>-26535.933980000002</v>
          </cell>
          <cell r="E7">
            <v>-10010.346019999999</v>
          </cell>
          <cell r="F7"/>
          <cell r="G7">
            <v>-10010.346019999999</v>
          </cell>
          <cell r="H7">
            <v>-10992.075210000001</v>
          </cell>
          <cell r="I7"/>
          <cell r="J7">
            <v>-10992.075210000001</v>
          </cell>
          <cell r="K7">
            <v>-13096.16576</v>
          </cell>
          <cell r="L7"/>
          <cell r="M7">
            <v>-13096.16576</v>
          </cell>
          <cell r="N7">
            <v>-18739.571899999999</v>
          </cell>
          <cell r="O7"/>
          <cell r="P7">
            <v>-18739.571899999999</v>
          </cell>
          <cell r="Q7">
            <v>-2109.04</v>
          </cell>
          <cell r="R7"/>
          <cell r="S7">
            <v>-2109.04</v>
          </cell>
          <cell r="T7">
            <v>-5549.4894899999999</v>
          </cell>
          <cell r="U7"/>
          <cell r="V7">
            <v>-5549.4894899999999</v>
          </cell>
          <cell r="W7">
            <v>-5549.4894899999999</v>
          </cell>
          <cell r="X7"/>
          <cell r="Y7">
            <v>-5549.4894899999999</v>
          </cell>
          <cell r="Z7">
            <v>-2216.5459900000001</v>
          </cell>
          <cell r="AA7"/>
          <cell r="AB7">
            <v>-2216.5459900000001</v>
          </cell>
          <cell r="AC7">
            <v>-8751.9528100000007</v>
          </cell>
          <cell r="AD7"/>
          <cell r="AE7">
            <v>-8751.9528100000007</v>
          </cell>
          <cell r="AF7">
            <v>-984.18200000000002</v>
          </cell>
          <cell r="AG7"/>
          <cell r="AH7">
            <v>-984.18200000000002</v>
          </cell>
          <cell r="AI7">
            <v>-984.18200000000002</v>
          </cell>
          <cell r="AJ7"/>
          <cell r="AK7">
            <v>-984.18200000000002</v>
          </cell>
          <cell r="AL7">
            <v>-1018.022</v>
          </cell>
          <cell r="AM7"/>
          <cell r="AN7">
            <v>-1018.022</v>
          </cell>
        </row>
        <row r="8">
          <cell r="C8" t="str">
            <v>Other Revenues</v>
          </cell>
          <cell r="D8">
            <v>-6820.1119400000007</v>
          </cell>
          <cell r="E8">
            <v>-5309.8489300000001</v>
          </cell>
          <cell r="F8"/>
          <cell r="G8">
            <v>-5309.8489300000001</v>
          </cell>
          <cell r="H8">
            <v>-6038.0404600000002</v>
          </cell>
          <cell r="I8"/>
          <cell r="J8">
            <v>-6038.0404600000002</v>
          </cell>
          <cell r="K8">
            <v>-3364.6219700000001</v>
          </cell>
          <cell r="L8"/>
          <cell r="M8">
            <v>-3364.6219700000001</v>
          </cell>
          <cell r="N8">
            <v>-4365.9154500000004</v>
          </cell>
          <cell r="O8"/>
          <cell r="P8">
            <v>-4365.9154500000004</v>
          </cell>
          <cell r="Q8">
            <v>-4350</v>
          </cell>
          <cell r="R8"/>
          <cell r="S8">
            <v>-4350</v>
          </cell>
          <cell r="T8">
            <v>-3903.2242999999999</v>
          </cell>
          <cell r="U8"/>
          <cell r="V8">
            <v>-3903.2242999999999</v>
          </cell>
          <cell r="W8">
            <v>-3903.2242999999999</v>
          </cell>
          <cell r="X8"/>
          <cell r="Y8">
            <v>-3903.2242999999999</v>
          </cell>
          <cell r="Z8">
            <v>-4571.6906399999998</v>
          </cell>
          <cell r="AA8"/>
          <cell r="AB8">
            <v>-4571.6906399999998</v>
          </cell>
          <cell r="AC8">
            <v>-4469.9384700000001</v>
          </cell>
          <cell r="AD8"/>
          <cell r="AE8">
            <v>-4469.9384700000001</v>
          </cell>
          <cell r="AF8">
            <v>-4850</v>
          </cell>
          <cell r="AG8"/>
          <cell r="AH8">
            <v>-4850</v>
          </cell>
          <cell r="AI8">
            <v>-4850</v>
          </cell>
          <cell r="AJ8"/>
          <cell r="AK8">
            <v>-4850</v>
          </cell>
          <cell r="AL8">
            <v>-4500</v>
          </cell>
          <cell r="AM8"/>
          <cell r="AN8">
            <v>-4500</v>
          </cell>
        </row>
        <row r="9">
          <cell r="C9" t="str">
            <v>Transport Revenues</v>
          </cell>
          <cell r="D9">
            <v>-2038673.02932</v>
          </cell>
          <cell r="E9">
            <v>-2247057.1712699998</v>
          </cell>
          <cell r="F9"/>
          <cell r="G9">
            <v>-2247057.1712699998</v>
          </cell>
          <cell r="H9">
            <v>-2417407.9238400003</v>
          </cell>
          <cell r="I9"/>
          <cell r="J9">
            <v>-2417407.9238400003</v>
          </cell>
          <cell r="K9">
            <v>-2492089.2330100001</v>
          </cell>
          <cell r="L9"/>
          <cell r="M9">
            <v>-2492089.2330100001</v>
          </cell>
          <cell r="N9">
            <v>-2386924.84937</v>
          </cell>
          <cell r="O9"/>
          <cell r="P9">
            <v>-2386924.84937</v>
          </cell>
          <cell r="Q9">
            <v>-2341325.0000300002</v>
          </cell>
          <cell r="R9"/>
          <cell r="S9">
            <v>-2341325.0000300002</v>
          </cell>
          <cell r="T9">
            <v>-2314184.2195100002</v>
          </cell>
          <cell r="U9"/>
          <cell r="V9">
            <v>-2314184.2195100002</v>
          </cell>
          <cell r="W9">
            <v>-2355734.5994299999</v>
          </cell>
          <cell r="X9"/>
          <cell r="Y9">
            <v>-2355734.5994299999</v>
          </cell>
          <cell r="Z9">
            <v>-2354398.0035799998</v>
          </cell>
          <cell r="AA9"/>
          <cell r="AB9">
            <v>-2354398.0035799998</v>
          </cell>
          <cell r="AC9">
            <v>-2370971.6494200001</v>
          </cell>
          <cell r="AD9"/>
          <cell r="AE9">
            <v>-2370971.6494200001</v>
          </cell>
          <cell r="AF9">
            <v>-1990553.763</v>
          </cell>
          <cell r="AG9"/>
          <cell r="AH9">
            <v>-1990553.763</v>
          </cell>
          <cell r="AI9">
            <v>-2059318.939</v>
          </cell>
          <cell r="AJ9"/>
          <cell r="AK9">
            <v>-2059318.939</v>
          </cell>
          <cell r="AL9">
            <v>-2270635.9950000001</v>
          </cell>
          <cell r="AM9"/>
          <cell r="AN9">
            <v>-2270635.9950000001</v>
          </cell>
        </row>
        <row r="10">
          <cell r="C10" t="str">
            <v>Other Revenues</v>
          </cell>
          <cell r="D10">
            <v>-204.84145999999998</v>
          </cell>
          <cell r="E10">
            <v>-188.22519</v>
          </cell>
          <cell r="F10"/>
          <cell r="G10">
            <v>-188.22519</v>
          </cell>
          <cell r="H10">
            <v>-300.77338000000003</v>
          </cell>
          <cell r="I10"/>
          <cell r="J10">
            <v>-300.77338000000003</v>
          </cell>
          <cell r="K10">
            <v>-1825.34185</v>
          </cell>
          <cell r="L10"/>
          <cell r="M10">
            <v>-1825.34185</v>
          </cell>
          <cell r="N10">
            <v>-13767.612710000001</v>
          </cell>
          <cell r="O10"/>
          <cell r="P10">
            <v>-13767.612710000001</v>
          </cell>
          <cell r="Q10">
            <v>0</v>
          </cell>
          <cell r="R10"/>
          <cell r="S10">
            <v>0</v>
          </cell>
          <cell r="T10">
            <v>-36.607550000000003</v>
          </cell>
          <cell r="U10"/>
          <cell r="V10">
            <v>-36.607550000000003</v>
          </cell>
          <cell r="W10">
            <v>-4800.4139999999998</v>
          </cell>
          <cell r="X10"/>
          <cell r="Y10">
            <v>-4800.4139999999998</v>
          </cell>
          <cell r="Z10">
            <v>-4331.3837000000003</v>
          </cell>
          <cell r="AA10"/>
          <cell r="AB10">
            <v>-4331.3837000000003</v>
          </cell>
          <cell r="AC10">
            <v>-7994.5441200000005</v>
          </cell>
          <cell r="AD10"/>
          <cell r="AE10">
            <v>-7994.5441200000005</v>
          </cell>
          <cell r="AF10">
            <v>0</v>
          </cell>
          <cell r="AG10"/>
          <cell r="AH10">
            <v>0</v>
          </cell>
          <cell r="AI10">
            <v>0</v>
          </cell>
          <cell r="AJ10"/>
          <cell r="AK10">
            <v>0</v>
          </cell>
          <cell r="AL10">
            <v>0</v>
          </cell>
          <cell r="AM10"/>
          <cell r="AN10">
            <v>0</v>
          </cell>
        </row>
        <row r="11">
          <cell r="C11" t="str">
            <v>Other Revenues</v>
          </cell>
          <cell r="D11">
            <v>-671.47331999999994</v>
          </cell>
          <cell r="E11">
            <v>0</v>
          </cell>
          <cell r="F11"/>
          <cell r="G11">
            <v>0</v>
          </cell>
          <cell r="H11">
            <v>0</v>
          </cell>
          <cell r="I11"/>
          <cell r="J11">
            <v>0</v>
          </cell>
          <cell r="K11">
            <v>-1638.10031</v>
          </cell>
          <cell r="L11"/>
          <cell r="M11">
            <v>-1638.10031</v>
          </cell>
          <cell r="N11">
            <v>-2472.1299599999998</v>
          </cell>
          <cell r="O11"/>
          <cell r="P11">
            <v>-2472.1299599999998</v>
          </cell>
          <cell r="Q11">
            <v>0</v>
          </cell>
          <cell r="R11"/>
          <cell r="S11">
            <v>0</v>
          </cell>
          <cell r="T11">
            <v>-470.51411999999999</v>
          </cell>
          <cell r="U11"/>
          <cell r="V11">
            <v>-470.51411999999999</v>
          </cell>
          <cell r="W11">
            <v>-2472.13</v>
          </cell>
          <cell r="X11"/>
          <cell r="Y11">
            <v>-2472.13</v>
          </cell>
          <cell r="Z11">
            <v>-2472.1299599999998</v>
          </cell>
          <cell r="AA11"/>
          <cell r="AB11">
            <v>-2472.1299599999998</v>
          </cell>
          <cell r="AC11">
            <v>-2472.1299599999998</v>
          </cell>
          <cell r="AD11"/>
          <cell r="AE11">
            <v>-2472.1299599999998</v>
          </cell>
          <cell r="AF11">
            <v>0</v>
          </cell>
          <cell r="AG11"/>
          <cell r="AH11">
            <v>0</v>
          </cell>
          <cell r="AI11">
            <v>0</v>
          </cell>
          <cell r="AJ11"/>
          <cell r="AK11">
            <v>0</v>
          </cell>
          <cell r="AL11">
            <v>0</v>
          </cell>
          <cell r="AM11"/>
          <cell r="AN11">
            <v>0</v>
          </cell>
        </row>
        <row r="12">
          <cell r="C12" t="str">
            <v>Other Revenues</v>
          </cell>
          <cell r="D12">
            <v>0</v>
          </cell>
          <cell r="E12">
            <v>0</v>
          </cell>
          <cell r="F12"/>
          <cell r="G12">
            <v>0</v>
          </cell>
          <cell r="H12">
            <v>-56</v>
          </cell>
          <cell r="I12"/>
          <cell r="J12">
            <v>-56</v>
          </cell>
          <cell r="K12">
            <v>0</v>
          </cell>
          <cell r="L12"/>
          <cell r="M12">
            <v>0</v>
          </cell>
          <cell r="N12">
            <v>0</v>
          </cell>
          <cell r="O12"/>
          <cell r="P12">
            <v>0</v>
          </cell>
          <cell r="Q12">
            <v>0</v>
          </cell>
          <cell r="R12"/>
          <cell r="S12">
            <v>0</v>
          </cell>
          <cell r="T12">
            <v>0</v>
          </cell>
          <cell r="U12"/>
          <cell r="V12">
            <v>0</v>
          </cell>
          <cell r="W12">
            <v>0</v>
          </cell>
          <cell r="X12"/>
          <cell r="Y12">
            <v>0</v>
          </cell>
          <cell r="Z12">
            <v>0</v>
          </cell>
          <cell r="AA12"/>
          <cell r="AB12">
            <v>0</v>
          </cell>
          <cell r="AC12">
            <v>0</v>
          </cell>
          <cell r="AD12"/>
          <cell r="AE12">
            <v>0</v>
          </cell>
          <cell r="AF12">
            <v>0</v>
          </cell>
          <cell r="AG12"/>
          <cell r="AH12">
            <v>0</v>
          </cell>
          <cell r="AI12">
            <v>0</v>
          </cell>
          <cell r="AJ12"/>
          <cell r="AK12">
            <v>0</v>
          </cell>
          <cell r="AL12">
            <v>0</v>
          </cell>
          <cell r="AM12"/>
          <cell r="AN12">
            <v>0</v>
          </cell>
        </row>
        <row r="13">
          <cell r="C13"/>
          <cell r="D13">
            <v>-8575603.2893500011</v>
          </cell>
          <cell r="E13">
            <v>-8916844.8585800007</v>
          </cell>
          <cell r="F13">
            <v>0</v>
          </cell>
          <cell r="G13">
            <v>-8916844.8585800007</v>
          </cell>
          <cell r="H13">
            <v>-7964549.74505</v>
          </cell>
          <cell r="I13">
            <v>0</v>
          </cell>
          <cell r="J13">
            <v>-7964549.74505</v>
          </cell>
          <cell r="K13">
            <v>-9251677.7318999991</v>
          </cell>
          <cell r="L13">
            <v>0</v>
          </cell>
          <cell r="M13">
            <v>-9251677.7318999991</v>
          </cell>
          <cell r="N13">
            <v>-9065854.1765000001</v>
          </cell>
          <cell r="O13">
            <v>0</v>
          </cell>
          <cell r="P13">
            <v>-9065854.1765000001</v>
          </cell>
          <cell r="Q13">
            <v>-9235827.9297900014</v>
          </cell>
          <cell r="R13">
            <v>0</v>
          </cell>
          <cell r="S13">
            <v>-9235827.9297900014</v>
          </cell>
          <cell r="T13">
            <v>-8864954.5766000003</v>
          </cell>
          <cell r="U13">
            <v>0</v>
          </cell>
          <cell r="V13">
            <v>-8864954.5766000003</v>
          </cell>
          <cell r="W13">
            <v>-9048625.3772</v>
          </cell>
          <cell r="X13">
            <v>0</v>
          </cell>
          <cell r="Y13">
            <v>-9048625.3772</v>
          </cell>
          <cell r="Z13">
            <v>-9081763.4448799994</v>
          </cell>
          <cell r="AA13">
            <v>0</v>
          </cell>
          <cell r="AB13">
            <v>-9081763.4448799994</v>
          </cell>
          <cell r="AC13">
            <v>-9044558.1418400016</v>
          </cell>
          <cell r="AD13">
            <v>0</v>
          </cell>
          <cell r="AE13">
            <v>-9044558.1418400016</v>
          </cell>
          <cell r="AF13">
            <v>-8358386.4478500001</v>
          </cell>
          <cell r="AG13">
            <v>0</v>
          </cell>
          <cell r="AH13">
            <v>-8358386.4478500001</v>
          </cell>
          <cell r="AI13">
            <v>-8568096.5811000001</v>
          </cell>
          <cell r="AJ13">
            <v>0</v>
          </cell>
          <cell r="AK13">
            <v>-8568096.5811000001</v>
          </cell>
          <cell r="AL13">
            <v>-7601228.8840899998</v>
          </cell>
          <cell r="AM13">
            <v>0</v>
          </cell>
          <cell r="AN13">
            <v>-7601228.8840899998</v>
          </cell>
        </row>
        <row r="14">
          <cell r="C14"/>
          <cell r="D14">
            <v>-10435331.96838</v>
          </cell>
          <cell r="E14">
            <v>-10224670.530070001</v>
          </cell>
          <cell r="F14">
            <v>0</v>
          </cell>
          <cell r="G14">
            <v>-10224670.530070001</v>
          </cell>
          <cell r="H14">
            <v>-9246721.2261500005</v>
          </cell>
          <cell r="I14">
            <v>0</v>
          </cell>
          <cell r="J14">
            <v>-9246721.2261500005</v>
          </cell>
          <cell r="K14">
            <v>-9849409.4939900003</v>
          </cell>
          <cell r="L14">
            <v>0</v>
          </cell>
          <cell r="M14">
            <v>-9849409.4939900003</v>
          </cell>
          <cell r="N14">
            <v>-10199766.327209998</v>
          </cell>
          <cell r="O14">
            <v>0</v>
          </cell>
          <cell r="P14">
            <v>-10199766.327209998</v>
          </cell>
          <cell r="Q14">
            <v>-10396872.044790002</v>
          </cell>
          <cell r="R14">
            <v>0</v>
          </cell>
          <cell r="S14">
            <v>-10396872.044790002</v>
          </cell>
          <cell r="T14">
            <v>-9564405.256620001</v>
          </cell>
          <cell r="U14">
            <v>0</v>
          </cell>
          <cell r="V14">
            <v>-9564405.256620001</v>
          </cell>
          <cell r="W14">
            <v>-10218341.497115295</v>
          </cell>
          <cell r="X14">
            <v>0</v>
          </cell>
          <cell r="Y14">
            <v>-10218341.497115295</v>
          </cell>
          <cell r="Z14">
            <v>-10293272.949680001</v>
          </cell>
          <cell r="AA14">
            <v>0</v>
          </cell>
          <cell r="AB14">
            <v>-10293272.949680001</v>
          </cell>
          <cell r="AC14">
            <v>-10199354.744440002</v>
          </cell>
          <cell r="AD14">
            <v>0</v>
          </cell>
          <cell r="AE14">
            <v>-10199354.744440002</v>
          </cell>
          <cell r="AF14">
            <v>-9514713.9233100004</v>
          </cell>
          <cell r="AG14">
            <v>0</v>
          </cell>
          <cell r="AH14">
            <v>-9514713.9233100004</v>
          </cell>
          <cell r="AI14">
            <v>-9802768.9360799994</v>
          </cell>
          <cell r="AJ14">
            <v>0</v>
          </cell>
          <cell r="AK14">
            <v>-9802768.9360799994</v>
          </cell>
          <cell r="AL14">
            <v>-7894315.0291099995</v>
          </cell>
          <cell r="AM14">
            <v>0</v>
          </cell>
          <cell r="AN14">
            <v>-7894315.0291099995</v>
          </cell>
        </row>
        <row r="15">
          <cell r="C15"/>
          <cell r="D15">
            <v>0</v>
          </cell>
          <cell r="E15">
            <v>0</v>
          </cell>
          <cell r="F15"/>
          <cell r="G15">
            <v>0</v>
          </cell>
          <cell r="H15">
            <v>0</v>
          </cell>
          <cell r="I15"/>
          <cell r="J15">
            <v>0</v>
          </cell>
          <cell r="K15">
            <v>-8459.4928199999995</v>
          </cell>
          <cell r="L15"/>
          <cell r="M15">
            <v>-8459.4928199999995</v>
          </cell>
          <cell r="N15">
            <v>0</v>
          </cell>
          <cell r="O15"/>
          <cell r="P15">
            <v>0</v>
          </cell>
          <cell r="Q15">
            <v>0</v>
          </cell>
          <cell r="R15"/>
          <cell r="S15">
            <v>0</v>
          </cell>
          <cell r="T15">
            <v>0</v>
          </cell>
          <cell r="U15"/>
          <cell r="V15">
            <v>0</v>
          </cell>
          <cell r="W15">
            <v>0</v>
          </cell>
          <cell r="X15"/>
          <cell r="Y15">
            <v>0</v>
          </cell>
          <cell r="Z15">
            <v>0</v>
          </cell>
          <cell r="AA15"/>
          <cell r="AB15">
            <v>0</v>
          </cell>
          <cell r="AC15">
            <v>0</v>
          </cell>
          <cell r="AD15"/>
          <cell r="AE15">
            <v>0</v>
          </cell>
          <cell r="AF15">
            <v>0</v>
          </cell>
          <cell r="AG15"/>
          <cell r="AH15">
            <v>0</v>
          </cell>
          <cell r="AI15">
            <v>0</v>
          </cell>
          <cell r="AJ15"/>
          <cell r="AK15">
            <v>0</v>
          </cell>
          <cell r="AL15">
            <v>0</v>
          </cell>
          <cell r="AM15"/>
          <cell r="AN15">
            <v>0</v>
          </cell>
        </row>
        <row r="16">
          <cell r="C16"/>
          <cell r="D16">
            <v>-7235.5101199999999</v>
          </cell>
          <cell r="E16">
            <v>-23382.48502</v>
          </cell>
          <cell r="F16"/>
          <cell r="G16">
            <v>-23382.48502</v>
          </cell>
          <cell r="H16">
            <v>-8984.0020000000004</v>
          </cell>
          <cell r="I16"/>
          <cell r="J16">
            <v>-8984.0020000000004</v>
          </cell>
          <cell r="K16">
            <v>-18700.257739999997</v>
          </cell>
          <cell r="L16"/>
          <cell r="M16">
            <v>-18700.257739999997</v>
          </cell>
          <cell r="N16">
            <v>-36679.028549999995</v>
          </cell>
          <cell r="O16"/>
          <cell r="P16">
            <v>-36679.028549999995</v>
          </cell>
          <cell r="Q16">
            <v>0</v>
          </cell>
          <cell r="R16"/>
          <cell r="S16">
            <v>0</v>
          </cell>
          <cell r="T16">
            <v>0</v>
          </cell>
          <cell r="U16"/>
          <cell r="V16">
            <v>0</v>
          </cell>
          <cell r="W16">
            <v>-3935.4679999999998</v>
          </cell>
          <cell r="X16"/>
          <cell r="Y16">
            <v>-3935.4679999999998</v>
          </cell>
          <cell r="Z16">
            <v>-14055.041499999999</v>
          </cell>
          <cell r="AA16"/>
          <cell r="AB16">
            <v>-14055.041499999999</v>
          </cell>
          <cell r="AC16">
            <v>-22061.511780000001</v>
          </cell>
          <cell r="AD16"/>
          <cell r="AE16">
            <v>-22061.511780000001</v>
          </cell>
          <cell r="AF16">
            <v>-10000</v>
          </cell>
          <cell r="AG16"/>
          <cell r="AH16">
            <v>-10000</v>
          </cell>
          <cell r="AI16">
            <v>-10000</v>
          </cell>
          <cell r="AJ16"/>
          <cell r="AK16">
            <v>-10000</v>
          </cell>
          <cell r="AL16">
            <v>-4500</v>
          </cell>
          <cell r="AM16"/>
          <cell r="AN16">
            <v>-4500</v>
          </cell>
        </row>
        <row r="17">
          <cell r="C17"/>
          <cell r="D17">
            <v>0</v>
          </cell>
          <cell r="E17">
            <v>0</v>
          </cell>
          <cell r="F17"/>
          <cell r="G17">
            <v>0</v>
          </cell>
          <cell r="H17">
            <v>0</v>
          </cell>
          <cell r="I17"/>
          <cell r="J17">
            <v>0</v>
          </cell>
          <cell r="K17">
            <v>0</v>
          </cell>
          <cell r="L17"/>
          <cell r="M17">
            <v>0</v>
          </cell>
          <cell r="N17">
            <v>-598.36077999999998</v>
          </cell>
          <cell r="O17"/>
          <cell r="P17">
            <v>-598.36077999999998</v>
          </cell>
          <cell r="Q17">
            <v>0</v>
          </cell>
          <cell r="R17"/>
          <cell r="S17">
            <v>0</v>
          </cell>
          <cell r="T17">
            <v>0</v>
          </cell>
          <cell r="U17"/>
          <cell r="V17">
            <v>0</v>
          </cell>
          <cell r="W17">
            <v>-598.36099999999999</v>
          </cell>
          <cell r="X17"/>
          <cell r="Y17">
            <v>-598.36099999999999</v>
          </cell>
          <cell r="Z17">
            <v>-598.36077999999998</v>
          </cell>
          <cell r="AA17"/>
          <cell r="AB17">
            <v>-598.36077999999998</v>
          </cell>
          <cell r="AC17">
            <v>-598.36077999999998</v>
          </cell>
          <cell r="AD17"/>
          <cell r="AE17">
            <v>-598.36077999999998</v>
          </cell>
          <cell r="AF17">
            <v>0</v>
          </cell>
          <cell r="AG17"/>
          <cell r="AH17">
            <v>0</v>
          </cell>
          <cell r="AI17">
            <v>0</v>
          </cell>
          <cell r="AJ17"/>
          <cell r="AK17">
            <v>0</v>
          </cell>
          <cell r="AL17">
            <v>0</v>
          </cell>
          <cell r="AM17"/>
          <cell r="AN17">
            <v>0</v>
          </cell>
        </row>
        <row r="18">
          <cell r="C18" t="str">
            <v>Other Operating Revenues</v>
          </cell>
          <cell r="D18">
            <v>-7235.5101199999999</v>
          </cell>
          <cell r="E18">
            <v>-23382.48502</v>
          </cell>
          <cell r="F18">
            <v>0</v>
          </cell>
          <cell r="G18">
            <v>-23382.48502</v>
          </cell>
          <cell r="H18">
            <v>-8984.0020000000004</v>
          </cell>
          <cell r="I18">
            <v>0</v>
          </cell>
          <cell r="J18">
            <v>-8984.0020000000004</v>
          </cell>
          <cell r="K18">
            <v>-27159.750559999997</v>
          </cell>
          <cell r="L18">
            <v>0</v>
          </cell>
          <cell r="M18">
            <v>-27159.750559999997</v>
          </cell>
          <cell r="N18">
            <v>-37277.389329999998</v>
          </cell>
          <cell r="O18">
            <v>0</v>
          </cell>
          <cell r="P18">
            <v>-37277.389329999998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-4533.8289999999997</v>
          </cell>
          <cell r="X18">
            <v>0</v>
          </cell>
          <cell r="Y18">
            <v>-4533.8289999999997</v>
          </cell>
          <cell r="Z18">
            <v>-14653.402279999998</v>
          </cell>
          <cell r="AA18">
            <v>0</v>
          </cell>
          <cell r="AB18">
            <v>-14653.402279999998</v>
          </cell>
          <cell r="AC18">
            <v>-22659.87256</v>
          </cell>
          <cell r="AD18">
            <v>0</v>
          </cell>
          <cell r="AE18">
            <v>-22659.87256</v>
          </cell>
          <cell r="AF18">
            <v>-10000</v>
          </cell>
          <cell r="AG18">
            <v>0</v>
          </cell>
          <cell r="AH18">
            <v>-10000</v>
          </cell>
          <cell r="AI18">
            <v>-10000</v>
          </cell>
          <cell r="AJ18">
            <v>0</v>
          </cell>
          <cell r="AK18">
            <v>-10000</v>
          </cell>
          <cell r="AL18">
            <v>-4500</v>
          </cell>
          <cell r="AM18">
            <v>0</v>
          </cell>
          <cell r="AN18">
            <v>-4500</v>
          </cell>
        </row>
        <row r="19">
          <cell r="C19"/>
          <cell r="D19">
            <v>333842.54332</v>
          </cell>
          <cell r="E19">
            <v>0.81990999999999992</v>
          </cell>
          <cell r="F19"/>
          <cell r="G19">
            <v>0.81990999999999992</v>
          </cell>
          <cell r="H19">
            <v>457.73090999999999</v>
          </cell>
          <cell r="I19"/>
          <cell r="J19">
            <v>457.73090999999999</v>
          </cell>
          <cell r="K19">
            <v>13348.34461</v>
          </cell>
          <cell r="L19"/>
          <cell r="M19">
            <v>13348.34461</v>
          </cell>
          <cell r="N19">
            <v>13072.134779999998</v>
          </cell>
          <cell r="O19"/>
          <cell r="P19">
            <v>13072.134779999998</v>
          </cell>
          <cell r="Q19">
            <v>0</v>
          </cell>
          <cell r="R19"/>
          <cell r="S19">
            <v>0</v>
          </cell>
          <cell r="T19">
            <v>1295.7862700000001</v>
          </cell>
          <cell r="U19"/>
          <cell r="V19">
            <v>1295.7862700000001</v>
          </cell>
          <cell r="W19">
            <v>5279.2039999999997</v>
          </cell>
          <cell r="X19"/>
          <cell r="Y19">
            <v>5279.2039999999997</v>
          </cell>
          <cell r="Z19">
            <v>5279.2094200000001</v>
          </cell>
          <cell r="AA19"/>
          <cell r="AB19">
            <v>5279.2094200000001</v>
          </cell>
          <cell r="AC19">
            <v>5333.8332499999997</v>
          </cell>
          <cell r="AD19"/>
          <cell r="AE19">
            <v>5333.8332499999997</v>
          </cell>
          <cell r="AF19">
            <v>0</v>
          </cell>
          <cell r="AG19"/>
          <cell r="AH19">
            <v>0</v>
          </cell>
          <cell r="AI19">
            <v>0</v>
          </cell>
          <cell r="AJ19"/>
          <cell r="AK19">
            <v>0</v>
          </cell>
          <cell r="AL19">
            <v>0</v>
          </cell>
          <cell r="AM19"/>
          <cell r="AN19">
            <v>0</v>
          </cell>
        </row>
        <row r="20">
          <cell r="C20" t="str">
            <v>Gas Purchase Costs</v>
          </cell>
          <cell r="D20">
            <v>333842.54332</v>
          </cell>
          <cell r="E20">
            <v>0.81990999999999992</v>
          </cell>
          <cell r="F20">
            <v>0</v>
          </cell>
          <cell r="G20">
            <v>0.81990999999999992</v>
          </cell>
          <cell r="H20">
            <v>457.73090999999999</v>
          </cell>
          <cell r="I20">
            <v>0</v>
          </cell>
          <cell r="J20">
            <v>457.73090999999999</v>
          </cell>
          <cell r="K20">
            <v>13348.34461</v>
          </cell>
          <cell r="L20">
            <v>0</v>
          </cell>
          <cell r="M20">
            <v>13348.34461</v>
          </cell>
          <cell r="N20">
            <v>13072.134779999998</v>
          </cell>
          <cell r="O20">
            <v>0</v>
          </cell>
          <cell r="P20">
            <v>13072.134779999998</v>
          </cell>
          <cell r="Q20">
            <v>0</v>
          </cell>
          <cell r="R20">
            <v>0</v>
          </cell>
          <cell r="S20">
            <v>0</v>
          </cell>
          <cell r="T20">
            <v>1295.7862700000001</v>
          </cell>
          <cell r="U20">
            <v>0</v>
          </cell>
          <cell r="V20">
            <v>1295.7862700000001</v>
          </cell>
          <cell r="W20">
            <v>5279.2039999999997</v>
          </cell>
          <cell r="X20">
            <v>0</v>
          </cell>
          <cell r="Y20">
            <v>5279.2039999999997</v>
          </cell>
          <cell r="Z20">
            <v>5279.2094200000001</v>
          </cell>
          <cell r="AA20">
            <v>0</v>
          </cell>
          <cell r="AB20">
            <v>5279.2094200000001</v>
          </cell>
          <cell r="AC20">
            <v>5333.8332499999997</v>
          </cell>
          <cell r="AD20">
            <v>0</v>
          </cell>
          <cell r="AE20">
            <v>5333.8332499999997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</row>
        <row r="21">
          <cell r="C21"/>
          <cell r="D21">
            <v>333842.54332</v>
          </cell>
          <cell r="E21">
            <v>0.81990999999999992</v>
          </cell>
          <cell r="F21">
            <v>0</v>
          </cell>
          <cell r="G21">
            <v>0.81990999999999992</v>
          </cell>
          <cell r="H21">
            <v>457.73090999999999</v>
          </cell>
          <cell r="I21">
            <v>0</v>
          </cell>
          <cell r="J21">
            <v>457.73090999999999</v>
          </cell>
          <cell r="K21">
            <v>13348.34461</v>
          </cell>
          <cell r="L21">
            <v>0</v>
          </cell>
          <cell r="M21">
            <v>13348.34461</v>
          </cell>
          <cell r="N21">
            <v>13072.134779999998</v>
          </cell>
          <cell r="O21">
            <v>0</v>
          </cell>
          <cell r="P21">
            <v>13072.134779999998</v>
          </cell>
          <cell r="Q21">
            <v>0</v>
          </cell>
          <cell r="R21">
            <v>0</v>
          </cell>
          <cell r="S21">
            <v>0</v>
          </cell>
          <cell r="T21">
            <v>1295.7862700000001</v>
          </cell>
          <cell r="U21">
            <v>0</v>
          </cell>
          <cell r="V21">
            <v>1295.7862700000001</v>
          </cell>
          <cell r="W21">
            <v>5279.2039999999997</v>
          </cell>
          <cell r="X21">
            <v>0</v>
          </cell>
          <cell r="Y21">
            <v>5279.2039999999997</v>
          </cell>
          <cell r="Z21">
            <v>5279.2094200000001</v>
          </cell>
          <cell r="AA21">
            <v>0</v>
          </cell>
          <cell r="AB21">
            <v>5279.2094200000001</v>
          </cell>
          <cell r="AC21">
            <v>5333.8332499999997</v>
          </cell>
          <cell r="AD21">
            <v>0</v>
          </cell>
          <cell r="AE21">
            <v>5333.8332499999997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</row>
        <row r="22">
          <cell r="C22"/>
          <cell r="D22">
            <v>0</v>
          </cell>
          <cell r="E22">
            <v>0</v>
          </cell>
          <cell r="F22"/>
          <cell r="G22">
            <v>0</v>
          </cell>
          <cell r="H22">
            <v>23112.044000000002</v>
          </cell>
          <cell r="I22"/>
          <cell r="J22">
            <v>23112.044000000002</v>
          </cell>
          <cell r="K22">
            <v>22646.975999999999</v>
          </cell>
          <cell r="L22"/>
          <cell r="M22">
            <v>22646.975999999999</v>
          </cell>
          <cell r="N22">
            <v>20297.161</v>
          </cell>
          <cell r="O22"/>
          <cell r="P22">
            <v>20297.161</v>
          </cell>
          <cell r="Q22">
            <v>21843.085999999999</v>
          </cell>
          <cell r="R22"/>
          <cell r="S22">
            <v>21843.085999999999</v>
          </cell>
          <cell r="T22">
            <v>24396.463</v>
          </cell>
          <cell r="U22"/>
          <cell r="V22">
            <v>24396.463</v>
          </cell>
          <cell r="W22">
            <v>27396.463</v>
          </cell>
          <cell r="X22"/>
          <cell r="Y22">
            <v>27396.463</v>
          </cell>
          <cell r="Z22">
            <v>25701.114000000001</v>
          </cell>
          <cell r="AA22"/>
          <cell r="AB22">
            <v>25701.114000000001</v>
          </cell>
          <cell r="AC22">
            <v>25701.114000000001</v>
          </cell>
          <cell r="AD22"/>
          <cell r="AE22">
            <v>25701.114000000001</v>
          </cell>
          <cell r="AF22">
            <v>37000</v>
          </cell>
          <cell r="AG22"/>
          <cell r="AH22">
            <v>37000</v>
          </cell>
          <cell r="AI22">
            <v>37000</v>
          </cell>
          <cell r="AJ22"/>
          <cell r="AK22">
            <v>37000</v>
          </cell>
          <cell r="AL22">
            <v>37000</v>
          </cell>
          <cell r="AM22"/>
          <cell r="AN22">
            <v>37000</v>
          </cell>
        </row>
        <row r="23">
          <cell r="C23" t="str">
            <v>Material Costs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23112.044000000002</v>
          </cell>
          <cell r="I23">
            <v>0</v>
          </cell>
          <cell r="J23">
            <v>23112.044000000002</v>
          </cell>
          <cell r="K23">
            <v>22646.975999999999</v>
          </cell>
          <cell r="L23">
            <v>0</v>
          </cell>
          <cell r="M23">
            <v>22646.975999999999</v>
          </cell>
          <cell r="N23">
            <v>20297.161</v>
          </cell>
          <cell r="O23">
            <v>0</v>
          </cell>
          <cell r="P23">
            <v>20297.161</v>
          </cell>
          <cell r="Q23">
            <v>21843.085999999999</v>
          </cell>
          <cell r="R23">
            <v>0</v>
          </cell>
          <cell r="S23">
            <v>21843.085999999999</v>
          </cell>
          <cell r="T23">
            <v>24396.463</v>
          </cell>
          <cell r="U23">
            <v>0</v>
          </cell>
          <cell r="V23">
            <v>24396.463</v>
          </cell>
          <cell r="W23">
            <v>27396.463</v>
          </cell>
          <cell r="X23">
            <v>0</v>
          </cell>
          <cell r="Y23">
            <v>27396.463</v>
          </cell>
          <cell r="Z23">
            <v>25701.114000000001</v>
          </cell>
          <cell r="AA23">
            <v>0</v>
          </cell>
          <cell r="AB23">
            <v>25701.114000000001</v>
          </cell>
          <cell r="AC23">
            <v>25701.114000000001</v>
          </cell>
          <cell r="AD23">
            <v>0</v>
          </cell>
          <cell r="AE23">
            <v>25701.114000000001</v>
          </cell>
          <cell r="AF23">
            <v>37000</v>
          </cell>
          <cell r="AG23">
            <v>0</v>
          </cell>
          <cell r="AH23">
            <v>37000</v>
          </cell>
          <cell r="AI23">
            <v>37000</v>
          </cell>
          <cell r="AJ23">
            <v>0</v>
          </cell>
          <cell r="AK23">
            <v>37000</v>
          </cell>
          <cell r="AL23">
            <v>37000</v>
          </cell>
          <cell r="AM23">
            <v>0</v>
          </cell>
          <cell r="AN23">
            <v>37000</v>
          </cell>
        </row>
        <row r="24">
          <cell r="C24"/>
          <cell r="D24">
            <v>177200.20455000002</v>
          </cell>
          <cell r="E24">
            <v>64852.476360000001</v>
          </cell>
          <cell r="F24"/>
          <cell r="G24">
            <v>64852.476360000001</v>
          </cell>
          <cell r="H24">
            <v>68053.34193000001</v>
          </cell>
          <cell r="I24"/>
          <cell r="J24">
            <v>68053.34193000001</v>
          </cell>
          <cell r="K24">
            <v>61000.557970000002</v>
          </cell>
          <cell r="L24"/>
          <cell r="M24">
            <v>61000.557970000002</v>
          </cell>
          <cell r="N24">
            <v>78321.903959999996</v>
          </cell>
          <cell r="O24"/>
          <cell r="P24">
            <v>78321.903959999996</v>
          </cell>
          <cell r="Q24">
            <v>136411.85800000001</v>
          </cell>
          <cell r="R24"/>
          <cell r="S24">
            <v>136411.85800000001</v>
          </cell>
          <cell r="T24">
            <v>133299.80703</v>
          </cell>
          <cell r="U24"/>
          <cell r="V24">
            <v>133299.80703</v>
          </cell>
          <cell r="W24">
            <v>133299.80703</v>
          </cell>
          <cell r="X24"/>
          <cell r="Y24">
            <v>133299.80703</v>
          </cell>
          <cell r="Z24">
            <v>128302.08931</v>
          </cell>
          <cell r="AA24"/>
          <cell r="AB24">
            <v>128302.08931</v>
          </cell>
          <cell r="AC24">
            <v>81718.439379999996</v>
          </cell>
          <cell r="AD24"/>
          <cell r="AE24">
            <v>81718.439379999996</v>
          </cell>
          <cell r="AF24">
            <v>101183.19</v>
          </cell>
          <cell r="AG24"/>
          <cell r="AH24">
            <v>101183.19</v>
          </cell>
          <cell r="AI24">
            <v>130792.69</v>
          </cell>
          <cell r="AJ24"/>
          <cell r="AK24">
            <v>130792.69</v>
          </cell>
          <cell r="AL24">
            <v>121902.69</v>
          </cell>
          <cell r="AM24"/>
          <cell r="AN24">
            <v>121902.69</v>
          </cell>
        </row>
        <row r="25">
          <cell r="C25"/>
          <cell r="D25">
            <v>0</v>
          </cell>
          <cell r="E25">
            <v>0</v>
          </cell>
          <cell r="F25"/>
          <cell r="G25">
            <v>0</v>
          </cell>
          <cell r="H25">
            <v>0</v>
          </cell>
          <cell r="I25"/>
          <cell r="J25">
            <v>0</v>
          </cell>
          <cell r="K25">
            <v>0</v>
          </cell>
          <cell r="L25"/>
          <cell r="M25">
            <v>0</v>
          </cell>
          <cell r="N25">
            <v>0</v>
          </cell>
          <cell r="O25"/>
          <cell r="P25">
            <v>0</v>
          </cell>
          <cell r="Q25">
            <v>6.25</v>
          </cell>
          <cell r="R25"/>
          <cell r="S25">
            <v>6.25</v>
          </cell>
          <cell r="T25">
            <v>6.25</v>
          </cell>
          <cell r="U25"/>
          <cell r="V25">
            <v>6.25</v>
          </cell>
          <cell r="W25">
            <v>6.25</v>
          </cell>
          <cell r="X25"/>
          <cell r="Y25">
            <v>6.25</v>
          </cell>
          <cell r="Z25">
            <v>6</v>
          </cell>
          <cell r="AA25"/>
          <cell r="AB25">
            <v>6</v>
          </cell>
          <cell r="AC25">
            <v>2.4000100000000004</v>
          </cell>
          <cell r="AD25"/>
          <cell r="AE25">
            <v>2.4000100000000004</v>
          </cell>
          <cell r="AF25">
            <v>0</v>
          </cell>
          <cell r="AG25"/>
          <cell r="AH25">
            <v>0</v>
          </cell>
          <cell r="AI25">
            <v>0</v>
          </cell>
          <cell r="AJ25"/>
          <cell r="AK25">
            <v>0</v>
          </cell>
          <cell r="AL25">
            <v>0</v>
          </cell>
          <cell r="AM25"/>
          <cell r="AN25">
            <v>0</v>
          </cell>
        </row>
        <row r="26">
          <cell r="C26"/>
          <cell r="D26">
            <v>7.2201000000000004</v>
          </cell>
          <cell r="E26">
            <v>28.204349999999998</v>
          </cell>
          <cell r="F26"/>
          <cell r="G26">
            <v>28.204349999999998</v>
          </cell>
          <cell r="H26">
            <v>9.3696999999999999</v>
          </cell>
          <cell r="I26"/>
          <cell r="J26">
            <v>9.3696999999999999</v>
          </cell>
          <cell r="K26">
            <v>14.085180000000001</v>
          </cell>
          <cell r="L26"/>
          <cell r="M26">
            <v>14.085180000000001</v>
          </cell>
          <cell r="N26">
            <v>88.277679999999989</v>
          </cell>
          <cell r="O26"/>
          <cell r="P26">
            <v>88.277679999999989</v>
          </cell>
          <cell r="Q26">
            <v>6</v>
          </cell>
          <cell r="R26"/>
          <cell r="S26">
            <v>6</v>
          </cell>
          <cell r="T26">
            <v>6</v>
          </cell>
          <cell r="U26"/>
          <cell r="V26">
            <v>6</v>
          </cell>
          <cell r="W26">
            <v>6</v>
          </cell>
          <cell r="X26"/>
          <cell r="Y26">
            <v>6</v>
          </cell>
          <cell r="Z26">
            <v>52.321190000000001</v>
          </cell>
          <cell r="AA26"/>
          <cell r="AB26">
            <v>52.321190000000001</v>
          </cell>
          <cell r="AC26">
            <v>76.673969999999997</v>
          </cell>
          <cell r="AD26"/>
          <cell r="AE26">
            <v>76.673969999999997</v>
          </cell>
          <cell r="AF26">
            <v>6</v>
          </cell>
          <cell r="AG26"/>
          <cell r="AH26">
            <v>6</v>
          </cell>
          <cell r="AI26">
            <v>6</v>
          </cell>
          <cell r="AJ26"/>
          <cell r="AK26">
            <v>6</v>
          </cell>
          <cell r="AL26">
            <v>6</v>
          </cell>
          <cell r="AM26"/>
          <cell r="AN26">
            <v>6</v>
          </cell>
        </row>
        <row r="27">
          <cell r="C27"/>
          <cell r="D27">
            <v>6782.4841799999995</v>
          </cell>
          <cell r="E27">
            <v>5705.5763899999993</v>
          </cell>
          <cell r="F27"/>
          <cell r="G27">
            <v>5705.5763899999993</v>
          </cell>
          <cell r="H27">
            <v>4778.8794100000005</v>
          </cell>
          <cell r="I27"/>
          <cell r="J27">
            <v>4778.8794100000005</v>
          </cell>
          <cell r="K27">
            <v>4517.3668200000002</v>
          </cell>
          <cell r="L27"/>
          <cell r="M27">
            <v>4517.3668200000002</v>
          </cell>
          <cell r="N27">
            <v>3457.7864100000002</v>
          </cell>
          <cell r="O27"/>
          <cell r="P27">
            <v>3457.7864100000002</v>
          </cell>
          <cell r="Q27">
            <v>4403.5</v>
          </cell>
          <cell r="R27"/>
          <cell r="S27">
            <v>4403.5</v>
          </cell>
          <cell r="T27">
            <v>4403.7499900000003</v>
          </cell>
          <cell r="U27"/>
          <cell r="V27">
            <v>4403.7499900000003</v>
          </cell>
          <cell r="W27">
            <v>4403.7499900000003</v>
          </cell>
          <cell r="X27"/>
          <cell r="Y27">
            <v>4403.7499900000003</v>
          </cell>
          <cell r="Z27">
            <v>4126.7036900000003</v>
          </cell>
          <cell r="AA27"/>
          <cell r="AB27">
            <v>4126.7036900000003</v>
          </cell>
          <cell r="AC27">
            <v>4268.7341799999995</v>
          </cell>
          <cell r="AD27"/>
          <cell r="AE27">
            <v>4268.7341799999995</v>
          </cell>
          <cell r="AF27">
            <v>6434.9120000000003</v>
          </cell>
          <cell r="AG27"/>
          <cell r="AH27">
            <v>6434.9120000000003</v>
          </cell>
          <cell r="AI27">
            <v>5304.5119999999997</v>
          </cell>
          <cell r="AJ27"/>
          <cell r="AK27">
            <v>5304.5119999999997</v>
          </cell>
          <cell r="AL27">
            <v>5384.5119999999997</v>
          </cell>
          <cell r="AM27"/>
          <cell r="AN27">
            <v>5384.5119999999997</v>
          </cell>
        </row>
        <row r="28">
          <cell r="C28"/>
          <cell r="D28">
            <v>0</v>
          </cell>
          <cell r="E28">
            <v>0</v>
          </cell>
          <cell r="F28"/>
          <cell r="G28">
            <v>0</v>
          </cell>
          <cell r="H28">
            <v>0</v>
          </cell>
          <cell r="I28"/>
          <cell r="J28">
            <v>0</v>
          </cell>
          <cell r="K28">
            <v>0</v>
          </cell>
          <cell r="L28"/>
          <cell r="M28">
            <v>0</v>
          </cell>
          <cell r="N28">
            <v>0</v>
          </cell>
          <cell r="O28"/>
          <cell r="P28">
            <v>0</v>
          </cell>
          <cell r="Q28">
            <v>0</v>
          </cell>
          <cell r="R28"/>
          <cell r="S28">
            <v>0</v>
          </cell>
          <cell r="T28">
            <v>0</v>
          </cell>
          <cell r="U28"/>
          <cell r="V28">
            <v>0</v>
          </cell>
          <cell r="W28">
            <v>0</v>
          </cell>
          <cell r="X28"/>
          <cell r="Y28">
            <v>0</v>
          </cell>
          <cell r="Z28">
            <v>0</v>
          </cell>
          <cell r="AA28"/>
          <cell r="AB28">
            <v>0</v>
          </cell>
          <cell r="AC28">
            <v>0</v>
          </cell>
          <cell r="AD28"/>
          <cell r="AE28">
            <v>0</v>
          </cell>
          <cell r="AF28">
            <v>0</v>
          </cell>
          <cell r="AG28"/>
          <cell r="AH28">
            <v>0</v>
          </cell>
          <cell r="AI28">
            <v>0</v>
          </cell>
          <cell r="AJ28"/>
          <cell r="AK28">
            <v>0</v>
          </cell>
          <cell r="AL28">
            <v>0</v>
          </cell>
          <cell r="AM28"/>
          <cell r="AN28">
            <v>0</v>
          </cell>
        </row>
        <row r="29">
          <cell r="C29"/>
          <cell r="D29">
            <v>0</v>
          </cell>
          <cell r="E29">
            <v>0</v>
          </cell>
          <cell r="F29"/>
          <cell r="G29">
            <v>0</v>
          </cell>
          <cell r="H29">
            <v>207.63336999999999</v>
          </cell>
          <cell r="I29"/>
          <cell r="J29">
            <v>207.63336999999999</v>
          </cell>
          <cell r="K29">
            <v>0</v>
          </cell>
          <cell r="L29"/>
          <cell r="M29">
            <v>0</v>
          </cell>
          <cell r="N29">
            <v>0</v>
          </cell>
          <cell r="O29"/>
          <cell r="P29">
            <v>0</v>
          </cell>
          <cell r="Q29">
            <v>0</v>
          </cell>
          <cell r="R29"/>
          <cell r="S29">
            <v>0</v>
          </cell>
          <cell r="T29">
            <v>0</v>
          </cell>
          <cell r="U29"/>
          <cell r="V29">
            <v>0</v>
          </cell>
          <cell r="W29">
            <v>0</v>
          </cell>
          <cell r="X29"/>
          <cell r="Y29">
            <v>0</v>
          </cell>
          <cell r="Z29">
            <v>0</v>
          </cell>
          <cell r="AA29"/>
          <cell r="AB29">
            <v>0</v>
          </cell>
          <cell r="AC29">
            <v>0</v>
          </cell>
          <cell r="AD29"/>
          <cell r="AE29">
            <v>0</v>
          </cell>
          <cell r="AF29">
            <v>0</v>
          </cell>
          <cell r="AG29"/>
          <cell r="AH29">
            <v>0</v>
          </cell>
          <cell r="AI29">
            <v>0</v>
          </cell>
          <cell r="AJ29"/>
          <cell r="AK29">
            <v>0</v>
          </cell>
          <cell r="AL29">
            <v>0</v>
          </cell>
          <cell r="AM29"/>
          <cell r="AN29">
            <v>0</v>
          </cell>
        </row>
        <row r="30">
          <cell r="C30"/>
          <cell r="D30">
            <v>656.28589999999997</v>
          </cell>
          <cell r="E30">
            <v>769.07759999999996</v>
          </cell>
          <cell r="F30"/>
          <cell r="G30">
            <v>769.07759999999996</v>
          </cell>
          <cell r="H30">
            <v>1016.3879300000001</v>
          </cell>
          <cell r="I30"/>
          <cell r="J30">
            <v>1016.3879300000001</v>
          </cell>
          <cell r="K30">
            <v>73.189210000000003</v>
          </cell>
          <cell r="L30"/>
          <cell r="M30">
            <v>73.189210000000003</v>
          </cell>
          <cell r="N30">
            <v>0</v>
          </cell>
          <cell r="O30"/>
          <cell r="P30">
            <v>0</v>
          </cell>
          <cell r="Q30">
            <v>0</v>
          </cell>
          <cell r="R30"/>
          <cell r="S30">
            <v>0</v>
          </cell>
          <cell r="T30">
            <v>11</v>
          </cell>
          <cell r="U30"/>
          <cell r="V30">
            <v>11</v>
          </cell>
          <cell r="W30">
            <v>11</v>
          </cell>
          <cell r="X30"/>
          <cell r="Y30">
            <v>11</v>
          </cell>
          <cell r="Z30">
            <v>50</v>
          </cell>
          <cell r="AA30"/>
          <cell r="AB30">
            <v>50</v>
          </cell>
          <cell r="AC30">
            <v>20</v>
          </cell>
          <cell r="AD30"/>
          <cell r="AE30">
            <v>20</v>
          </cell>
          <cell r="AF30">
            <v>45</v>
          </cell>
          <cell r="AG30"/>
          <cell r="AH30">
            <v>45</v>
          </cell>
          <cell r="AI30">
            <v>45</v>
          </cell>
          <cell r="AJ30"/>
          <cell r="AK30">
            <v>45</v>
          </cell>
          <cell r="AL30">
            <v>45</v>
          </cell>
          <cell r="AM30"/>
          <cell r="AN30">
            <v>45</v>
          </cell>
        </row>
        <row r="31">
          <cell r="C31"/>
          <cell r="D31">
            <v>0</v>
          </cell>
          <cell r="E31">
            <v>0</v>
          </cell>
          <cell r="F31"/>
          <cell r="G31">
            <v>0</v>
          </cell>
          <cell r="H31">
            <v>0</v>
          </cell>
          <cell r="I31"/>
          <cell r="J31">
            <v>0</v>
          </cell>
          <cell r="K31">
            <v>0</v>
          </cell>
          <cell r="L31"/>
          <cell r="M31">
            <v>0</v>
          </cell>
          <cell r="N31">
            <v>0</v>
          </cell>
          <cell r="O31"/>
          <cell r="P31">
            <v>0</v>
          </cell>
          <cell r="Q31">
            <v>0</v>
          </cell>
          <cell r="R31"/>
          <cell r="S31">
            <v>0</v>
          </cell>
          <cell r="T31">
            <v>0</v>
          </cell>
          <cell r="U31"/>
          <cell r="V31">
            <v>0</v>
          </cell>
          <cell r="W31">
            <v>0</v>
          </cell>
          <cell r="X31"/>
          <cell r="Y31">
            <v>0</v>
          </cell>
          <cell r="Z31">
            <v>0</v>
          </cell>
          <cell r="AA31"/>
          <cell r="AB31">
            <v>0</v>
          </cell>
          <cell r="AC31">
            <v>0</v>
          </cell>
          <cell r="AD31"/>
          <cell r="AE31">
            <v>0</v>
          </cell>
          <cell r="AF31">
            <v>0</v>
          </cell>
          <cell r="AG31"/>
          <cell r="AH31">
            <v>0</v>
          </cell>
          <cell r="AI31">
            <v>0</v>
          </cell>
          <cell r="AJ31"/>
          <cell r="AK31">
            <v>0</v>
          </cell>
          <cell r="AL31">
            <v>0</v>
          </cell>
          <cell r="AM31"/>
          <cell r="AN31">
            <v>0</v>
          </cell>
          <cell r="AO31"/>
        </row>
        <row r="32">
          <cell r="C32" t="str">
            <v>Material Costs</v>
          </cell>
          <cell r="D32">
            <v>184646.19473000002</v>
          </cell>
          <cell r="E32">
            <v>71355.334700000007</v>
          </cell>
          <cell r="F32">
            <v>0</v>
          </cell>
          <cell r="G32">
            <v>71355.334700000007</v>
          </cell>
          <cell r="H32">
            <v>74065.612339999992</v>
          </cell>
          <cell r="I32">
            <v>0</v>
          </cell>
          <cell r="J32">
            <v>74065.612339999992</v>
          </cell>
          <cell r="K32">
            <v>65605.199180000011</v>
          </cell>
          <cell r="L32">
            <v>0</v>
          </cell>
          <cell r="M32">
            <v>65605.199180000011</v>
          </cell>
          <cell r="N32">
            <v>81867.968049999996</v>
          </cell>
          <cell r="O32">
            <v>0</v>
          </cell>
          <cell r="P32">
            <v>81867.968049999996</v>
          </cell>
          <cell r="Q32">
            <v>140827.60800000001</v>
          </cell>
          <cell r="R32">
            <v>0</v>
          </cell>
          <cell r="S32">
            <v>140827.60800000001</v>
          </cell>
          <cell r="T32">
            <v>137726.80702000001</v>
          </cell>
          <cell r="U32">
            <v>0</v>
          </cell>
          <cell r="V32">
            <v>137726.80702000001</v>
          </cell>
          <cell r="W32">
            <v>137726.80702000001</v>
          </cell>
          <cell r="X32">
            <v>0</v>
          </cell>
          <cell r="Y32">
            <v>137726.80702000001</v>
          </cell>
          <cell r="Z32">
            <v>132537.11418999999</v>
          </cell>
          <cell r="AA32">
            <v>0</v>
          </cell>
          <cell r="AB32">
            <v>132537.11418999999</v>
          </cell>
          <cell r="AC32">
            <v>86086.247539999997</v>
          </cell>
          <cell r="AD32">
            <v>0</v>
          </cell>
          <cell r="AE32">
            <v>86086.247539999997</v>
          </cell>
          <cell r="AF32">
            <v>107669.102</v>
          </cell>
          <cell r="AG32">
            <v>0</v>
          </cell>
          <cell r="AH32">
            <v>107669.102</v>
          </cell>
          <cell r="AI32">
            <v>136148.20199999999</v>
          </cell>
          <cell r="AJ32">
            <v>0</v>
          </cell>
          <cell r="AK32">
            <v>136148.20199999999</v>
          </cell>
          <cell r="AL32">
            <v>127338.202</v>
          </cell>
          <cell r="AM32">
            <v>0</v>
          </cell>
          <cell r="AN32">
            <v>127338.202</v>
          </cell>
        </row>
        <row r="33">
          <cell r="C33"/>
          <cell r="D33">
            <v>80601.527420000013</v>
          </cell>
          <cell r="E33">
            <v>77988.080300000001</v>
          </cell>
          <cell r="F33"/>
          <cell r="G33">
            <v>77988.080300000001</v>
          </cell>
          <cell r="H33">
            <v>80460.577359999996</v>
          </cell>
          <cell r="I33"/>
          <cell r="J33">
            <v>80460.577359999996</v>
          </cell>
          <cell r="K33">
            <v>35899.800139999999</v>
          </cell>
          <cell r="L33"/>
          <cell r="M33">
            <v>35899.800139999999</v>
          </cell>
          <cell r="N33">
            <v>31762.121070000001</v>
          </cell>
          <cell r="O33"/>
          <cell r="P33">
            <v>31762.121070000001</v>
          </cell>
          <cell r="Q33">
            <v>31052.3</v>
          </cell>
          <cell r="R33"/>
          <cell r="S33">
            <v>31052.3</v>
          </cell>
          <cell r="T33">
            <v>30880.015769999998</v>
          </cell>
          <cell r="U33"/>
          <cell r="V33">
            <v>30880.015769999998</v>
          </cell>
          <cell r="W33">
            <v>31648.015769999998</v>
          </cell>
          <cell r="X33"/>
          <cell r="Y33">
            <v>31648.015769999998</v>
          </cell>
          <cell r="Z33">
            <v>32132.627120000001</v>
          </cell>
          <cell r="AA33"/>
          <cell r="AB33">
            <v>32132.627120000001</v>
          </cell>
          <cell r="AC33">
            <v>31201.173699999999</v>
          </cell>
          <cell r="AD33"/>
          <cell r="AE33">
            <v>31201.173699999999</v>
          </cell>
          <cell r="AF33">
            <v>32689.35</v>
          </cell>
          <cell r="AG33"/>
          <cell r="AH33">
            <v>32689.35</v>
          </cell>
          <cell r="AI33">
            <v>33559.987000000001</v>
          </cell>
          <cell r="AJ33"/>
          <cell r="AK33">
            <v>33559.987000000001</v>
          </cell>
          <cell r="AL33">
            <v>34524.656999999999</v>
          </cell>
          <cell r="AM33"/>
          <cell r="AN33">
            <v>34524.656999999999</v>
          </cell>
        </row>
        <row r="34">
          <cell r="C34"/>
          <cell r="D34">
            <v>549.10383999999999</v>
          </cell>
          <cell r="E34">
            <v>412.69028000000003</v>
          </cell>
          <cell r="F34"/>
          <cell r="G34">
            <v>412.69028000000003</v>
          </cell>
          <cell r="H34">
            <v>425.15459000000004</v>
          </cell>
          <cell r="I34"/>
          <cell r="J34">
            <v>425.15459000000004</v>
          </cell>
          <cell r="K34">
            <v>439.38391999999999</v>
          </cell>
          <cell r="L34"/>
          <cell r="M34">
            <v>439.38391999999999</v>
          </cell>
          <cell r="N34">
            <v>334.01971000000003</v>
          </cell>
          <cell r="O34"/>
          <cell r="P34">
            <v>334.01971000000003</v>
          </cell>
          <cell r="Q34">
            <v>327.82600000000002</v>
          </cell>
          <cell r="R34"/>
          <cell r="S34">
            <v>327.82600000000002</v>
          </cell>
          <cell r="T34">
            <v>317.82600000000002</v>
          </cell>
          <cell r="U34"/>
          <cell r="V34">
            <v>317.82600000000002</v>
          </cell>
          <cell r="W34">
            <v>317.82600000000002</v>
          </cell>
          <cell r="X34"/>
          <cell r="Y34">
            <v>317.82600000000002</v>
          </cell>
          <cell r="Z34">
            <v>349.12415999999996</v>
          </cell>
          <cell r="AA34"/>
          <cell r="AB34">
            <v>349.12415999999996</v>
          </cell>
          <cell r="AC34">
            <v>327.61378000000002</v>
          </cell>
          <cell r="AD34"/>
          <cell r="AE34">
            <v>327.61378000000002</v>
          </cell>
          <cell r="AF34">
            <v>331.11500000000001</v>
          </cell>
          <cell r="AG34"/>
          <cell r="AH34">
            <v>331.11500000000001</v>
          </cell>
          <cell r="AI34">
            <v>337.11500000000001</v>
          </cell>
          <cell r="AJ34"/>
          <cell r="AK34">
            <v>337.11500000000001</v>
          </cell>
          <cell r="AL34">
            <v>345.11500000000001</v>
          </cell>
          <cell r="AM34"/>
          <cell r="AN34">
            <v>345.11500000000001</v>
          </cell>
        </row>
        <row r="35">
          <cell r="C35"/>
          <cell r="D35">
            <v>2817.22795</v>
          </cell>
          <cell r="E35">
            <v>2775.24233</v>
          </cell>
          <cell r="F35"/>
          <cell r="G35">
            <v>2775.24233</v>
          </cell>
          <cell r="H35">
            <v>2959.2302100000002</v>
          </cell>
          <cell r="I35"/>
          <cell r="J35">
            <v>2959.2302100000002</v>
          </cell>
          <cell r="K35">
            <v>2308.5646900000002</v>
          </cell>
          <cell r="L35"/>
          <cell r="M35">
            <v>2308.5646900000002</v>
          </cell>
          <cell r="N35">
            <v>1931.26269</v>
          </cell>
          <cell r="O35"/>
          <cell r="P35">
            <v>1931.26269</v>
          </cell>
          <cell r="Q35">
            <v>3287</v>
          </cell>
          <cell r="R35"/>
          <cell r="S35">
            <v>3287</v>
          </cell>
          <cell r="T35">
            <v>3287.0000299999997</v>
          </cell>
          <cell r="U35"/>
          <cell r="V35">
            <v>3287.0000299999997</v>
          </cell>
          <cell r="W35">
            <v>3287.0000299999997</v>
          </cell>
          <cell r="X35"/>
          <cell r="Y35">
            <v>3287.0000299999997</v>
          </cell>
          <cell r="Z35">
            <v>3094.9998300000002</v>
          </cell>
          <cell r="AA35"/>
          <cell r="AB35">
            <v>3094.9998300000002</v>
          </cell>
          <cell r="AC35">
            <v>3001.00009</v>
          </cell>
          <cell r="AD35"/>
          <cell r="AE35">
            <v>3001.00009</v>
          </cell>
          <cell r="AF35">
            <v>2882</v>
          </cell>
          <cell r="AG35"/>
          <cell r="AH35">
            <v>2882</v>
          </cell>
          <cell r="AI35">
            <v>2882</v>
          </cell>
          <cell r="AJ35"/>
          <cell r="AK35">
            <v>2882</v>
          </cell>
          <cell r="AL35">
            <v>2882</v>
          </cell>
          <cell r="AM35"/>
          <cell r="AN35">
            <v>2882</v>
          </cell>
        </row>
        <row r="36">
          <cell r="C36"/>
          <cell r="D36">
            <v>0</v>
          </cell>
          <cell r="E36">
            <v>0</v>
          </cell>
          <cell r="F36"/>
          <cell r="G36">
            <v>0</v>
          </cell>
          <cell r="H36">
            <v>1126.3687</v>
          </cell>
          <cell r="I36"/>
          <cell r="J36">
            <v>1126.3687</v>
          </cell>
          <cell r="K36">
            <v>3.97113</v>
          </cell>
          <cell r="L36"/>
          <cell r="M36">
            <v>3.97113</v>
          </cell>
          <cell r="N36">
            <v>13.10844</v>
          </cell>
          <cell r="O36"/>
          <cell r="P36">
            <v>13.10844</v>
          </cell>
          <cell r="Q36">
            <v>0</v>
          </cell>
          <cell r="R36"/>
          <cell r="S36">
            <v>0</v>
          </cell>
          <cell r="T36">
            <v>0</v>
          </cell>
          <cell r="U36"/>
          <cell r="V36">
            <v>0</v>
          </cell>
          <cell r="W36">
            <v>12.959</v>
          </cell>
          <cell r="X36"/>
          <cell r="Y36">
            <v>12.959</v>
          </cell>
          <cell r="Z36">
            <v>12.959100000000001</v>
          </cell>
          <cell r="AA36"/>
          <cell r="AB36">
            <v>12.959100000000001</v>
          </cell>
          <cell r="AC36">
            <v>13.10844</v>
          </cell>
          <cell r="AD36"/>
          <cell r="AE36">
            <v>13.10844</v>
          </cell>
          <cell r="AF36">
            <v>0</v>
          </cell>
          <cell r="AG36"/>
          <cell r="AH36">
            <v>0</v>
          </cell>
          <cell r="AI36">
            <v>0</v>
          </cell>
          <cell r="AJ36"/>
          <cell r="AK36">
            <v>0</v>
          </cell>
          <cell r="AL36">
            <v>0</v>
          </cell>
          <cell r="AM36"/>
          <cell r="AN36">
            <v>0</v>
          </cell>
        </row>
        <row r="37">
          <cell r="C37" t="str">
            <v>Energy</v>
          </cell>
          <cell r="D37">
            <v>83967.85921000001</v>
          </cell>
          <cell r="E37">
            <v>81176.01290999999</v>
          </cell>
          <cell r="F37">
            <v>0</v>
          </cell>
          <cell r="G37">
            <v>81176.01290999999</v>
          </cell>
          <cell r="H37">
            <v>84971.330860000002</v>
          </cell>
          <cell r="I37">
            <v>0</v>
          </cell>
          <cell r="J37">
            <v>84971.330860000002</v>
          </cell>
          <cell r="K37">
            <v>38651.719879999997</v>
          </cell>
          <cell r="L37">
            <v>0</v>
          </cell>
          <cell r="M37">
            <v>38651.719879999997</v>
          </cell>
          <cell r="N37">
            <v>34040.511910000008</v>
          </cell>
          <cell r="O37">
            <v>0</v>
          </cell>
          <cell r="P37">
            <v>34040.511910000008</v>
          </cell>
          <cell r="Q37">
            <v>34667.126000000004</v>
          </cell>
          <cell r="R37">
            <v>0</v>
          </cell>
          <cell r="S37">
            <v>34667.126000000004</v>
          </cell>
          <cell r="T37">
            <v>34484.841800000002</v>
          </cell>
          <cell r="U37">
            <v>0</v>
          </cell>
          <cell r="V37">
            <v>34484.841800000002</v>
          </cell>
          <cell r="W37">
            <v>35265.800800000005</v>
          </cell>
          <cell r="X37">
            <v>0</v>
          </cell>
          <cell r="Y37">
            <v>35265.800800000005</v>
          </cell>
          <cell r="Z37">
            <v>35589.710209999997</v>
          </cell>
          <cell r="AA37">
            <v>0</v>
          </cell>
          <cell r="AB37">
            <v>35589.710209999997</v>
          </cell>
          <cell r="AC37">
            <v>34542.896010000004</v>
          </cell>
          <cell r="AD37">
            <v>0</v>
          </cell>
          <cell r="AE37">
            <v>34542.896010000004</v>
          </cell>
          <cell r="AF37">
            <v>35902.464999999997</v>
          </cell>
          <cell r="AG37">
            <v>0</v>
          </cell>
          <cell r="AH37">
            <v>35902.464999999997</v>
          </cell>
          <cell r="AI37">
            <v>36779.101999999999</v>
          </cell>
          <cell r="AJ37">
            <v>0</v>
          </cell>
          <cell r="AK37">
            <v>36779.101999999999</v>
          </cell>
          <cell r="AL37">
            <v>37751.771999999997</v>
          </cell>
          <cell r="AM37">
            <v>0</v>
          </cell>
          <cell r="AN37">
            <v>37751.771999999997</v>
          </cell>
        </row>
        <row r="38">
          <cell r="C38"/>
          <cell r="D38">
            <v>427615.55012999999</v>
          </cell>
          <cell r="E38">
            <v>376698.36108</v>
          </cell>
          <cell r="F38"/>
          <cell r="G38">
            <v>376698.36108</v>
          </cell>
          <cell r="H38">
            <v>273553.15617000003</v>
          </cell>
          <cell r="I38"/>
          <cell r="J38">
            <v>273553.15617000003</v>
          </cell>
          <cell r="K38">
            <v>204112.88013000001</v>
          </cell>
          <cell r="L38"/>
          <cell r="M38">
            <v>204112.88013000001</v>
          </cell>
          <cell r="N38">
            <v>265290.49108000001</v>
          </cell>
          <cell r="O38"/>
          <cell r="P38">
            <v>265290.49108000001</v>
          </cell>
          <cell r="Q38">
            <v>284169</v>
          </cell>
          <cell r="R38"/>
          <cell r="S38">
            <v>284169</v>
          </cell>
          <cell r="T38">
            <v>286098.18</v>
          </cell>
          <cell r="U38"/>
          <cell r="V38">
            <v>286098.18</v>
          </cell>
          <cell r="W38">
            <v>276098.18</v>
          </cell>
          <cell r="X38"/>
          <cell r="Y38">
            <v>276098.18</v>
          </cell>
          <cell r="Z38">
            <v>281682.36414999998</v>
          </cell>
          <cell r="AA38"/>
          <cell r="AB38">
            <v>281682.36414999998</v>
          </cell>
          <cell r="AC38">
            <v>260545.51301</v>
          </cell>
          <cell r="AD38"/>
          <cell r="AE38">
            <v>260545.51301</v>
          </cell>
          <cell r="AF38">
            <v>197353.68400000001</v>
          </cell>
          <cell r="AG38"/>
          <cell r="AH38">
            <v>197353.68400000001</v>
          </cell>
          <cell r="AI38">
            <v>173984</v>
          </cell>
          <cell r="AJ38"/>
          <cell r="AK38">
            <v>173984</v>
          </cell>
          <cell r="AL38">
            <v>224768</v>
          </cell>
          <cell r="AM38"/>
          <cell r="AN38">
            <v>224768</v>
          </cell>
        </row>
        <row r="39">
          <cell r="C39" t="str">
            <v>Repairs &amp; Maintenance</v>
          </cell>
          <cell r="D39">
            <v>427615.55012999999</v>
          </cell>
          <cell r="E39">
            <v>376698.36108</v>
          </cell>
          <cell r="F39">
            <v>0</v>
          </cell>
          <cell r="G39">
            <v>376698.36108</v>
          </cell>
          <cell r="H39">
            <v>273553.15617000003</v>
          </cell>
          <cell r="I39">
            <v>0</v>
          </cell>
          <cell r="J39">
            <v>273553.15617000003</v>
          </cell>
          <cell r="K39">
            <v>204112.88013000001</v>
          </cell>
          <cell r="L39">
            <v>0</v>
          </cell>
          <cell r="M39">
            <v>204112.88013000001</v>
          </cell>
          <cell r="N39">
            <v>265290.49108000001</v>
          </cell>
          <cell r="O39">
            <v>0</v>
          </cell>
          <cell r="P39">
            <v>265290.49108000001</v>
          </cell>
          <cell r="Q39">
            <v>284169</v>
          </cell>
          <cell r="R39">
            <v>0</v>
          </cell>
          <cell r="S39">
            <v>284169</v>
          </cell>
          <cell r="T39">
            <v>286098.18</v>
          </cell>
          <cell r="U39">
            <v>0</v>
          </cell>
          <cell r="V39">
            <v>286098.18</v>
          </cell>
          <cell r="W39">
            <v>276098.18</v>
          </cell>
          <cell r="X39">
            <v>0</v>
          </cell>
          <cell r="Y39">
            <v>276098.18</v>
          </cell>
          <cell r="Z39">
            <v>281682.36414999998</v>
          </cell>
          <cell r="AA39">
            <v>0</v>
          </cell>
          <cell r="AB39">
            <v>281682.36414999998</v>
          </cell>
          <cell r="AC39">
            <v>260545.51301</v>
          </cell>
          <cell r="AD39">
            <v>0</v>
          </cell>
          <cell r="AE39">
            <v>260545.51301</v>
          </cell>
          <cell r="AF39">
            <v>197353.68400000001</v>
          </cell>
          <cell r="AG39">
            <v>0</v>
          </cell>
          <cell r="AH39">
            <v>197353.68400000001</v>
          </cell>
          <cell r="AI39">
            <v>173984</v>
          </cell>
          <cell r="AJ39">
            <v>0</v>
          </cell>
          <cell r="AK39">
            <v>173984</v>
          </cell>
          <cell r="AL39">
            <v>224768</v>
          </cell>
          <cell r="AM39">
            <v>0</v>
          </cell>
          <cell r="AN39">
            <v>224768</v>
          </cell>
        </row>
        <row r="40">
          <cell r="C40" t="str">
            <v>Repairs &amp; Maintenance</v>
          </cell>
          <cell r="D40">
            <v>5180.83788</v>
          </cell>
          <cell r="E40">
            <v>5192.2967500000004</v>
          </cell>
          <cell r="F40"/>
          <cell r="G40">
            <v>5192.2967500000004</v>
          </cell>
          <cell r="H40">
            <v>2915.6937799999996</v>
          </cell>
          <cell r="I40"/>
          <cell r="J40">
            <v>2915.6937799999996</v>
          </cell>
          <cell r="K40">
            <v>2059.9795899999999</v>
          </cell>
          <cell r="L40"/>
          <cell r="M40">
            <v>2059.9795899999999</v>
          </cell>
          <cell r="N40">
            <v>3628.5583099999999</v>
          </cell>
          <cell r="O40"/>
          <cell r="P40">
            <v>3628.5583099999999</v>
          </cell>
          <cell r="Q40">
            <v>5907</v>
          </cell>
          <cell r="R40"/>
          <cell r="S40">
            <v>5907</v>
          </cell>
          <cell r="T40">
            <v>6007</v>
          </cell>
          <cell r="U40"/>
          <cell r="V40">
            <v>6007</v>
          </cell>
          <cell r="W40">
            <v>6007</v>
          </cell>
          <cell r="X40"/>
          <cell r="Y40">
            <v>6007</v>
          </cell>
          <cell r="Z40">
            <v>6230.5949800000008</v>
          </cell>
          <cell r="AA40"/>
          <cell r="AB40">
            <v>6230.5949800000008</v>
          </cell>
          <cell r="AC40">
            <v>4781.7976200000003</v>
          </cell>
          <cell r="AD40"/>
          <cell r="AE40">
            <v>4781.7976200000003</v>
          </cell>
          <cell r="AF40">
            <v>3907</v>
          </cell>
          <cell r="AG40"/>
          <cell r="AH40">
            <v>3907</v>
          </cell>
          <cell r="AI40">
            <v>3907</v>
          </cell>
          <cell r="AJ40"/>
          <cell r="AK40">
            <v>3907</v>
          </cell>
          <cell r="AL40">
            <v>3577</v>
          </cell>
          <cell r="AM40"/>
          <cell r="AN40">
            <v>3577</v>
          </cell>
        </row>
        <row r="41">
          <cell r="C41" t="str">
            <v>Repairs &amp; Maintenance</v>
          </cell>
          <cell r="D41">
            <v>3758.1230800000003</v>
          </cell>
          <cell r="E41">
            <v>3727.1006600000001</v>
          </cell>
          <cell r="F41"/>
          <cell r="G41">
            <v>3727.1006600000001</v>
          </cell>
          <cell r="H41">
            <v>3335.2678100000003</v>
          </cell>
          <cell r="I41"/>
          <cell r="J41">
            <v>3335.2678100000003</v>
          </cell>
          <cell r="K41">
            <v>2854.3969700000002</v>
          </cell>
          <cell r="L41"/>
          <cell r="M41">
            <v>2854.3969700000002</v>
          </cell>
          <cell r="N41">
            <v>1754.2300400000001</v>
          </cell>
          <cell r="O41"/>
          <cell r="P41">
            <v>1754.2300400000001</v>
          </cell>
          <cell r="Q41">
            <v>4672</v>
          </cell>
          <cell r="R41"/>
          <cell r="S41">
            <v>4672</v>
          </cell>
          <cell r="T41">
            <v>3602.9700899999998</v>
          </cell>
          <cell r="U41"/>
          <cell r="V41">
            <v>3602.9700899999998</v>
          </cell>
          <cell r="W41">
            <v>3602.9700899999998</v>
          </cell>
          <cell r="X41"/>
          <cell r="Y41">
            <v>3602.9700899999998</v>
          </cell>
          <cell r="Z41">
            <v>3550.20496</v>
          </cell>
          <cell r="AA41"/>
          <cell r="AB41">
            <v>3550.20496</v>
          </cell>
          <cell r="AC41">
            <v>2104.8169600000001</v>
          </cell>
          <cell r="AD41"/>
          <cell r="AE41">
            <v>2104.8169600000001</v>
          </cell>
          <cell r="AF41">
            <v>3707</v>
          </cell>
          <cell r="AG41"/>
          <cell r="AH41">
            <v>3707</v>
          </cell>
          <cell r="AI41">
            <v>4477</v>
          </cell>
          <cell r="AJ41"/>
          <cell r="AK41">
            <v>4477</v>
          </cell>
          <cell r="AL41">
            <v>4657</v>
          </cell>
          <cell r="AM41"/>
          <cell r="AN41">
            <v>4657</v>
          </cell>
        </row>
        <row r="42">
          <cell r="C42" t="str">
            <v>Material Costs</v>
          </cell>
          <cell r="D42">
            <v>16758.201209999999</v>
          </cell>
          <cell r="E42">
            <v>13496.263000000001</v>
          </cell>
          <cell r="F42"/>
          <cell r="G42">
            <v>13496.263000000001</v>
          </cell>
          <cell r="H42">
            <v>0</v>
          </cell>
          <cell r="I42"/>
          <cell r="J42">
            <v>0</v>
          </cell>
          <cell r="K42">
            <v>0</v>
          </cell>
          <cell r="L42"/>
          <cell r="M42">
            <v>0</v>
          </cell>
          <cell r="N42">
            <v>0</v>
          </cell>
          <cell r="O42"/>
          <cell r="P42">
            <v>0</v>
          </cell>
          <cell r="Q42">
            <v>0</v>
          </cell>
          <cell r="R42"/>
          <cell r="S42">
            <v>0</v>
          </cell>
          <cell r="T42">
            <v>0</v>
          </cell>
          <cell r="U42"/>
          <cell r="V42">
            <v>0</v>
          </cell>
          <cell r="W42">
            <v>0</v>
          </cell>
          <cell r="X42"/>
          <cell r="Y42">
            <v>0</v>
          </cell>
          <cell r="Z42">
            <v>0</v>
          </cell>
          <cell r="AA42"/>
          <cell r="AB42">
            <v>0</v>
          </cell>
          <cell r="AC42">
            <v>0</v>
          </cell>
          <cell r="AD42"/>
          <cell r="AE42">
            <v>0</v>
          </cell>
          <cell r="AF42">
            <v>0</v>
          </cell>
          <cell r="AG42"/>
          <cell r="AH42">
            <v>0</v>
          </cell>
          <cell r="AI42">
            <v>0</v>
          </cell>
          <cell r="AJ42"/>
          <cell r="AK42">
            <v>0</v>
          </cell>
          <cell r="AL42">
            <v>0</v>
          </cell>
          <cell r="AM42"/>
          <cell r="AN42">
            <v>0</v>
          </cell>
        </row>
        <row r="43">
          <cell r="C43" t="str">
            <v>Flexibility Costs</v>
          </cell>
          <cell r="D43">
            <v>900000</v>
          </cell>
          <cell r="E43">
            <v>474000</v>
          </cell>
          <cell r="F43"/>
          <cell r="G43">
            <v>474000</v>
          </cell>
          <cell r="H43">
            <v>509240.00004000001</v>
          </cell>
          <cell r="I43"/>
          <cell r="J43">
            <v>509240.00004000001</v>
          </cell>
          <cell r="K43">
            <v>554700</v>
          </cell>
          <cell r="L43"/>
          <cell r="M43">
            <v>554700</v>
          </cell>
          <cell r="N43">
            <v>620350.00655999989</v>
          </cell>
          <cell r="O43"/>
          <cell r="P43">
            <v>620350.00655999989</v>
          </cell>
          <cell r="Q43">
            <v>624080</v>
          </cell>
          <cell r="R43"/>
          <cell r="S43">
            <v>624080</v>
          </cell>
          <cell r="T43">
            <v>620350.00788000005</v>
          </cell>
          <cell r="U43"/>
          <cell r="V43">
            <v>620350.00788000005</v>
          </cell>
          <cell r="W43">
            <v>620350.00788000005</v>
          </cell>
          <cell r="X43"/>
          <cell r="Y43">
            <v>620350.00788000005</v>
          </cell>
          <cell r="Z43">
            <v>620350.00715999992</v>
          </cell>
          <cell r="AA43"/>
          <cell r="AB43">
            <v>620350.00715999992</v>
          </cell>
          <cell r="AC43">
            <v>620350.00679999997</v>
          </cell>
          <cell r="AD43"/>
          <cell r="AE43">
            <v>620350.00679999997</v>
          </cell>
          <cell r="AF43">
            <v>564518.50600000005</v>
          </cell>
          <cell r="AG43"/>
          <cell r="AH43">
            <v>564518.50600000005</v>
          </cell>
          <cell r="AI43">
            <v>513711.84100000001</v>
          </cell>
          <cell r="AJ43"/>
          <cell r="AK43">
            <v>513711.84100000001</v>
          </cell>
          <cell r="AL43">
            <v>467477.77500000002</v>
          </cell>
          <cell r="AM43"/>
          <cell r="AN43">
            <v>467477.77500000002</v>
          </cell>
        </row>
        <row r="44">
          <cell r="C44"/>
          <cell r="D44">
            <v>925697.16217000003</v>
          </cell>
          <cell r="E44">
            <v>496415.66041000001</v>
          </cell>
          <cell r="F44">
            <v>0</v>
          </cell>
          <cell r="G44">
            <v>496415.66041000001</v>
          </cell>
          <cell r="H44">
            <v>515490.96163000003</v>
          </cell>
          <cell r="I44">
            <v>0</v>
          </cell>
          <cell r="J44">
            <v>515490.96163000003</v>
          </cell>
          <cell r="K44">
            <v>559614.37656</v>
          </cell>
          <cell r="L44">
            <v>0</v>
          </cell>
          <cell r="M44">
            <v>559614.37656</v>
          </cell>
          <cell r="N44">
            <v>625732.79490999994</v>
          </cell>
          <cell r="O44">
            <v>0</v>
          </cell>
          <cell r="P44">
            <v>625732.79490999994</v>
          </cell>
          <cell r="Q44">
            <v>634659</v>
          </cell>
          <cell r="R44">
            <v>0</v>
          </cell>
          <cell r="S44">
            <v>634659</v>
          </cell>
          <cell r="T44">
            <v>629959.97797000001</v>
          </cell>
          <cell r="U44">
            <v>0</v>
          </cell>
          <cell r="V44">
            <v>629959.97797000001</v>
          </cell>
          <cell r="W44">
            <v>629959.97797000001</v>
          </cell>
          <cell r="X44">
            <v>0</v>
          </cell>
          <cell r="Y44">
            <v>629959.97797000001</v>
          </cell>
          <cell r="Z44">
            <v>630130.80709999998</v>
          </cell>
          <cell r="AA44">
            <v>0</v>
          </cell>
          <cell r="AB44">
            <v>630130.80709999998</v>
          </cell>
          <cell r="AC44">
            <v>627236.62138000003</v>
          </cell>
          <cell r="AD44">
            <v>0</v>
          </cell>
          <cell r="AE44">
            <v>627236.62138000003</v>
          </cell>
          <cell r="AF44">
            <v>572132.50600000005</v>
          </cell>
          <cell r="AG44">
            <v>0</v>
          </cell>
          <cell r="AH44">
            <v>572132.50600000005</v>
          </cell>
          <cell r="AI44">
            <v>522095.84100000001</v>
          </cell>
          <cell r="AJ44">
            <v>0</v>
          </cell>
          <cell r="AK44">
            <v>522095.84100000001</v>
          </cell>
          <cell r="AL44">
            <v>475711.77500000002</v>
          </cell>
          <cell r="AM44">
            <v>0</v>
          </cell>
          <cell r="AN44">
            <v>475711.77500000002</v>
          </cell>
        </row>
        <row r="45">
          <cell r="C45"/>
          <cell r="D45">
            <v>1621926.76624</v>
          </cell>
          <cell r="E45">
            <v>1025645.3691</v>
          </cell>
          <cell r="F45">
            <v>0</v>
          </cell>
          <cell r="G45">
            <v>1025645.3691</v>
          </cell>
          <cell r="H45">
            <v>971193.10499999998</v>
          </cell>
          <cell r="I45">
            <v>0</v>
          </cell>
          <cell r="J45">
            <v>971193.10499999998</v>
          </cell>
          <cell r="K45">
            <v>890631.15174999996</v>
          </cell>
          <cell r="L45">
            <v>0</v>
          </cell>
          <cell r="M45">
            <v>890631.15174999996</v>
          </cell>
          <cell r="N45">
            <v>1027228.9269499999</v>
          </cell>
          <cell r="O45">
            <v>0</v>
          </cell>
          <cell r="P45">
            <v>1027228.9269499999</v>
          </cell>
          <cell r="Q45">
            <v>1116165.82</v>
          </cell>
          <cell r="R45">
            <v>0</v>
          </cell>
          <cell r="S45">
            <v>1116165.82</v>
          </cell>
          <cell r="T45">
            <v>1112666.26979</v>
          </cell>
          <cell r="U45">
            <v>0</v>
          </cell>
          <cell r="V45">
            <v>1112666.26979</v>
          </cell>
          <cell r="W45">
            <v>1106447.2287900001</v>
          </cell>
          <cell r="X45">
            <v>0</v>
          </cell>
          <cell r="Y45">
            <v>1106447.2287900001</v>
          </cell>
          <cell r="Z45">
            <v>1105641.10965</v>
          </cell>
          <cell r="AA45">
            <v>0</v>
          </cell>
          <cell r="AB45">
            <v>1105641.10965</v>
          </cell>
          <cell r="AC45">
            <v>1034112.39194</v>
          </cell>
          <cell r="AD45">
            <v>0</v>
          </cell>
          <cell r="AE45">
            <v>1034112.39194</v>
          </cell>
          <cell r="AF45">
            <v>950057.7570000001</v>
          </cell>
          <cell r="AG45">
            <v>0</v>
          </cell>
          <cell r="AH45">
            <v>950057.7570000001</v>
          </cell>
          <cell r="AI45">
            <v>906007.14500000002</v>
          </cell>
          <cell r="AJ45">
            <v>0</v>
          </cell>
          <cell r="AK45">
            <v>906007.14500000002</v>
          </cell>
          <cell r="AL45">
            <v>902569.74900000007</v>
          </cell>
          <cell r="AM45">
            <v>0</v>
          </cell>
          <cell r="AN45">
            <v>902569.74900000007</v>
          </cell>
        </row>
        <row r="46">
          <cell r="C46"/>
          <cell r="D46">
            <v>1955769.3095600002</v>
          </cell>
          <cell r="E46">
            <v>1025646.1890100001</v>
          </cell>
          <cell r="F46">
            <v>0</v>
          </cell>
          <cell r="G46">
            <v>1025646.1890100001</v>
          </cell>
          <cell r="H46">
            <v>971650.83590999991</v>
          </cell>
          <cell r="I46">
            <v>0</v>
          </cell>
          <cell r="J46">
            <v>971650.83590999991</v>
          </cell>
          <cell r="K46">
            <v>903979.49635999999</v>
          </cell>
          <cell r="L46">
            <v>0</v>
          </cell>
          <cell r="M46">
            <v>903979.49635999999</v>
          </cell>
          <cell r="N46">
            <v>1040301.06173</v>
          </cell>
          <cell r="O46">
            <v>0</v>
          </cell>
          <cell r="P46">
            <v>1040301.06173</v>
          </cell>
          <cell r="Q46">
            <v>1116165.82</v>
          </cell>
          <cell r="R46">
            <v>0</v>
          </cell>
          <cell r="S46">
            <v>1116165.82</v>
          </cell>
          <cell r="T46">
            <v>1113962.0560600001</v>
          </cell>
          <cell r="U46">
            <v>0</v>
          </cell>
          <cell r="V46">
            <v>1113962.0560600001</v>
          </cell>
          <cell r="W46">
            <v>1111726.43279</v>
          </cell>
          <cell r="X46">
            <v>0</v>
          </cell>
          <cell r="Y46">
            <v>1111726.43279</v>
          </cell>
          <cell r="Z46">
            <v>1110920.3190699997</v>
          </cell>
          <cell r="AA46">
            <v>0</v>
          </cell>
          <cell r="AB46">
            <v>1110920.3190699997</v>
          </cell>
          <cell r="AC46">
            <v>1039446.22519</v>
          </cell>
          <cell r="AD46">
            <v>0</v>
          </cell>
          <cell r="AE46">
            <v>1039446.22519</v>
          </cell>
          <cell r="AF46">
            <v>950057.7570000001</v>
          </cell>
          <cell r="AG46">
            <v>0</v>
          </cell>
          <cell r="AH46">
            <v>950057.7570000001</v>
          </cell>
          <cell r="AI46">
            <v>906007.14500000002</v>
          </cell>
          <cell r="AJ46">
            <v>0</v>
          </cell>
          <cell r="AK46">
            <v>906007.14500000002</v>
          </cell>
          <cell r="AL46">
            <v>902569.74900000007</v>
          </cell>
          <cell r="AM46">
            <v>0</v>
          </cell>
          <cell r="AN46">
            <v>902569.74900000007</v>
          </cell>
        </row>
        <row r="47">
          <cell r="C47"/>
          <cell r="D47">
            <v>334709.91980999999</v>
          </cell>
          <cell r="E47">
            <v>455326.19300000003</v>
          </cell>
          <cell r="F47"/>
          <cell r="G47">
            <v>455326.19300000003</v>
          </cell>
          <cell r="H47">
            <v>359094.54399999999</v>
          </cell>
          <cell r="I47"/>
          <cell r="J47">
            <v>359094.54399999999</v>
          </cell>
          <cell r="K47">
            <v>302699.66100000002</v>
          </cell>
          <cell r="L47"/>
          <cell r="M47">
            <v>302699.66100000002</v>
          </cell>
          <cell r="N47">
            <v>305094.38889999996</v>
          </cell>
          <cell r="O47"/>
          <cell r="P47">
            <v>305094.38889999996</v>
          </cell>
          <cell r="Q47">
            <v>318529.587</v>
          </cell>
          <cell r="R47"/>
          <cell r="S47">
            <v>318529.587</v>
          </cell>
          <cell r="T47">
            <v>328798.48300000001</v>
          </cell>
          <cell r="U47"/>
          <cell r="V47">
            <v>328798.48300000001</v>
          </cell>
          <cell r="W47">
            <v>331984.65935000003</v>
          </cell>
          <cell r="X47"/>
          <cell r="Y47">
            <v>331984.65935000003</v>
          </cell>
          <cell r="Z47">
            <v>319464.10367000004</v>
          </cell>
          <cell r="AA47"/>
          <cell r="AB47">
            <v>319464.10367000004</v>
          </cell>
          <cell r="AC47">
            <v>310671.48707999999</v>
          </cell>
          <cell r="AD47"/>
          <cell r="AE47">
            <v>310671.48707999999</v>
          </cell>
          <cell r="AF47">
            <v>355793.467</v>
          </cell>
          <cell r="AG47"/>
          <cell r="AH47">
            <v>355793.467</v>
          </cell>
          <cell r="AI47">
            <v>378320.22700000001</v>
          </cell>
          <cell r="AJ47"/>
          <cell r="AK47">
            <v>378320.22700000001</v>
          </cell>
          <cell r="AL47">
            <v>392256.44</v>
          </cell>
          <cell r="AM47"/>
          <cell r="AN47">
            <v>392256.44</v>
          </cell>
        </row>
        <row r="48">
          <cell r="C48"/>
          <cell r="D48">
            <v>0</v>
          </cell>
          <cell r="E48">
            <v>0</v>
          </cell>
          <cell r="F48"/>
          <cell r="G48">
            <v>0</v>
          </cell>
          <cell r="H48">
            <v>0</v>
          </cell>
          <cell r="I48"/>
          <cell r="J48">
            <v>0</v>
          </cell>
          <cell r="K48">
            <v>362.745</v>
          </cell>
          <cell r="L48"/>
          <cell r="M48">
            <v>362.745</v>
          </cell>
          <cell r="N48">
            <v>384.03800000000001</v>
          </cell>
          <cell r="O48"/>
          <cell r="P48">
            <v>384.03800000000001</v>
          </cell>
          <cell r="Q48">
            <v>0</v>
          </cell>
          <cell r="R48"/>
          <cell r="S48">
            <v>0</v>
          </cell>
          <cell r="T48">
            <v>36.49</v>
          </cell>
          <cell r="U48"/>
          <cell r="V48">
            <v>36.49</v>
          </cell>
          <cell r="W48">
            <v>179.422</v>
          </cell>
          <cell r="X48"/>
          <cell r="Y48">
            <v>179.422</v>
          </cell>
          <cell r="Z48">
            <v>243.482</v>
          </cell>
          <cell r="AA48"/>
          <cell r="AB48">
            <v>243.482</v>
          </cell>
          <cell r="AC48">
            <v>311.91699999999997</v>
          </cell>
          <cell r="AD48"/>
          <cell r="AE48">
            <v>311.91699999999997</v>
          </cell>
          <cell r="AF48">
            <v>0</v>
          </cell>
          <cell r="AG48"/>
          <cell r="AH48">
            <v>0</v>
          </cell>
          <cell r="AI48">
            <v>0</v>
          </cell>
          <cell r="AJ48"/>
          <cell r="AK48">
            <v>0</v>
          </cell>
          <cell r="AL48">
            <v>0</v>
          </cell>
          <cell r="AM48"/>
          <cell r="AN48">
            <v>0</v>
          </cell>
        </row>
        <row r="49">
          <cell r="C49"/>
          <cell r="D49">
            <v>156780</v>
          </cell>
          <cell r="E49">
            <v>-149747</v>
          </cell>
          <cell r="F49"/>
          <cell r="G49">
            <v>-149747</v>
          </cell>
          <cell r="H49">
            <v>17177</v>
          </cell>
          <cell r="I49"/>
          <cell r="J49">
            <v>17177</v>
          </cell>
          <cell r="K49">
            <v>17830</v>
          </cell>
          <cell r="L49"/>
          <cell r="M49">
            <v>17830</v>
          </cell>
          <cell r="N49">
            <v>-9626</v>
          </cell>
          <cell r="O49"/>
          <cell r="P49">
            <v>-9626</v>
          </cell>
          <cell r="Q49">
            <v>-27629.866999999998</v>
          </cell>
          <cell r="R49"/>
          <cell r="S49">
            <v>-27629.866999999998</v>
          </cell>
          <cell r="T49">
            <v>-11728.138999999999</v>
          </cell>
          <cell r="U49"/>
          <cell r="V49">
            <v>-11728.138999999999</v>
          </cell>
          <cell r="W49">
            <v>-12792.638999999999</v>
          </cell>
          <cell r="X49"/>
          <cell r="Y49">
            <v>-12792.638999999999</v>
          </cell>
          <cell r="Z49">
            <v>-8891.4</v>
          </cell>
          <cell r="AA49"/>
          <cell r="AB49">
            <v>-8891.4</v>
          </cell>
          <cell r="AC49">
            <v>-8891.4</v>
          </cell>
          <cell r="AD49"/>
          <cell r="AE49">
            <v>-8891.4</v>
          </cell>
          <cell r="AF49">
            <v>-757.5</v>
          </cell>
          <cell r="AG49"/>
          <cell r="AH49">
            <v>-757.5</v>
          </cell>
          <cell r="AI49">
            <v>826.5</v>
          </cell>
          <cell r="AJ49"/>
          <cell r="AK49">
            <v>826.5</v>
          </cell>
          <cell r="AL49">
            <v>-319.5</v>
          </cell>
          <cell r="AM49"/>
          <cell r="AN49">
            <v>-319.5</v>
          </cell>
          <cell r="AO49"/>
        </row>
        <row r="50">
          <cell r="C50" t="str">
            <v>Personnel Cost</v>
          </cell>
          <cell r="D50">
            <v>491489.91980999999</v>
          </cell>
          <cell r="E50">
            <v>305579.19300000003</v>
          </cell>
          <cell r="F50">
            <v>0</v>
          </cell>
          <cell r="G50">
            <v>305579.19300000003</v>
          </cell>
          <cell r="H50">
            <v>376271.54399999999</v>
          </cell>
          <cell r="I50">
            <v>0</v>
          </cell>
          <cell r="J50">
            <v>376271.54399999999</v>
          </cell>
          <cell r="K50">
            <v>320892.40600000002</v>
          </cell>
          <cell r="L50">
            <v>0</v>
          </cell>
          <cell r="M50">
            <v>320892.40600000002</v>
          </cell>
          <cell r="N50">
            <v>295852.42689999996</v>
          </cell>
          <cell r="O50">
            <v>0</v>
          </cell>
          <cell r="P50">
            <v>295852.42689999996</v>
          </cell>
          <cell r="Q50">
            <v>290899.71999999997</v>
          </cell>
          <cell r="R50">
            <v>0</v>
          </cell>
          <cell r="S50">
            <v>290899.71999999997</v>
          </cell>
          <cell r="T50">
            <v>317106.83399999997</v>
          </cell>
          <cell r="U50">
            <v>0</v>
          </cell>
          <cell r="V50">
            <v>317106.83399999997</v>
          </cell>
          <cell r="W50">
            <v>319371.44235000003</v>
          </cell>
          <cell r="X50">
            <v>0</v>
          </cell>
          <cell r="Y50">
            <v>319371.44235000003</v>
          </cell>
          <cell r="Z50">
            <v>310816.18567000004</v>
          </cell>
          <cell r="AA50">
            <v>0</v>
          </cell>
          <cell r="AB50">
            <v>310816.18567000004</v>
          </cell>
          <cell r="AC50">
            <v>302092.00407999998</v>
          </cell>
          <cell r="AD50">
            <v>0</v>
          </cell>
          <cell r="AE50">
            <v>302092.00407999998</v>
          </cell>
          <cell r="AF50">
            <v>355035.967</v>
          </cell>
          <cell r="AG50">
            <v>0</v>
          </cell>
          <cell r="AH50">
            <v>355035.967</v>
          </cell>
          <cell r="AI50">
            <v>379146.72700000001</v>
          </cell>
          <cell r="AJ50">
            <v>0</v>
          </cell>
          <cell r="AK50">
            <v>379146.72700000001</v>
          </cell>
          <cell r="AL50">
            <v>391936.94</v>
          </cell>
          <cell r="AM50">
            <v>0</v>
          </cell>
          <cell r="AN50">
            <v>391936.94</v>
          </cell>
        </row>
        <row r="51">
          <cell r="C51"/>
          <cell r="D51">
            <v>0</v>
          </cell>
          <cell r="E51">
            <v>0</v>
          </cell>
          <cell r="F51"/>
          <cell r="G51">
            <v>0</v>
          </cell>
          <cell r="H51">
            <v>0</v>
          </cell>
          <cell r="I51"/>
          <cell r="J51">
            <v>0</v>
          </cell>
          <cell r="K51">
            <v>0</v>
          </cell>
          <cell r="L51"/>
          <cell r="M51">
            <v>0</v>
          </cell>
          <cell r="N51">
            <v>0</v>
          </cell>
          <cell r="O51"/>
          <cell r="P51">
            <v>0</v>
          </cell>
          <cell r="Q51">
            <v>0</v>
          </cell>
          <cell r="R51"/>
          <cell r="S51">
            <v>0</v>
          </cell>
          <cell r="T51">
            <v>0</v>
          </cell>
          <cell r="U51"/>
          <cell r="V51">
            <v>0</v>
          </cell>
          <cell r="W51">
            <v>0</v>
          </cell>
          <cell r="X51"/>
          <cell r="Y51">
            <v>0</v>
          </cell>
          <cell r="Z51">
            <v>0</v>
          </cell>
          <cell r="AA51"/>
          <cell r="AB51">
            <v>0</v>
          </cell>
          <cell r="AC51">
            <v>0</v>
          </cell>
          <cell r="AD51"/>
          <cell r="AE51">
            <v>0</v>
          </cell>
          <cell r="AF51">
            <v>0</v>
          </cell>
          <cell r="AG51"/>
          <cell r="AH51">
            <v>0</v>
          </cell>
          <cell r="AI51">
            <v>0</v>
          </cell>
          <cell r="AJ51"/>
          <cell r="AK51">
            <v>0</v>
          </cell>
          <cell r="AL51">
            <v>0</v>
          </cell>
          <cell r="AM51"/>
          <cell r="AN51">
            <v>0</v>
          </cell>
        </row>
        <row r="52">
          <cell r="C52" t="str">
            <v>Personnel Cost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</row>
        <row r="53">
          <cell r="C53"/>
          <cell r="D53">
            <v>117065.70909</v>
          </cell>
          <cell r="E53">
            <v>117639.29952</v>
          </cell>
          <cell r="F53"/>
          <cell r="G53">
            <v>117639.29952</v>
          </cell>
          <cell r="H53">
            <v>114730.35326</v>
          </cell>
          <cell r="I53"/>
          <cell r="J53">
            <v>114730.35326</v>
          </cell>
          <cell r="K53">
            <v>86669.387749999994</v>
          </cell>
          <cell r="L53"/>
          <cell r="M53">
            <v>86669.387749999994</v>
          </cell>
          <cell r="N53">
            <v>98972.78585</v>
          </cell>
          <cell r="O53"/>
          <cell r="P53">
            <v>98972.78585</v>
          </cell>
          <cell r="Q53">
            <v>97054.858999999997</v>
          </cell>
          <cell r="R53"/>
          <cell r="S53">
            <v>97054.858999999997</v>
          </cell>
          <cell r="T53">
            <v>105187.64943999999</v>
          </cell>
          <cell r="U53"/>
          <cell r="V53">
            <v>105187.64943999999</v>
          </cell>
          <cell r="W53">
            <v>106302.8111625</v>
          </cell>
          <cell r="X53"/>
          <cell r="Y53">
            <v>106302.8111625</v>
          </cell>
          <cell r="Z53">
            <v>103781.18754000001</v>
          </cell>
          <cell r="AA53"/>
          <cell r="AB53">
            <v>103781.18754000001</v>
          </cell>
          <cell r="AC53">
            <v>101567.41379999999</v>
          </cell>
          <cell r="AD53"/>
          <cell r="AE53">
            <v>101567.41379999999</v>
          </cell>
          <cell r="AF53">
            <v>119125.428</v>
          </cell>
          <cell r="AG53"/>
          <cell r="AH53">
            <v>119125.428</v>
          </cell>
          <cell r="AI53">
            <v>127387.23</v>
          </cell>
          <cell r="AJ53"/>
          <cell r="AK53">
            <v>127387.23</v>
          </cell>
          <cell r="AL53">
            <v>130346.283</v>
          </cell>
          <cell r="AM53"/>
          <cell r="AN53">
            <v>130346.283</v>
          </cell>
        </row>
        <row r="54">
          <cell r="C54"/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/>
          <cell r="J54">
            <v>0</v>
          </cell>
          <cell r="K54">
            <v>-181.3725</v>
          </cell>
          <cell r="L54"/>
          <cell r="M54">
            <v>-181.3725</v>
          </cell>
          <cell r="N54">
            <v>-192.01900000000001</v>
          </cell>
          <cell r="O54"/>
          <cell r="P54">
            <v>-192.01900000000001</v>
          </cell>
          <cell r="Q54">
            <v>0</v>
          </cell>
          <cell r="R54"/>
          <cell r="S54">
            <v>0</v>
          </cell>
          <cell r="T54">
            <v>-18.245000000000001</v>
          </cell>
          <cell r="U54"/>
          <cell r="V54">
            <v>-18.245000000000001</v>
          </cell>
          <cell r="W54">
            <v>-89.710999999999999</v>
          </cell>
          <cell r="X54"/>
          <cell r="Y54">
            <v>-89.710999999999999</v>
          </cell>
          <cell r="Z54">
            <v>-121.741</v>
          </cell>
          <cell r="AA54"/>
          <cell r="AB54">
            <v>-121.741</v>
          </cell>
          <cell r="AC54">
            <v>-155.95849999999999</v>
          </cell>
          <cell r="AD54"/>
          <cell r="AE54">
            <v>-155.95849999999999</v>
          </cell>
          <cell r="AF54">
            <v>0</v>
          </cell>
          <cell r="AG54"/>
          <cell r="AH54">
            <v>0</v>
          </cell>
          <cell r="AI54">
            <v>0</v>
          </cell>
          <cell r="AJ54"/>
          <cell r="AK54">
            <v>0</v>
          </cell>
          <cell r="AL54">
            <v>0</v>
          </cell>
          <cell r="AM54"/>
          <cell r="AN54">
            <v>0</v>
          </cell>
          <cell r="AO54"/>
        </row>
        <row r="55">
          <cell r="C55" t="str">
            <v>Personnel Cost</v>
          </cell>
          <cell r="D55">
            <v>117065.70909</v>
          </cell>
          <cell r="E55">
            <v>117639.29952</v>
          </cell>
          <cell r="F55">
            <v>0</v>
          </cell>
          <cell r="G55">
            <v>117639.29952</v>
          </cell>
          <cell r="H55">
            <v>114730.35326</v>
          </cell>
          <cell r="I55">
            <v>0</v>
          </cell>
          <cell r="J55">
            <v>114730.35326</v>
          </cell>
          <cell r="K55">
            <v>86488.015249999997</v>
          </cell>
          <cell r="L55">
            <v>0</v>
          </cell>
          <cell r="M55">
            <v>86488.015249999997</v>
          </cell>
          <cell r="N55">
            <v>98780.76685</v>
          </cell>
          <cell r="O55">
            <v>0</v>
          </cell>
          <cell r="P55">
            <v>98780.76685</v>
          </cell>
          <cell r="Q55">
            <v>97054.858999999997</v>
          </cell>
          <cell r="R55">
            <v>0</v>
          </cell>
          <cell r="S55">
            <v>97054.858999999997</v>
          </cell>
          <cell r="T55">
            <v>105169.40444</v>
          </cell>
          <cell r="U55">
            <v>0</v>
          </cell>
          <cell r="V55">
            <v>105169.40444</v>
          </cell>
          <cell r="W55">
            <v>106213.10016250001</v>
          </cell>
          <cell r="X55">
            <v>0</v>
          </cell>
          <cell r="Y55">
            <v>106213.10016250001</v>
          </cell>
          <cell r="Z55">
            <v>103659.44654000002</v>
          </cell>
          <cell r="AA55">
            <v>0</v>
          </cell>
          <cell r="AB55">
            <v>103659.44654000002</v>
          </cell>
          <cell r="AC55">
            <v>101411.4553</v>
          </cell>
          <cell r="AD55">
            <v>0</v>
          </cell>
          <cell r="AE55">
            <v>101411.4553</v>
          </cell>
          <cell r="AF55">
            <v>119125.428</v>
          </cell>
          <cell r="AG55">
            <v>0</v>
          </cell>
          <cell r="AH55">
            <v>119125.428</v>
          </cell>
          <cell r="AI55">
            <v>127387.23</v>
          </cell>
          <cell r="AJ55">
            <v>0</v>
          </cell>
          <cell r="AK55">
            <v>127387.23</v>
          </cell>
          <cell r="AL55">
            <v>130346.283</v>
          </cell>
          <cell r="AM55">
            <v>0</v>
          </cell>
          <cell r="AN55">
            <v>130346.283</v>
          </cell>
        </row>
        <row r="56">
          <cell r="C56"/>
          <cell r="D56">
            <v>5736.2076900000002</v>
          </cell>
          <cell r="E56">
            <v>5323.9182599999995</v>
          </cell>
          <cell r="F56"/>
          <cell r="G56">
            <v>5323.9182599999995</v>
          </cell>
          <cell r="H56">
            <v>5524.5540000000001</v>
          </cell>
          <cell r="I56"/>
          <cell r="J56">
            <v>5524.5540000000001</v>
          </cell>
          <cell r="K56">
            <v>4356.2060000000001</v>
          </cell>
          <cell r="L56"/>
          <cell r="M56">
            <v>4356.2060000000001</v>
          </cell>
          <cell r="N56">
            <v>6895.5320000000002</v>
          </cell>
          <cell r="O56"/>
          <cell r="P56">
            <v>6895.5320000000002</v>
          </cell>
          <cell r="Q56">
            <v>4753.3239999999996</v>
          </cell>
          <cell r="R56"/>
          <cell r="S56">
            <v>4753.3239999999996</v>
          </cell>
          <cell r="T56">
            <v>5754.7720300000001</v>
          </cell>
          <cell r="U56"/>
          <cell r="V56">
            <v>5754.7720300000001</v>
          </cell>
          <cell r="W56">
            <v>5754.7720300000001</v>
          </cell>
          <cell r="X56"/>
          <cell r="Y56">
            <v>5754.7720300000001</v>
          </cell>
          <cell r="Z56">
            <v>6485.1220000000003</v>
          </cell>
          <cell r="AA56"/>
          <cell r="AB56">
            <v>6485.1220000000003</v>
          </cell>
          <cell r="AC56">
            <v>6704.1620000000003</v>
          </cell>
          <cell r="AD56"/>
          <cell r="AE56">
            <v>6704.1620000000003</v>
          </cell>
          <cell r="AF56">
            <v>6083.1440000000002</v>
          </cell>
          <cell r="AG56"/>
          <cell r="AH56">
            <v>6083.1440000000002</v>
          </cell>
          <cell r="AI56">
            <v>6083.1440000000002</v>
          </cell>
          <cell r="AJ56"/>
          <cell r="AK56">
            <v>6083.1440000000002</v>
          </cell>
          <cell r="AL56">
            <v>6078.8329999999996</v>
          </cell>
          <cell r="AM56"/>
          <cell r="AN56">
            <v>6078.8329999999996</v>
          </cell>
        </row>
        <row r="57">
          <cell r="C57"/>
          <cell r="D57">
            <v>144.12132</v>
          </cell>
          <cell r="E57">
            <v>117.76374</v>
          </cell>
          <cell r="F57"/>
          <cell r="G57">
            <v>117.76374</v>
          </cell>
          <cell r="H57">
            <v>0</v>
          </cell>
          <cell r="I57"/>
          <cell r="J57">
            <v>0</v>
          </cell>
          <cell r="K57">
            <v>0</v>
          </cell>
          <cell r="L57"/>
          <cell r="M57">
            <v>0</v>
          </cell>
          <cell r="N57">
            <v>0.624</v>
          </cell>
          <cell r="O57"/>
          <cell r="P57">
            <v>0.624</v>
          </cell>
          <cell r="Q57">
            <v>0</v>
          </cell>
          <cell r="R57"/>
          <cell r="S57">
            <v>0</v>
          </cell>
          <cell r="T57">
            <v>0</v>
          </cell>
          <cell r="U57"/>
          <cell r="V57">
            <v>0</v>
          </cell>
          <cell r="W57">
            <v>0</v>
          </cell>
          <cell r="X57"/>
          <cell r="Y57">
            <v>0</v>
          </cell>
          <cell r="Z57">
            <v>0</v>
          </cell>
          <cell r="AA57"/>
          <cell r="AB57">
            <v>0</v>
          </cell>
          <cell r="AC57">
            <v>0</v>
          </cell>
          <cell r="AD57"/>
          <cell r="AE57">
            <v>0</v>
          </cell>
          <cell r="AF57">
            <v>0</v>
          </cell>
          <cell r="AG57"/>
          <cell r="AH57">
            <v>0</v>
          </cell>
          <cell r="AI57">
            <v>0</v>
          </cell>
          <cell r="AJ57"/>
          <cell r="AK57">
            <v>0</v>
          </cell>
          <cell r="AL57">
            <v>0</v>
          </cell>
          <cell r="AM57"/>
          <cell r="AN57">
            <v>0</v>
          </cell>
        </row>
        <row r="58">
          <cell r="C58" t="str">
            <v>Personnel Cost</v>
          </cell>
          <cell r="D58">
            <v>5880.3290100000004</v>
          </cell>
          <cell r="E58">
            <v>5441.6819999999998</v>
          </cell>
          <cell r="F58">
            <v>0</v>
          </cell>
          <cell r="G58">
            <v>5441.6819999999998</v>
          </cell>
          <cell r="H58">
            <v>5524.5540000000001</v>
          </cell>
          <cell r="I58">
            <v>0</v>
          </cell>
          <cell r="J58">
            <v>5524.5540000000001</v>
          </cell>
          <cell r="K58">
            <v>4356.2060000000001</v>
          </cell>
          <cell r="L58">
            <v>0</v>
          </cell>
          <cell r="M58">
            <v>4356.2060000000001</v>
          </cell>
          <cell r="N58">
            <v>6896.1559999999999</v>
          </cell>
          <cell r="O58">
            <v>0</v>
          </cell>
          <cell r="P58">
            <v>6896.1559999999999</v>
          </cell>
          <cell r="Q58">
            <v>4753.3239999999996</v>
          </cell>
          <cell r="R58">
            <v>0</v>
          </cell>
          <cell r="S58">
            <v>4753.3239999999996</v>
          </cell>
          <cell r="T58">
            <v>5754.7720300000001</v>
          </cell>
          <cell r="U58">
            <v>0</v>
          </cell>
          <cell r="V58">
            <v>5754.7720300000001</v>
          </cell>
          <cell r="W58">
            <v>5754.7720300000001</v>
          </cell>
          <cell r="X58">
            <v>0</v>
          </cell>
          <cell r="Y58">
            <v>5754.7720300000001</v>
          </cell>
          <cell r="Z58">
            <v>6485.1220000000003</v>
          </cell>
          <cell r="AA58">
            <v>0</v>
          </cell>
          <cell r="AB58">
            <v>6485.1220000000003</v>
          </cell>
          <cell r="AC58">
            <v>6704.1620000000003</v>
          </cell>
          <cell r="AD58">
            <v>0</v>
          </cell>
          <cell r="AE58">
            <v>6704.1620000000003</v>
          </cell>
          <cell r="AF58">
            <v>6083.1440000000002</v>
          </cell>
          <cell r="AG58">
            <v>0</v>
          </cell>
          <cell r="AH58">
            <v>6083.1440000000002</v>
          </cell>
          <cell r="AI58">
            <v>6083.1440000000002</v>
          </cell>
          <cell r="AJ58">
            <v>0</v>
          </cell>
          <cell r="AK58">
            <v>6083.1440000000002</v>
          </cell>
          <cell r="AL58">
            <v>6078.8329999999996</v>
          </cell>
          <cell r="AM58">
            <v>0</v>
          </cell>
          <cell r="AN58">
            <v>6078.8329999999996</v>
          </cell>
        </row>
        <row r="59">
          <cell r="C59"/>
          <cell r="D59">
            <v>31829.686149999998</v>
          </cell>
          <cell r="E59">
            <v>8989.6494299999995</v>
          </cell>
          <cell r="F59"/>
          <cell r="G59">
            <v>8989.6494299999995</v>
          </cell>
          <cell r="H59">
            <v>8780.5682100000013</v>
          </cell>
          <cell r="I59"/>
          <cell r="J59">
            <v>8780.5682100000013</v>
          </cell>
          <cell r="K59">
            <v>6338.3921200000004</v>
          </cell>
          <cell r="L59"/>
          <cell r="M59">
            <v>6338.3921200000004</v>
          </cell>
          <cell r="N59">
            <v>6048.87093</v>
          </cell>
          <cell r="O59"/>
          <cell r="P59">
            <v>6048.87093</v>
          </cell>
          <cell r="Q59">
            <v>6055.2309999999998</v>
          </cell>
          <cell r="R59"/>
          <cell r="S59">
            <v>6055.2309999999998</v>
          </cell>
          <cell r="T59">
            <v>4655.7793000000001</v>
          </cell>
          <cell r="U59"/>
          <cell r="V59">
            <v>4655.7793000000001</v>
          </cell>
          <cell r="W59">
            <v>4655.7793000000001</v>
          </cell>
          <cell r="X59"/>
          <cell r="Y59">
            <v>4655.7793000000001</v>
          </cell>
          <cell r="Z59">
            <v>4959.6671100000003</v>
          </cell>
          <cell r="AA59"/>
          <cell r="AB59">
            <v>4959.6671100000003</v>
          </cell>
          <cell r="AC59">
            <v>5621.6223499999996</v>
          </cell>
          <cell r="AD59"/>
          <cell r="AE59">
            <v>5621.6223499999996</v>
          </cell>
          <cell r="AF59">
            <v>4288.3566000000001</v>
          </cell>
          <cell r="AG59"/>
          <cell r="AH59">
            <v>4288.3566000000001</v>
          </cell>
          <cell r="AI59">
            <v>4298.3566000000001</v>
          </cell>
          <cell r="AJ59"/>
          <cell r="AK59">
            <v>4298.3566000000001</v>
          </cell>
          <cell r="AL59">
            <v>4298.3566000000001</v>
          </cell>
          <cell r="AM59"/>
          <cell r="AN59">
            <v>4298.3566000000001</v>
          </cell>
        </row>
        <row r="60">
          <cell r="C60" t="str">
            <v>Personnel Cost</v>
          </cell>
          <cell r="D60">
            <v>31829.686149999998</v>
          </cell>
          <cell r="E60">
            <v>8989.6494299999995</v>
          </cell>
          <cell r="F60">
            <v>0</v>
          </cell>
          <cell r="G60">
            <v>8989.6494299999995</v>
          </cell>
          <cell r="H60">
            <v>8780.5682100000013</v>
          </cell>
          <cell r="I60">
            <v>0</v>
          </cell>
          <cell r="J60">
            <v>8780.5682100000013</v>
          </cell>
          <cell r="K60">
            <v>6338.3921200000004</v>
          </cell>
          <cell r="L60">
            <v>0</v>
          </cell>
          <cell r="M60">
            <v>6338.3921200000004</v>
          </cell>
          <cell r="N60">
            <v>6048.87093</v>
          </cell>
          <cell r="O60">
            <v>0</v>
          </cell>
          <cell r="P60">
            <v>6048.87093</v>
          </cell>
          <cell r="Q60">
            <v>6055.2309999999998</v>
          </cell>
          <cell r="R60">
            <v>0</v>
          </cell>
          <cell r="S60">
            <v>6055.2309999999998</v>
          </cell>
          <cell r="T60">
            <v>4655.7793000000001</v>
          </cell>
          <cell r="U60">
            <v>0</v>
          </cell>
          <cell r="V60">
            <v>4655.7793000000001</v>
          </cell>
          <cell r="W60">
            <v>4655.7793000000001</v>
          </cell>
          <cell r="X60">
            <v>0</v>
          </cell>
          <cell r="Y60">
            <v>4655.7793000000001</v>
          </cell>
          <cell r="Z60">
            <v>4959.6671100000003</v>
          </cell>
          <cell r="AA60">
            <v>0</v>
          </cell>
          <cell r="AB60">
            <v>4959.6671100000003</v>
          </cell>
          <cell r="AC60">
            <v>5621.6223499999996</v>
          </cell>
          <cell r="AD60">
            <v>0</v>
          </cell>
          <cell r="AE60">
            <v>5621.6223499999996</v>
          </cell>
          <cell r="AF60">
            <v>4288.3566000000001</v>
          </cell>
          <cell r="AG60">
            <v>0</v>
          </cell>
          <cell r="AH60">
            <v>4288.3566000000001</v>
          </cell>
          <cell r="AI60">
            <v>4298.3566000000001</v>
          </cell>
          <cell r="AJ60">
            <v>0</v>
          </cell>
          <cell r="AK60">
            <v>4298.3566000000001</v>
          </cell>
          <cell r="AL60">
            <v>4298.3566000000001</v>
          </cell>
          <cell r="AM60">
            <v>0</v>
          </cell>
          <cell r="AN60">
            <v>4298.3566000000001</v>
          </cell>
        </row>
        <row r="61">
          <cell r="C61"/>
          <cell r="D61">
            <v>646265.64405999996</v>
          </cell>
          <cell r="E61">
            <v>437649.82395000005</v>
          </cell>
          <cell r="F61">
            <v>0</v>
          </cell>
          <cell r="G61">
            <v>437649.82395000005</v>
          </cell>
          <cell r="H61">
            <v>505307.01947</v>
          </cell>
          <cell r="I61">
            <v>0</v>
          </cell>
          <cell r="J61">
            <v>505307.01947</v>
          </cell>
          <cell r="K61">
            <v>418075.01936999999</v>
          </cell>
          <cell r="L61">
            <v>0</v>
          </cell>
          <cell r="M61">
            <v>418075.01936999999</v>
          </cell>
          <cell r="N61">
            <v>407578.22067999997</v>
          </cell>
          <cell r="O61">
            <v>0</v>
          </cell>
          <cell r="P61">
            <v>407578.22067999997</v>
          </cell>
          <cell r="Q61">
            <v>398763.13399999996</v>
          </cell>
          <cell r="R61">
            <v>0</v>
          </cell>
          <cell r="S61">
            <v>398763.13399999996</v>
          </cell>
          <cell r="T61">
            <v>432686.78976999997</v>
          </cell>
          <cell r="U61">
            <v>0</v>
          </cell>
          <cell r="V61">
            <v>432686.78976999997</v>
          </cell>
          <cell r="W61">
            <v>435995.09384250001</v>
          </cell>
          <cell r="X61">
            <v>0</v>
          </cell>
          <cell r="Y61">
            <v>435995.09384250001</v>
          </cell>
          <cell r="Z61">
            <v>425920.42132000002</v>
          </cell>
          <cell r="AA61">
            <v>0</v>
          </cell>
          <cell r="AB61">
            <v>425920.42132000002</v>
          </cell>
          <cell r="AC61">
            <v>415829.24372999999</v>
          </cell>
          <cell r="AD61">
            <v>0</v>
          </cell>
          <cell r="AE61">
            <v>415829.24372999999</v>
          </cell>
          <cell r="AF61">
            <v>484532.89559999999</v>
          </cell>
          <cell r="AG61">
            <v>0</v>
          </cell>
          <cell r="AH61">
            <v>484532.89559999999</v>
          </cell>
          <cell r="AI61">
            <v>516915.45760000002</v>
          </cell>
          <cell r="AJ61">
            <v>0</v>
          </cell>
          <cell r="AK61">
            <v>516915.45760000002</v>
          </cell>
          <cell r="AL61">
            <v>532660.41260000004</v>
          </cell>
          <cell r="AM61">
            <v>0</v>
          </cell>
          <cell r="AN61">
            <v>532660.41260000004</v>
          </cell>
        </row>
        <row r="62">
          <cell r="C62"/>
          <cell r="D62">
            <v>-598.91090000000008</v>
          </cell>
          <cell r="E62">
            <v>-5533.4736900000007</v>
          </cell>
          <cell r="F62">
            <v>3454.6546400000002</v>
          </cell>
          <cell r="G62">
            <v>-2078.8190500000005</v>
          </cell>
          <cell r="H62">
            <v>-11093.78666</v>
          </cell>
          <cell r="I62">
            <v>8204.8745500000005</v>
          </cell>
          <cell r="J62">
            <v>-2888.9121099999993</v>
          </cell>
          <cell r="K62">
            <v>-35139.017930000002</v>
          </cell>
          <cell r="L62">
            <v>26843.004930000003</v>
          </cell>
          <cell r="M62">
            <v>-8296.012999999999</v>
          </cell>
          <cell r="N62">
            <v>-12890.319289999999</v>
          </cell>
          <cell r="O62">
            <v>6659.6399300000003</v>
          </cell>
          <cell r="P62">
            <v>-6230.6793599999992</v>
          </cell>
          <cell r="Q62">
            <v>0</v>
          </cell>
          <cell r="R62"/>
          <cell r="S62">
            <v>0</v>
          </cell>
          <cell r="T62">
            <v>-6800</v>
          </cell>
          <cell r="U62"/>
          <cell r="V62">
            <v>-6800</v>
          </cell>
          <cell r="W62">
            <v>-7209.0860000000002</v>
          </cell>
          <cell r="X62"/>
          <cell r="Y62">
            <v>-7209.0860000000002</v>
          </cell>
          <cell r="Z62">
            <v>-26842.919289999998</v>
          </cell>
          <cell r="AA62">
            <v>5869.0354799999996</v>
          </cell>
          <cell r="AB62">
            <v>-20973.883809999999</v>
          </cell>
          <cell r="AC62">
            <v>-12883.319289999999</v>
          </cell>
          <cell r="AD62">
            <v>5869.0354799999996</v>
          </cell>
          <cell r="AE62">
            <v>-7014.2838099999999</v>
          </cell>
          <cell r="AF62">
            <v>0</v>
          </cell>
          <cell r="AG62"/>
          <cell r="AH62">
            <v>0</v>
          </cell>
          <cell r="AI62">
            <v>0</v>
          </cell>
          <cell r="AJ62"/>
          <cell r="AK62">
            <v>0</v>
          </cell>
          <cell r="AL62">
            <v>0</v>
          </cell>
          <cell r="AM62"/>
          <cell r="AN62">
            <v>0</v>
          </cell>
        </row>
        <row r="63">
          <cell r="C63"/>
          <cell r="D63">
            <v>0</v>
          </cell>
          <cell r="E63">
            <v>0</v>
          </cell>
          <cell r="F63"/>
          <cell r="G63">
            <v>0</v>
          </cell>
          <cell r="H63">
            <v>0</v>
          </cell>
          <cell r="I63"/>
          <cell r="J63">
            <v>0</v>
          </cell>
          <cell r="K63">
            <v>-14230.1</v>
          </cell>
          <cell r="L63">
            <v>9062.8950000000004</v>
          </cell>
          <cell r="M63">
            <v>-5167.2049999999999</v>
          </cell>
          <cell r="N63">
            <v>0</v>
          </cell>
          <cell r="O63"/>
          <cell r="P63">
            <v>0</v>
          </cell>
          <cell r="Q63">
            <v>0</v>
          </cell>
          <cell r="R63"/>
          <cell r="S63">
            <v>0</v>
          </cell>
          <cell r="T63">
            <v>0</v>
          </cell>
          <cell r="U63"/>
          <cell r="V63">
            <v>0</v>
          </cell>
          <cell r="W63">
            <v>0</v>
          </cell>
          <cell r="X63"/>
          <cell r="Y63">
            <v>0</v>
          </cell>
          <cell r="Z63">
            <v>0</v>
          </cell>
          <cell r="AA63"/>
          <cell r="AB63">
            <v>0</v>
          </cell>
          <cell r="AC63">
            <v>0</v>
          </cell>
          <cell r="AD63"/>
          <cell r="AE63">
            <v>0</v>
          </cell>
          <cell r="AF63">
            <v>0</v>
          </cell>
          <cell r="AG63"/>
          <cell r="AH63">
            <v>0</v>
          </cell>
          <cell r="AI63">
            <v>0</v>
          </cell>
          <cell r="AJ63"/>
          <cell r="AK63">
            <v>0</v>
          </cell>
          <cell r="AL63">
            <v>0</v>
          </cell>
          <cell r="AM63"/>
          <cell r="AN63">
            <v>0</v>
          </cell>
        </row>
        <row r="64">
          <cell r="C64" t="str">
            <v>Other Operating Revenues</v>
          </cell>
          <cell r="D64">
            <v>-598.91090000000008</v>
          </cell>
          <cell r="E64">
            <v>-5533.4736900000007</v>
          </cell>
          <cell r="F64">
            <v>3454.6546400000002</v>
          </cell>
          <cell r="G64">
            <v>-2078.8190500000005</v>
          </cell>
          <cell r="H64">
            <v>-11093.78666</v>
          </cell>
          <cell r="I64">
            <v>8204.8745500000005</v>
          </cell>
          <cell r="J64">
            <v>-2888.9121099999993</v>
          </cell>
          <cell r="K64">
            <v>-49369.11793</v>
          </cell>
          <cell r="L64">
            <v>35905.89993</v>
          </cell>
          <cell r="M64">
            <v>-13463.217999999999</v>
          </cell>
          <cell r="N64">
            <v>-12890.319289999999</v>
          </cell>
          <cell r="O64">
            <v>6659.6399300000003</v>
          </cell>
          <cell r="P64">
            <v>-6230.6793599999992</v>
          </cell>
          <cell r="Q64">
            <v>0</v>
          </cell>
          <cell r="R64">
            <v>0</v>
          </cell>
          <cell r="S64">
            <v>0</v>
          </cell>
          <cell r="T64">
            <v>-6800</v>
          </cell>
          <cell r="U64">
            <v>0</v>
          </cell>
          <cell r="V64">
            <v>-6800</v>
          </cell>
          <cell r="W64">
            <v>-7209.0860000000002</v>
          </cell>
          <cell r="X64">
            <v>0</v>
          </cell>
          <cell r="Y64">
            <v>-7209.0860000000002</v>
          </cell>
          <cell r="Z64">
            <v>-26842.919289999998</v>
          </cell>
          <cell r="AA64">
            <v>5869.0354799999996</v>
          </cell>
          <cell r="AB64">
            <v>-20973.883809999999</v>
          </cell>
          <cell r="AC64">
            <v>-12883.319289999999</v>
          </cell>
          <cell r="AD64">
            <v>5869.0354799999996</v>
          </cell>
          <cell r="AE64">
            <v>-7014.2838099999999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</row>
        <row r="65">
          <cell r="C65"/>
          <cell r="D65">
            <v>-424.71176000000003</v>
          </cell>
          <cell r="E65">
            <v>-1627.5436399999999</v>
          </cell>
          <cell r="F65"/>
          <cell r="G65">
            <v>-1627.5436399999999</v>
          </cell>
          <cell r="H65">
            <v>-2739.52918</v>
          </cell>
          <cell r="I65"/>
          <cell r="J65">
            <v>-2739.52918</v>
          </cell>
          <cell r="K65">
            <v>-739.61966000000007</v>
          </cell>
          <cell r="L65"/>
          <cell r="M65">
            <v>-739.61966000000007</v>
          </cell>
          <cell r="N65">
            <v>-37.83737</v>
          </cell>
          <cell r="O65"/>
          <cell r="P65">
            <v>-37.83737</v>
          </cell>
          <cell r="Q65">
            <v>0</v>
          </cell>
          <cell r="R65"/>
          <cell r="S65">
            <v>0</v>
          </cell>
          <cell r="T65">
            <v>-0.3</v>
          </cell>
          <cell r="U65"/>
          <cell r="V65">
            <v>-0.3</v>
          </cell>
          <cell r="W65">
            <v>-21.29</v>
          </cell>
          <cell r="X65"/>
          <cell r="Y65">
            <v>-21.29</v>
          </cell>
          <cell r="Z65">
            <v>-23.31</v>
          </cell>
          <cell r="AA65"/>
          <cell r="AB65">
            <v>-23.31</v>
          </cell>
          <cell r="AC65">
            <v>-34.387370000000004</v>
          </cell>
          <cell r="AD65"/>
          <cell r="AE65">
            <v>-34.387370000000004</v>
          </cell>
          <cell r="AF65">
            <v>0</v>
          </cell>
          <cell r="AG65"/>
          <cell r="AH65">
            <v>0</v>
          </cell>
          <cell r="AI65">
            <v>0</v>
          </cell>
          <cell r="AJ65"/>
          <cell r="AK65">
            <v>0</v>
          </cell>
          <cell r="AL65">
            <v>0</v>
          </cell>
          <cell r="AM65"/>
          <cell r="AN65">
            <v>0</v>
          </cell>
        </row>
        <row r="66">
          <cell r="C66"/>
          <cell r="D66">
            <v>58.758669999999995</v>
          </cell>
          <cell r="E66">
            <v>386.85730000000001</v>
          </cell>
          <cell r="F66"/>
          <cell r="G66">
            <v>386.85730000000001</v>
          </cell>
          <cell r="H66">
            <v>6945.6379999999999</v>
          </cell>
          <cell r="I66"/>
          <cell r="J66">
            <v>6945.6379999999999</v>
          </cell>
          <cell r="K66">
            <v>589.82342000000006</v>
          </cell>
          <cell r="L66"/>
          <cell r="M66">
            <v>589.82342000000006</v>
          </cell>
          <cell r="N66">
            <v>0</v>
          </cell>
          <cell r="O66"/>
          <cell r="P66">
            <v>0</v>
          </cell>
          <cell r="Q66">
            <v>0</v>
          </cell>
          <cell r="R66"/>
          <cell r="S66">
            <v>0</v>
          </cell>
          <cell r="T66">
            <v>0</v>
          </cell>
          <cell r="U66"/>
          <cell r="V66">
            <v>0</v>
          </cell>
          <cell r="W66">
            <v>0</v>
          </cell>
          <cell r="X66"/>
          <cell r="Y66">
            <v>0</v>
          </cell>
          <cell r="Z66">
            <v>0</v>
          </cell>
          <cell r="AA66"/>
          <cell r="AB66">
            <v>0</v>
          </cell>
          <cell r="AC66">
            <v>0</v>
          </cell>
          <cell r="AD66"/>
          <cell r="AE66">
            <v>0</v>
          </cell>
          <cell r="AF66">
            <v>0</v>
          </cell>
          <cell r="AG66"/>
          <cell r="AH66">
            <v>0</v>
          </cell>
          <cell r="AI66">
            <v>0</v>
          </cell>
          <cell r="AJ66"/>
          <cell r="AK66">
            <v>0</v>
          </cell>
          <cell r="AL66">
            <v>0</v>
          </cell>
          <cell r="AM66"/>
          <cell r="AN66">
            <v>0</v>
          </cell>
        </row>
        <row r="67">
          <cell r="C67" t="str">
            <v>Other Operating Revenues</v>
          </cell>
          <cell r="D67">
            <v>-365.95309000000003</v>
          </cell>
          <cell r="E67">
            <v>-1240.6863399999997</v>
          </cell>
          <cell r="F67">
            <v>0</v>
          </cell>
          <cell r="G67">
            <v>-1240.6863399999997</v>
          </cell>
          <cell r="H67">
            <v>4206.1088199999995</v>
          </cell>
          <cell r="I67">
            <v>0</v>
          </cell>
          <cell r="J67">
            <v>4206.1088199999995</v>
          </cell>
          <cell r="K67">
            <v>-149.79624000000001</v>
          </cell>
          <cell r="L67">
            <v>0</v>
          </cell>
          <cell r="M67">
            <v>-149.79624000000001</v>
          </cell>
          <cell r="N67">
            <v>-37.83737</v>
          </cell>
          <cell r="O67">
            <v>0</v>
          </cell>
          <cell r="P67">
            <v>-37.83737</v>
          </cell>
          <cell r="Q67">
            <v>0</v>
          </cell>
          <cell r="R67">
            <v>0</v>
          </cell>
          <cell r="S67">
            <v>0</v>
          </cell>
          <cell r="T67">
            <v>-0.3</v>
          </cell>
          <cell r="U67">
            <v>0</v>
          </cell>
          <cell r="V67">
            <v>-0.3</v>
          </cell>
          <cell r="W67">
            <v>-21.29</v>
          </cell>
          <cell r="X67">
            <v>0</v>
          </cell>
          <cell r="Y67">
            <v>-21.29</v>
          </cell>
          <cell r="Z67">
            <v>-23.31</v>
          </cell>
          <cell r="AA67">
            <v>0</v>
          </cell>
          <cell r="AB67">
            <v>-23.31</v>
          </cell>
          <cell r="AC67">
            <v>-34.387370000000004</v>
          </cell>
          <cell r="AD67">
            <v>0</v>
          </cell>
          <cell r="AE67">
            <v>-34.387370000000004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</row>
        <row r="68">
          <cell r="C68"/>
          <cell r="D68">
            <v>-780.03969999999993</v>
          </cell>
          <cell r="E68">
            <v>-955.28021999999999</v>
          </cell>
          <cell r="F68"/>
          <cell r="G68">
            <v>-955.28021999999999</v>
          </cell>
          <cell r="H68">
            <v>-1091.0992800000001</v>
          </cell>
          <cell r="I68"/>
          <cell r="J68">
            <v>-1091.0992800000001</v>
          </cell>
          <cell r="K68">
            <v>-19.33015</v>
          </cell>
          <cell r="L68"/>
          <cell r="M68">
            <v>-19.33015</v>
          </cell>
          <cell r="N68">
            <v>-114.28113999999999</v>
          </cell>
          <cell r="O68"/>
          <cell r="P68">
            <v>-114.28113999999999</v>
          </cell>
          <cell r="Q68">
            <v>0</v>
          </cell>
          <cell r="R68"/>
          <cell r="S68">
            <v>0</v>
          </cell>
          <cell r="T68">
            <v>-0.61590999999999996</v>
          </cell>
          <cell r="U68"/>
          <cell r="V68">
            <v>-0.61590999999999996</v>
          </cell>
          <cell r="W68">
            <v>-63.384999999999998</v>
          </cell>
          <cell r="X68"/>
          <cell r="Y68">
            <v>-63.384999999999998</v>
          </cell>
          <cell r="Z68">
            <v>-66.277649999999994</v>
          </cell>
          <cell r="AA68"/>
          <cell r="AB68">
            <v>-66.277649999999994</v>
          </cell>
          <cell r="AC68">
            <v>-82.024839999999998</v>
          </cell>
          <cell r="AD68"/>
          <cell r="AE68">
            <v>-82.024839999999998</v>
          </cell>
          <cell r="AF68">
            <v>0</v>
          </cell>
          <cell r="AG68"/>
          <cell r="AH68">
            <v>0</v>
          </cell>
          <cell r="AI68">
            <v>0</v>
          </cell>
          <cell r="AJ68"/>
          <cell r="AK68">
            <v>0</v>
          </cell>
          <cell r="AL68">
            <v>0</v>
          </cell>
          <cell r="AM68"/>
          <cell r="AN68">
            <v>0</v>
          </cell>
        </row>
        <row r="69">
          <cell r="C69" t="str">
            <v>Other Operating Revenues</v>
          </cell>
          <cell r="D69">
            <v>-780.03969999999993</v>
          </cell>
          <cell r="E69">
            <v>-955.28021999999999</v>
          </cell>
          <cell r="F69">
            <v>0</v>
          </cell>
          <cell r="G69">
            <v>-955.28021999999999</v>
          </cell>
          <cell r="H69">
            <v>-1091.0992800000001</v>
          </cell>
          <cell r="I69">
            <v>0</v>
          </cell>
          <cell r="J69">
            <v>-1091.0992800000001</v>
          </cell>
          <cell r="K69">
            <v>-19.33015</v>
          </cell>
          <cell r="L69">
            <v>0</v>
          </cell>
          <cell r="M69">
            <v>-19.33015</v>
          </cell>
          <cell r="N69">
            <v>-114.28113999999999</v>
          </cell>
          <cell r="O69">
            <v>0</v>
          </cell>
          <cell r="P69">
            <v>-114.28113999999999</v>
          </cell>
          <cell r="Q69">
            <v>0</v>
          </cell>
          <cell r="R69">
            <v>0</v>
          </cell>
          <cell r="S69">
            <v>0</v>
          </cell>
          <cell r="T69">
            <v>-0.61590999999999996</v>
          </cell>
          <cell r="U69">
            <v>0</v>
          </cell>
          <cell r="V69">
            <v>-0.61590999999999996</v>
          </cell>
          <cell r="W69">
            <v>-63.384999999999998</v>
          </cell>
          <cell r="X69">
            <v>0</v>
          </cell>
          <cell r="Y69">
            <v>-63.384999999999998</v>
          </cell>
          <cell r="Z69">
            <v>-66.277649999999994</v>
          </cell>
          <cell r="AA69">
            <v>0</v>
          </cell>
          <cell r="AB69">
            <v>-66.277649999999994</v>
          </cell>
          <cell r="AC69">
            <v>-82.024839999999998</v>
          </cell>
          <cell r="AD69">
            <v>0</v>
          </cell>
          <cell r="AE69">
            <v>-82.024839999999998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</row>
        <row r="70">
          <cell r="C70" t="str">
            <v>Other Operating Revenues</v>
          </cell>
          <cell r="D70">
            <v>-5058.8710000000001</v>
          </cell>
          <cell r="E70">
            <v>-553.30200000000002</v>
          </cell>
          <cell r="F70"/>
          <cell r="G70">
            <v>-553.30200000000002</v>
          </cell>
          <cell r="H70">
            <v>-180.738</v>
          </cell>
          <cell r="I70"/>
          <cell r="J70">
            <v>-180.738</v>
          </cell>
          <cell r="K70">
            <v>-543.93799999999999</v>
          </cell>
          <cell r="L70"/>
          <cell r="M70">
            <v>-543.93799999999999</v>
          </cell>
          <cell r="N70">
            <v>-0.64995000000000003</v>
          </cell>
          <cell r="O70"/>
          <cell r="P70">
            <v>-0.64995000000000003</v>
          </cell>
          <cell r="Q70">
            <v>0</v>
          </cell>
          <cell r="R70"/>
          <cell r="S70">
            <v>0</v>
          </cell>
          <cell r="T70">
            <v>-0.66</v>
          </cell>
          <cell r="U70"/>
          <cell r="V70">
            <v>-0.66</v>
          </cell>
          <cell r="W70">
            <v>-0.66</v>
          </cell>
          <cell r="X70"/>
          <cell r="Y70">
            <v>-0.66</v>
          </cell>
          <cell r="Z70">
            <v>-0.66</v>
          </cell>
          <cell r="AA70"/>
          <cell r="AB70">
            <v>-0.66</v>
          </cell>
          <cell r="AC70">
            <v>-0.66</v>
          </cell>
          <cell r="AD70"/>
          <cell r="AE70">
            <v>-0.66</v>
          </cell>
          <cell r="AF70">
            <v>0</v>
          </cell>
          <cell r="AG70"/>
          <cell r="AH70">
            <v>0</v>
          </cell>
          <cell r="AI70">
            <v>0</v>
          </cell>
          <cell r="AJ70"/>
          <cell r="AK70">
            <v>0</v>
          </cell>
          <cell r="AL70">
            <v>0</v>
          </cell>
          <cell r="AM70"/>
          <cell r="AN70">
            <v>0</v>
          </cell>
        </row>
        <row r="71">
          <cell r="C71" t="str">
            <v>Other Operating Revenues</v>
          </cell>
          <cell r="D71">
            <v>0</v>
          </cell>
          <cell r="E71">
            <v>-3408.83329</v>
          </cell>
          <cell r="F71"/>
          <cell r="G71">
            <v>-3408.83329</v>
          </cell>
          <cell r="H71">
            <v>-8075.3831500000006</v>
          </cell>
          <cell r="I71"/>
          <cell r="J71">
            <v>-8075.3831500000006</v>
          </cell>
          <cell r="K71">
            <v>-1543.49387</v>
          </cell>
          <cell r="L71"/>
          <cell r="M71">
            <v>-1543.49387</v>
          </cell>
          <cell r="N71">
            <v>0</v>
          </cell>
          <cell r="O71"/>
          <cell r="P71">
            <v>0</v>
          </cell>
          <cell r="Q71">
            <v>0</v>
          </cell>
          <cell r="R71"/>
          <cell r="S71">
            <v>0</v>
          </cell>
          <cell r="T71">
            <v>0</v>
          </cell>
          <cell r="U71"/>
          <cell r="V71">
            <v>0</v>
          </cell>
          <cell r="W71">
            <v>0</v>
          </cell>
          <cell r="X71"/>
          <cell r="Y71">
            <v>0</v>
          </cell>
          <cell r="Z71">
            <v>0</v>
          </cell>
          <cell r="AA71"/>
          <cell r="AB71">
            <v>0</v>
          </cell>
          <cell r="AC71">
            <v>0</v>
          </cell>
          <cell r="AD71"/>
          <cell r="AE71">
            <v>0</v>
          </cell>
          <cell r="AF71">
            <v>0</v>
          </cell>
          <cell r="AG71"/>
          <cell r="AH71">
            <v>0</v>
          </cell>
          <cell r="AI71">
            <v>0</v>
          </cell>
          <cell r="AJ71"/>
          <cell r="AK71">
            <v>0</v>
          </cell>
          <cell r="AL71">
            <v>0</v>
          </cell>
          <cell r="AM71"/>
          <cell r="AN71">
            <v>0</v>
          </cell>
        </row>
        <row r="72">
          <cell r="C72" t="str">
            <v>Other Operating Revenues</v>
          </cell>
          <cell r="D72">
            <v>-552.51260000000002</v>
          </cell>
          <cell r="E72">
            <v>-866.24651000000006</v>
          </cell>
          <cell r="F72"/>
          <cell r="G72">
            <v>-866.24651000000006</v>
          </cell>
          <cell r="H72">
            <v>-713.0044200000001</v>
          </cell>
          <cell r="I72"/>
          <cell r="J72">
            <v>-713.0044200000001</v>
          </cell>
          <cell r="K72">
            <v>-603.17750999999998</v>
          </cell>
          <cell r="L72"/>
          <cell r="M72">
            <v>-603.17750999999998</v>
          </cell>
          <cell r="N72">
            <v>-1282.5645500000001</v>
          </cell>
          <cell r="O72"/>
          <cell r="P72">
            <v>-1282.5645500000001</v>
          </cell>
          <cell r="Q72">
            <v>-155.756</v>
          </cell>
          <cell r="R72"/>
          <cell r="S72">
            <v>-155.756</v>
          </cell>
          <cell r="T72">
            <v>-385.46280000000002</v>
          </cell>
          <cell r="U72"/>
          <cell r="V72">
            <v>-385.46280000000002</v>
          </cell>
          <cell r="W72">
            <v>-485.46280000000002</v>
          </cell>
          <cell r="X72"/>
          <cell r="Y72">
            <v>-485.46280000000002</v>
          </cell>
          <cell r="Z72">
            <v>-1000.36483</v>
          </cell>
          <cell r="AA72"/>
          <cell r="AB72">
            <v>-1000.36483</v>
          </cell>
          <cell r="AC72">
            <v>-1293.9286999999999</v>
          </cell>
          <cell r="AD72"/>
          <cell r="AE72">
            <v>-1293.9286999999999</v>
          </cell>
          <cell r="AF72">
            <v>-300</v>
          </cell>
          <cell r="AG72"/>
          <cell r="AH72">
            <v>-300</v>
          </cell>
          <cell r="AI72">
            <v>-300</v>
          </cell>
          <cell r="AJ72"/>
          <cell r="AK72">
            <v>-300</v>
          </cell>
          <cell r="AL72">
            <v>-300</v>
          </cell>
          <cell r="AM72"/>
          <cell r="AN72">
            <v>-300</v>
          </cell>
        </row>
        <row r="73">
          <cell r="C73" t="str">
            <v>Other Operating Revenues</v>
          </cell>
          <cell r="D73">
            <v>-0.81386000000000003</v>
          </cell>
          <cell r="E73">
            <v>-0.8069400000000001</v>
          </cell>
          <cell r="F73"/>
          <cell r="G73">
            <v>-0.8069400000000001</v>
          </cell>
          <cell r="H73">
            <v>-0.99490000000000001</v>
          </cell>
          <cell r="I73"/>
          <cell r="J73">
            <v>-0.99490000000000001</v>
          </cell>
          <cell r="K73">
            <v>-0.70323000000000002</v>
          </cell>
          <cell r="L73"/>
          <cell r="M73">
            <v>-0.70323000000000002</v>
          </cell>
          <cell r="N73">
            <v>-1.3313299999999999</v>
          </cell>
          <cell r="O73"/>
          <cell r="P73">
            <v>-1.3313299999999999</v>
          </cell>
          <cell r="Q73">
            <v>0</v>
          </cell>
          <cell r="R73"/>
          <cell r="S73">
            <v>0</v>
          </cell>
          <cell r="T73">
            <v>-1.5439999999999999E-2</v>
          </cell>
          <cell r="U73"/>
          <cell r="V73">
            <v>-1.5439999999999999E-2</v>
          </cell>
          <cell r="W73">
            <v>-0.36943999999999999</v>
          </cell>
          <cell r="X73"/>
          <cell r="Y73">
            <v>-0.36943999999999999</v>
          </cell>
          <cell r="Z73">
            <v>-0.60735000000000006</v>
          </cell>
          <cell r="AA73"/>
          <cell r="AB73">
            <v>-0.60735000000000006</v>
          </cell>
          <cell r="AC73">
            <v>-0.92749000000000004</v>
          </cell>
          <cell r="AD73"/>
          <cell r="AE73">
            <v>-0.92749000000000004</v>
          </cell>
          <cell r="AF73">
            <v>0</v>
          </cell>
          <cell r="AG73"/>
          <cell r="AH73">
            <v>0</v>
          </cell>
          <cell r="AI73">
            <v>0</v>
          </cell>
          <cell r="AJ73"/>
          <cell r="AK73">
            <v>0</v>
          </cell>
          <cell r="AL73">
            <v>0</v>
          </cell>
          <cell r="AM73"/>
          <cell r="AN73">
            <v>0</v>
          </cell>
        </row>
        <row r="74">
          <cell r="C74" t="str">
            <v>Other Operating Revenues</v>
          </cell>
          <cell r="D74">
            <v>0</v>
          </cell>
          <cell r="E74">
            <v>0</v>
          </cell>
          <cell r="F74"/>
          <cell r="G74">
            <v>0</v>
          </cell>
          <cell r="H74">
            <v>0</v>
          </cell>
          <cell r="I74"/>
          <cell r="J74">
            <v>0</v>
          </cell>
          <cell r="K74">
            <v>0</v>
          </cell>
          <cell r="L74"/>
          <cell r="M74">
            <v>0</v>
          </cell>
          <cell r="N74">
            <v>-200</v>
          </cell>
          <cell r="O74"/>
          <cell r="P74">
            <v>-200</v>
          </cell>
          <cell r="Q74">
            <v>0</v>
          </cell>
          <cell r="R74"/>
          <cell r="S74">
            <v>0</v>
          </cell>
          <cell r="T74">
            <v>0</v>
          </cell>
          <cell r="U74"/>
          <cell r="V74">
            <v>0</v>
          </cell>
          <cell r="W74">
            <v>0</v>
          </cell>
          <cell r="X74"/>
          <cell r="Y74">
            <v>0</v>
          </cell>
          <cell r="Z74">
            <v>0</v>
          </cell>
          <cell r="AA74"/>
          <cell r="AB74">
            <v>0</v>
          </cell>
          <cell r="AC74">
            <v>0</v>
          </cell>
          <cell r="AD74"/>
          <cell r="AE74">
            <v>0</v>
          </cell>
          <cell r="AF74">
            <v>0</v>
          </cell>
          <cell r="AG74"/>
          <cell r="AH74">
            <v>0</v>
          </cell>
          <cell r="AI74">
            <v>0</v>
          </cell>
          <cell r="AJ74"/>
          <cell r="AK74">
            <v>0</v>
          </cell>
          <cell r="AL74">
            <v>0</v>
          </cell>
          <cell r="AM74"/>
          <cell r="AN74">
            <v>0</v>
          </cell>
        </row>
        <row r="75">
          <cell r="C75" t="str">
            <v>Other Operating Revenues</v>
          </cell>
          <cell r="D75">
            <v>0</v>
          </cell>
          <cell r="E75">
            <v>-9897.8040000000001</v>
          </cell>
          <cell r="F75"/>
          <cell r="G75">
            <v>-9897.8040000000001</v>
          </cell>
          <cell r="H75">
            <v>-84942</v>
          </cell>
          <cell r="I75"/>
          <cell r="J75">
            <v>-84942</v>
          </cell>
          <cell r="K75">
            <v>-47404.186000000002</v>
          </cell>
          <cell r="L75"/>
          <cell r="M75">
            <v>-47404.186000000002</v>
          </cell>
          <cell r="N75">
            <v>-31341.621999999999</v>
          </cell>
          <cell r="O75">
            <v>31341.621999999999</v>
          </cell>
          <cell r="P75">
            <v>0</v>
          </cell>
          <cell r="Q75">
            <v>-76233.528999999995</v>
          </cell>
          <cell r="R75"/>
          <cell r="S75">
            <v>-76233.528999999995</v>
          </cell>
          <cell r="T75">
            <v>-45376.764000000003</v>
          </cell>
          <cell r="U75"/>
          <cell r="V75">
            <v>-45376.764000000003</v>
          </cell>
          <cell r="W75">
            <v>-45376.764000000003</v>
          </cell>
          <cell r="X75"/>
          <cell r="Y75">
            <v>-45376.764000000003</v>
          </cell>
          <cell r="Z75">
            <v>-40165.857000000004</v>
          </cell>
          <cell r="AA75"/>
          <cell r="AB75">
            <v>-40165.857000000004</v>
          </cell>
          <cell r="AC75">
            <v>-31623.691999999999</v>
          </cell>
          <cell r="AD75"/>
          <cell r="AE75">
            <v>-31623.691999999999</v>
          </cell>
          <cell r="AF75">
            <v>-43029.769</v>
          </cell>
          <cell r="AG75"/>
          <cell r="AH75">
            <v>-43029.769</v>
          </cell>
          <cell r="AI75">
            <v>-50899.769</v>
          </cell>
          <cell r="AJ75"/>
          <cell r="AK75">
            <v>-50899.769</v>
          </cell>
          <cell r="AL75">
            <v>-5696.7479999999996</v>
          </cell>
          <cell r="AM75"/>
          <cell r="AN75">
            <v>-5696.7479999999996</v>
          </cell>
        </row>
        <row r="76">
          <cell r="C76" t="str">
            <v>Other Operating Revenues</v>
          </cell>
          <cell r="D76">
            <v>0</v>
          </cell>
          <cell r="E76">
            <v>5726.4780999999994</v>
          </cell>
          <cell r="F76"/>
          <cell r="G76">
            <v>5726.4780999999994</v>
          </cell>
          <cell r="H76">
            <v>67866.96329</v>
          </cell>
          <cell r="I76"/>
          <cell r="J76">
            <v>67866.96329</v>
          </cell>
          <cell r="K76">
            <v>47404.186000000002</v>
          </cell>
          <cell r="L76"/>
          <cell r="M76">
            <v>47404.186000000002</v>
          </cell>
          <cell r="N76">
            <v>31341.621999999999</v>
          </cell>
          <cell r="O76">
            <v>-31341.621999999999</v>
          </cell>
          <cell r="P76">
            <v>0</v>
          </cell>
          <cell r="Q76">
            <v>76233.528999999995</v>
          </cell>
          <cell r="R76"/>
          <cell r="S76">
            <v>76233.528999999995</v>
          </cell>
          <cell r="T76">
            <v>45376.764000000003</v>
          </cell>
          <cell r="U76"/>
          <cell r="V76">
            <v>45376.764000000003</v>
          </cell>
          <cell r="W76">
            <v>45376.764000000003</v>
          </cell>
          <cell r="X76"/>
          <cell r="Y76">
            <v>45376.764000000003</v>
          </cell>
          <cell r="Z76">
            <v>40165.857000000004</v>
          </cell>
          <cell r="AA76"/>
          <cell r="AB76">
            <v>40165.857000000004</v>
          </cell>
          <cell r="AC76">
            <v>31623.691999999999</v>
          </cell>
          <cell r="AD76"/>
          <cell r="AE76">
            <v>31623.691999999999</v>
          </cell>
          <cell r="AF76">
            <v>43029.769</v>
          </cell>
          <cell r="AG76"/>
          <cell r="AH76">
            <v>43029.769</v>
          </cell>
          <cell r="AI76">
            <v>50899.769</v>
          </cell>
          <cell r="AJ76"/>
          <cell r="AK76">
            <v>50899.769</v>
          </cell>
          <cell r="AL76">
            <v>5696.7479999999996</v>
          </cell>
          <cell r="AM76"/>
          <cell r="AN76">
            <v>5696.7479999999996</v>
          </cell>
        </row>
        <row r="77">
          <cell r="C77" t="str">
            <v>Other Operating Revenues</v>
          </cell>
          <cell r="D77">
            <v>0</v>
          </cell>
          <cell r="E77">
            <v>4171.3258999999998</v>
          </cell>
          <cell r="F77"/>
          <cell r="G77">
            <v>4171.3258999999998</v>
          </cell>
          <cell r="H77">
            <v>56056.374000000003</v>
          </cell>
          <cell r="I77"/>
          <cell r="J77">
            <v>56056.374000000003</v>
          </cell>
          <cell r="K77">
            <v>0</v>
          </cell>
          <cell r="L77"/>
          <cell r="M77">
            <v>0</v>
          </cell>
          <cell r="N77">
            <v>0</v>
          </cell>
          <cell r="O77"/>
          <cell r="P77">
            <v>0</v>
          </cell>
          <cell r="Q77">
            <v>0</v>
          </cell>
          <cell r="R77"/>
          <cell r="S77">
            <v>0</v>
          </cell>
          <cell r="T77">
            <v>0</v>
          </cell>
          <cell r="U77"/>
          <cell r="V77">
            <v>0</v>
          </cell>
          <cell r="W77">
            <v>0</v>
          </cell>
          <cell r="X77"/>
          <cell r="Y77">
            <v>0</v>
          </cell>
          <cell r="Z77">
            <v>0</v>
          </cell>
          <cell r="AA77"/>
          <cell r="AB77">
            <v>0</v>
          </cell>
          <cell r="AC77">
            <v>0</v>
          </cell>
          <cell r="AD77"/>
          <cell r="AE77">
            <v>0</v>
          </cell>
          <cell r="AF77">
            <v>0</v>
          </cell>
          <cell r="AG77"/>
          <cell r="AH77">
            <v>0</v>
          </cell>
          <cell r="AI77">
            <v>0</v>
          </cell>
          <cell r="AJ77"/>
          <cell r="AK77">
            <v>0</v>
          </cell>
          <cell r="AL77">
            <v>0</v>
          </cell>
          <cell r="AM77"/>
          <cell r="AN77">
            <v>0</v>
          </cell>
        </row>
        <row r="78">
          <cell r="C78" t="str">
            <v>Other Operating Revenues</v>
          </cell>
          <cell r="D78">
            <v>-101873.37328</v>
          </cell>
          <cell r="E78">
            <v>-547.71365000000003</v>
          </cell>
          <cell r="F78"/>
          <cell r="G78">
            <v>-547.71365000000003</v>
          </cell>
          <cell r="H78">
            <v>-59057.140590000003</v>
          </cell>
          <cell r="I78"/>
          <cell r="J78">
            <v>-59057.140590000003</v>
          </cell>
          <cell r="K78">
            <v>0</v>
          </cell>
          <cell r="L78"/>
          <cell r="M78">
            <v>0</v>
          </cell>
          <cell r="N78">
            <v>0</v>
          </cell>
          <cell r="O78"/>
          <cell r="P78">
            <v>0</v>
          </cell>
          <cell r="Q78">
            <v>0</v>
          </cell>
          <cell r="R78"/>
          <cell r="S78">
            <v>0</v>
          </cell>
          <cell r="T78">
            <v>0</v>
          </cell>
          <cell r="U78"/>
          <cell r="V78">
            <v>0</v>
          </cell>
          <cell r="W78">
            <v>0</v>
          </cell>
          <cell r="X78"/>
          <cell r="Y78">
            <v>0</v>
          </cell>
          <cell r="Z78">
            <v>0</v>
          </cell>
          <cell r="AA78"/>
          <cell r="AB78">
            <v>0</v>
          </cell>
          <cell r="AC78">
            <v>0</v>
          </cell>
          <cell r="AD78"/>
          <cell r="AE78">
            <v>0</v>
          </cell>
          <cell r="AF78">
            <v>0</v>
          </cell>
          <cell r="AG78"/>
          <cell r="AH78">
            <v>0</v>
          </cell>
          <cell r="AI78">
            <v>0</v>
          </cell>
          <cell r="AJ78"/>
          <cell r="AK78">
            <v>0</v>
          </cell>
          <cell r="AL78">
            <v>0</v>
          </cell>
          <cell r="AM78"/>
          <cell r="AN78">
            <v>0</v>
          </cell>
        </row>
        <row r="79">
          <cell r="C79" t="str">
            <v>Other Operating Revenues</v>
          </cell>
          <cell r="D79">
            <v>0</v>
          </cell>
          <cell r="E79">
            <v>-860.29399999999998</v>
          </cell>
          <cell r="F79"/>
          <cell r="G79">
            <v>-860.29399999999998</v>
          </cell>
          <cell r="H79">
            <v>-663.30025999999998</v>
          </cell>
          <cell r="I79"/>
          <cell r="J79">
            <v>-663.30025999999998</v>
          </cell>
          <cell r="K79">
            <v>-2531.4161099999997</v>
          </cell>
          <cell r="L79"/>
          <cell r="M79">
            <v>-2531.4161099999997</v>
          </cell>
          <cell r="N79">
            <v>0</v>
          </cell>
          <cell r="O79"/>
          <cell r="P79">
            <v>0</v>
          </cell>
          <cell r="Q79">
            <v>0</v>
          </cell>
          <cell r="R79"/>
          <cell r="S79">
            <v>0</v>
          </cell>
          <cell r="T79">
            <v>0</v>
          </cell>
          <cell r="U79"/>
          <cell r="V79">
            <v>0</v>
          </cell>
          <cell r="W79">
            <v>0</v>
          </cell>
          <cell r="X79"/>
          <cell r="Y79">
            <v>0</v>
          </cell>
          <cell r="Z79">
            <v>0</v>
          </cell>
          <cell r="AA79"/>
          <cell r="AB79">
            <v>0</v>
          </cell>
          <cell r="AC79">
            <v>0</v>
          </cell>
          <cell r="AD79"/>
          <cell r="AE79">
            <v>0</v>
          </cell>
          <cell r="AF79">
            <v>0</v>
          </cell>
          <cell r="AG79"/>
          <cell r="AH79">
            <v>0</v>
          </cell>
          <cell r="AI79">
            <v>0</v>
          </cell>
          <cell r="AJ79"/>
          <cell r="AK79">
            <v>0</v>
          </cell>
          <cell r="AL79">
            <v>0</v>
          </cell>
          <cell r="AM79"/>
          <cell r="AN79">
            <v>0</v>
          </cell>
        </row>
        <row r="80">
          <cell r="C80" t="str">
            <v>Other Operating Revenues</v>
          </cell>
          <cell r="D80">
            <v>-12640.938489999999</v>
          </cell>
          <cell r="E80">
            <v>-11844.756599999999</v>
          </cell>
          <cell r="F80"/>
          <cell r="G80">
            <v>-11844.756599999999</v>
          </cell>
          <cell r="H80">
            <v>-13235.894400000001</v>
          </cell>
          <cell r="I80"/>
          <cell r="J80">
            <v>-13235.894400000001</v>
          </cell>
          <cell r="K80">
            <v>-12504.24927</v>
          </cell>
          <cell r="L80"/>
          <cell r="M80">
            <v>-12504.24927</v>
          </cell>
          <cell r="N80">
            <v>-13746.757960000001</v>
          </cell>
          <cell r="O80"/>
          <cell r="P80">
            <v>-13746.757960000001</v>
          </cell>
          <cell r="Q80">
            <v>-13025.21</v>
          </cell>
          <cell r="R80"/>
          <cell r="S80">
            <v>-13025.21</v>
          </cell>
          <cell r="T80">
            <v>-12751.173429999999</v>
          </cell>
          <cell r="U80"/>
          <cell r="V80">
            <v>-12751.173429999999</v>
          </cell>
          <cell r="W80">
            <v>-12751.173429999999</v>
          </cell>
          <cell r="X80"/>
          <cell r="Y80">
            <v>-12751.173429999999</v>
          </cell>
          <cell r="Z80">
            <v>-12678.4755</v>
          </cell>
          <cell r="AA80"/>
          <cell r="AB80">
            <v>-12678.4755</v>
          </cell>
          <cell r="AC80">
            <v>-13583.653960000001</v>
          </cell>
          <cell r="AD80"/>
          <cell r="AE80">
            <v>-13583.653960000001</v>
          </cell>
          <cell r="AF80">
            <v>-13610.2</v>
          </cell>
          <cell r="AG80"/>
          <cell r="AH80">
            <v>-13610.2</v>
          </cell>
          <cell r="AI80">
            <v>-13610.2</v>
          </cell>
          <cell r="AJ80"/>
          <cell r="AK80">
            <v>-13610.2</v>
          </cell>
          <cell r="AL80">
            <v>-13621.4</v>
          </cell>
          <cell r="AM80"/>
          <cell r="AN80">
            <v>-13621.4</v>
          </cell>
        </row>
        <row r="81">
          <cell r="C81" t="str">
            <v>Other Operating Revenues</v>
          </cell>
          <cell r="D81">
            <v>0</v>
          </cell>
          <cell r="E81">
            <v>0</v>
          </cell>
          <cell r="F81"/>
          <cell r="G81">
            <v>0</v>
          </cell>
          <cell r="H81">
            <v>0</v>
          </cell>
          <cell r="I81"/>
          <cell r="J81">
            <v>0</v>
          </cell>
          <cell r="K81">
            <v>0</v>
          </cell>
          <cell r="L81"/>
          <cell r="M81">
            <v>0</v>
          </cell>
          <cell r="N81">
            <v>0</v>
          </cell>
          <cell r="O81"/>
          <cell r="P81">
            <v>0</v>
          </cell>
          <cell r="Q81">
            <v>0</v>
          </cell>
          <cell r="R81"/>
          <cell r="S81">
            <v>0</v>
          </cell>
          <cell r="T81">
            <v>0</v>
          </cell>
          <cell r="U81"/>
          <cell r="V81">
            <v>0</v>
          </cell>
          <cell r="W81">
            <v>0</v>
          </cell>
          <cell r="X81"/>
          <cell r="Y81">
            <v>0</v>
          </cell>
          <cell r="Z81">
            <v>0</v>
          </cell>
          <cell r="AA81"/>
          <cell r="AB81">
            <v>0</v>
          </cell>
          <cell r="AC81">
            <v>0</v>
          </cell>
          <cell r="AD81"/>
          <cell r="AE81">
            <v>0</v>
          </cell>
          <cell r="AF81">
            <v>0</v>
          </cell>
          <cell r="AG81"/>
          <cell r="AH81">
            <v>0</v>
          </cell>
          <cell r="AI81">
            <v>0</v>
          </cell>
          <cell r="AJ81"/>
          <cell r="AK81">
            <v>0</v>
          </cell>
          <cell r="AL81">
            <v>0</v>
          </cell>
          <cell r="AM81"/>
          <cell r="AN81">
            <v>0</v>
          </cell>
        </row>
        <row r="82">
          <cell r="C82" t="str">
            <v>Other Operating Revenues</v>
          </cell>
          <cell r="D82">
            <v>-643529.73199999996</v>
          </cell>
          <cell r="E82">
            <v>-662940.6693200001</v>
          </cell>
          <cell r="F82"/>
          <cell r="G82">
            <v>-662940.6693200001</v>
          </cell>
          <cell r="H82">
            <v>-634655.30457000004</v>
          </cell>
          <cell r="I82"/>
          <cell r="J82">
            <v>-634655.30457000004</v>
          </cell>
          <cell r="K82">
            <v>-34386.007079999996</v>
          </cell>
          <cell r="L82"/>
          <cell r="M82">
            <v>-34386.007079999996</v>
          </cell>
          <cell r="N82">
            <v>-24480.920190000001</v>
          </cell>
          <cell r="O82"/>
          <cell r="P82">
            <v>-24480.920190000001</v>
          </cell>
          <cell r="Q82">
            <v>-30630.989000000001</v>
          </cell>
          <cell r="R82"/>
          <cell r="S82">
            <v>-30630.989000000001</v>
          </cell>
          <cell r="T82">
            <v>-24081.994999999999</v>
          </cell>
          <cell r="U82"/>
          <cell r="V82">
            <v>-24081.994999999999</v>
          </cell>
          <cell r="W82">
            <v>-25743.945</v>
          </cell>
          <cell r="X82"/>
          <cell r="Y82">
            <v>-25743.945</v>
          </cell>
          <cell r="Z82">
            <v>-23483.82301</v>
          </cell>
          <cell r="AA82"/>
          <cell r="AB82">
            <v>-23483.82301</v>
          </cell>
          <cell r="AC82">
            <v>-23624.423770000001</v>
          </cell>
          <cell r="AD82"/>
          <cell r="AE82">
            <v>-23624.423770000001</v>
          </cell>
          <cell r="AF82">
            <v>-20368.266</v>
          </cell>
          <cell r="AG82"/>
          <cell r="AH82">
            <v>-20368.266</v>
          </cell>
          <cell r="AI82">
            <v>-18953.037</v>
          </cell>
          <cell r="AJ82"/>
          <cell r="AK82">
            <v>-18953.037</v>
          </cell>
          <cell r="AL82">
            <v>-18956.531999999999</v>
          </cell>
          <cell r="AM82"/>
          <cell r="AN82">
            <v>-18956.531999999999</v>
          </cell>
        </row>
        <row r="83">
          <cell r="C83"/>
          <cell r="D83">
            <v>-763656.24122999993</v>
          </cell>
          <cell r="E83">
            <v>-681022.62231000012</v>
          </cell>
          <cell r="F83">
            <v>0</v>
          </cell>
          <cell r="G83">
            <v>-681022.62231000012</v>
          </cell>
          <cell r="H83">
            <v>-677600.42300000007</v>
          </cell>
          <cell r="I83">
            <v>0</v>
          </cell>
          <cell r="J83">
            <v>-677600.42300000007</v>
          </cell>
          <cell r="K83">
            <v>-52112.985069999995</v>
          </cell>
          <cell r="L83">
            <v>0</v>
          </cell>
          <cell r="M83">
            <v>-52112.985069999995</v>
          </cell>
          <cell r="N83">
            <v>-39712.223980000002</v>
          </cell>
          <cell r="O83">
            <v>0</v>
          </cell>
          <cell r="P83">
            <v>-39712.223980000002</v>
          </cell>
          <cell r="Q83">
            <v>-43811.954999999994</v>
          </cell>
          <cell r="R83">
            <v>0</v>
          </cell>
          <cell r="S83">
            <v>-43811.954999999994</v>
          </cell>
          <cell r="T83">
            <v>-37219.306669999998</v>
          </cell>
          <cell r="U83">
            <v>0</v>
          </cell>
          <cell r="V83">
            <v>-37219.306669999998</v>
          </cell>
          <cell r="W83">
            <v>-38981.610669999995</v>
          </cell>
          <cell r="X83">
            <v>0</v>
          </cell>
          <cell r="Y83">
            <v>-38981.610669999995</v>
          </cell>
          <cell r="Z83">
            <v>-37163.930690000001</v>
          </cell>
          <cell r="AA83">
            <v>0</v>
          </cell>
          <cell r="AB83">
            <v>-37163.930690000001</v>
          </cell>
          <cell r="AC83">
            <v>-38503.593919999999</v>
          </cell>
          <cell r="AD83">
            <v>0</v>
          </cell>
          <cell r="AE83">
            <v>-38503.593919999999</v>
          </cell>
          <cell r="AF83">
            <v>-34278.466</v>
          </cell>
          <cell r="AG83">
            <v>0</v>
          </cell>
          <cell r="AH83">
            <v>-34278.466</v>
          </cell>
          <cell r="AI83">
            <v>-32863.237000000001</v>
          </cell>
          <cell r="AJ83">
            <v>0</v>
          </cell>
          <cell r="AK83">
            <v>-32863.237000000001</v>
          </cell>
          <cell r="AL83">
            <v>-32877.932000000001</v>
          </cell>
          <cell r="AM83">
            <v>0</v>
          </cell>
          <cell r="AN83">
            <v>-32877.932000000001</v>
          </cell>
        </row>
        <row r="84">
          <cell r="C84" t="str">
            <v>FX (gain/loss)</v>
          </cell>
          <cell r="D84">
            <v>-19918.331730000002</v>
          </cell>
          <cell r="E84">
            <v>-29352.003000000001</v>
          </cell>
          <cell r="F84"/>
          <cell r="G84">
            <v>-29352.003000000001</v>
          </cell>
          <cell r="H84">
            <v>-111959.54553</v>
          </cell>
          <cell r="I84"/>
          <cell r="J84">
            <v>-111959.54553</v>
          </cell>
          <cell r="K84">
            <v>-80190.897920000003</v>
          </cell>
          <cell r="L84"/>
          <cell r="M84">
            <v>-80190.897920000003</v>
          </cell>
          <cell r="N84">
            <v>-62239.635340000001</v>
          </cell>
          <cell r="O84"/>
          <cell r="P84">
            <v>-62239.635340000001</v>
          </cell>
          <cell r="Q84">
            <v>0</v>
          </cell>
          <cell r="R84"/>
          <cell r="S84">
            <v>0</v>
          </cell>
          <cell r="T84">
            <v>-3219.7984799999999</v>
          </cell>
          <cell r="U84"/>
          <cell r="V84">
            <v>-3219.7984799999999</v>
          </cell>
          <cell r="W84">
            <v>-19203.651999999998</v>
          </cell>
          <cell r="X84"/>
          <cell r="Y84">
            <v>-19203.651999999998</v>
          </cell>
          <cell r="Z84">
            <v>-52641.197619999999</v>
          </cell>
          <cell r="AA84"/>
          <cell r="AB84">
            <v>-52641.197619999999</v>
          </cell>
          <cell r="AC84">
            <v>-54913.588149999996</v>
          </cell>
          <cell r="AD84"/>
          <cell r="AE84">
            <v>-54913.588149999996</v>
          </cell>
          <cell r="AF84">
            <v>0</v>
          </cell>
          <cell r="AG84"/>
          <cell r="AH84">
            <v>0</v>
          </cell>
          <cell r="AI84">
            <v>0</v>
          </cell>
          <cell r="AJ84"/>
          <cell r="AK84">
            <v>0</v>
          </cell>
          <cell r="AL84">
            <v>0</v>
          </cell>
          <cell r="AM84"/>
          <cell r="AN84">
            <v>0</v>
          </cell>
        </row>
        <row r="85">
          <cell r="C85"/>
          <cell r="D85">
            <v>-19918.331730000002</v>
          </cell>
          <cell r="E85">
            <v>-29352.003000000001</v>
          </cell>
          <cell r="F85">
            <v>0</v>
          </cell>
          <cell r="G85">
            <v>-29352.003000000001</v>
          </cell>
          <cell r="H85">
            <v>-111959.54553</v>
          </cell>
          <cell r="I85">
            <v>0</v>
          </cell>
          <cell r="J85">
            <v>-111959.54553</v>
          </cell>
          <cell r="K85">
            <v>-80190.897920000003</v>
          </cell>
          <cell r="L85">
            <v>0</v>
          </cell>
          <cell r="M85">
            <v>-80190.897920000003</v>
          </cell>
          <cell r="N85">
            <v>-62239.635340000001</v>
          </cell>
          <cell r="O85">
            <v>0</v>
          </cell>
          <cell r="P85">
            <v>-62239.635340000001</v>
          </cell>
          <cell r="Q85">
            <v>0</v>
          </cell>
          <cell r="R85">
            <v>0</v>
          </cell>
          <cell r="S85">
            <v>0</v>
          </cell>
          <cell r="T85">
            <v>-3219.7984799999999</v>
          </cell>
          <cell r="U85">
            <v>0</v>
          </cell>
          <cell r="V85">
            <v>-3219.7984799999999</v>
          </cell>
          <cell r="W85">
            <v>-19203.651999999998</v>
          </cell>
          <cell r="X85">
            <v>0</v>
          </cell>
          <cell r="Y85">
            <v>-19203.651999999998</v>
          </cell>
          <cell r="Z85">
            <v>-52641.197619999999</v>
          </cell>
          <cell r="AA85">
            <v>0</v>
          </cell>
          <cell r="AB85">
            <v>-52641.197619999999</v>
          </cell>
          <cell r="AC85">
            <v>-54913.588149999996</v>
          </cell>
          <cell r="AD85">
            <v>0</v>
          </cell>
          <cell r="AE85">
            <v>-54913.588149999996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</row>
        <row r="86">
          <cell r="C86" t="str">
            <v>Derivatives (gain/loss)</v>
          </cell>
          <cell r="D86">
            <v>-137068.03552</v>
          </cell>
          <cell r="E86">
            <v>0</v>
          </cell>
          <cell r="F86"/>
          <cell r="G86">
            <v>0</v>
          </cell>
          <cell r="H86">
            <v>0</v>
          </cell>
          <cell r="I86"/>
          <cell r="J86">
            <v>0</v>
          </cell>
          <cell r="K86">
            <v>0</v>
          </cell>
          <cell r="L86"/>
          <cell r="M86">
            <v>0</v>
          </cell>
          <cell r="N86">
            <v>0</v>
          </cell>
          <cell r="O86"/>
          <cell r="P86">
            <v>0</v>
          </cell>
          <cell r="Q86">
            <v>0</v>
          </cell>
          <cell r="R86"/>
          <cell r="S86">
            <v>0</v>
          </cell>
          <cell r="T86">
            <v>0</v>
          </cell>
          <cell r="U86"/>
          <cell r="V86">
            <v>0</v>
          </cell>
          <cell r="W86">
            <v>0</v>
          </cell>
          <cell r="X86"/>
          <cell r="Y86">
            <v>0</v>
          </cell>
          <cell r="Z86">
            <v>0</v>
          </cell>
          <cell r="AA86"/>
          <cell r="AB86">
            <v>0</v>
          </cell>
          <cell r="AC86">
            <v>0</v>
          </cell>
          <cell r="AD86"/>
          <cell r="AE86">
            <v>0</v>
          </cell>
          <cell r="AF86">
            <v>0</v>
          </cell>
          <cell r="AG86"/>
          <cell r="AH86">
            <v>0</v>
          </cell>
          <cell r="AI86">
            <v>0</v>
          </cell>
          <cell r="AJ86"/>
          <cell r="AK86">
            <v>0</v>
          </cell>
          <cell r="AL86">
            <v>0</v>
          </cell>
          <cell r="AM86"/>
          <cell r="AN86">
            <v>0</v>
          </cell>
        </row>
        <row r="87">
          <cell r="C87" t="str">
            <v>Derivatives (gain/loss)</v>
          </cell>
          <cell r="D87">
            <v>-30427.817480000002</v>
          </cell>
          <cell r="E87">
            <v>-571752.35900000005</v>
          </cell>
          <cell r="F87"/>
          <cell r="G87">
            <v>-571752.35900000005</v>
          </cell>
          <cell r="H87">
            <v>-866496.21499999997</v>
          </cell>
          <cell r="I87"/>
          <cell r="J87">
            <v>-866496.21499999997</v>
          </cell>
          <cell r="K87">
            <v>-501811.40600000002</v>
          </cell>
          <cell r="L87"/>
          <cell r="M87">
            <v>-501811.40600000002</v>
          </cell>
          <cell r="N87">
            <v>-290669.55699999997</v>
          </cell>
          <cell r="O87"/>
          <cell r="P87">
            <v>-290669.55699999997</v>
          </cell>
          <cell r="Q87">
            <v>-3113.3789999999999</v>
          </cell>
          <cell r="R87"/>
          <cell r="S87">
            <v>-3113.3789999999999</v>
          </cell>
          <cell r="T87">
            <v>-42696.44</v>
          </cell>
          <cell r="U87"/>
          <cell r="V87">
            <v>-42696.44</v>
          </cell>
          <cell r="W87">
            <v>-170821</v>
          </cell>
          <cell r="X87"/>
          <cell r="Y87">
            <v>-170821</v>
          </cell>
          <cell r="Z87">
            <v>-255830.20699999999</v>
          </cell>
          <cell r="AA87"/>
          <cell r="AB87">
            <v>-255830.20699999999</v>
          </cell>
          <cell r="AC87">
            <v>-331437.06599999999</v>
          </cell>
          <cell r="AD87"/>
          <cell r="AE87">
            <v>-331437.06599999999</v>
          </cell>
          <cell r="AF87">
            <v>-198.35499999999999</v>
          </cell>
          <cell r="AG87"/>
          <cell r="AH87">
            <v>-198.35499999999999</v>
          </cell>
          <cell r="AI87">
            <v>0</v>
          </cell>
          <cell r="AJ87"/>
          <cell r="AK87">
            <v>0</v>
          </cell>
          <cell r="AL87">
            <v>0</v>
          </cell>
          <cell r="AM87"/>
          <cell r="AN87">
            <v>0</v>
          </cell>
        </row>
        <row r="88">
          <cell r="C88" t="str">
            <v>Derivatives (gain/loss)</v>
          </cell>
          <cell r="D88">
            <v>-119026.97625000001</v>
          </cell>
          <cell r="E88">
            <v>-81276.730819999997</v>
          </cell>
          <cell r="F88"/>
          <cell r="G88">
            <v>-81276.730819999997</v>
          </cell>
          <cell r="H88">
            <v>-443277.78843000002</v>
          </cell>
          <cell r="I88"/>
          <cell r="J88">
            <v>-443277.78843000002</v>
          </cell>
          <cell r="K88">
            <v>-299184.40486000001</v>
          </cell>
          <cell r="L88"/>
          <cell r="M88">
            <v>-299184.40486000001</v>
          </cell>
          <cell r="N88">
            <v>-77467.016189999995</v>
          </cell>
          <cell r="O88"/>
          <cell r="P88">
            <v>-77467.016189999995</v>
          </cell>
          <cell r="Q88">
            <v>-280.95999999999998</v>
          </cell>
          <cell r="R88"/>
          <cell r="S88">
            <v>-280.95999999999998</v>
          </cell>
          <cell r="T88">
            <v>-13233.08216</v>
          </cell>
          <cell r="U88"/>
          <cell r="V88">
            <v>-13233.08216</v>
          </cell>
          <cell r="W88">
            <v>-51619</v>
          </cell>
          <cell r="X88"/>
          <cell r="Y88">
            <v>-51619</v>
          </cell>
          <cell r="Z88">
            <v>-51848.715680000001</v>
          </cell>
          <cell r="AA88"/>
          <cell r="AB88">
            <v>-51848.715680000001</v>
          </cell>
          <cell r="AC88">
            <v>-54248.91345</v>
          </cell>
          <cell r="AD88"/>
          <cell r="AE88">
            <v>-54248.91345</v>
          </cell>
          <cell r="AF88">
            <v>-436.108</v>
          </cell>
          <cell r="AG88"/>
          <cell r="AH88">
            <v>-436.108</v>
          </cell>
          <cell r="AI88">
            <v>0</v>
          </cell>
          <cell r="AJ88"/>
          <cell r="AK88">
            <v>0</v>
          </cell>
          <cell r="AL88">
            <v>0</v>
          </cell>
          <cell r="AM88"/>
          <cell r="AN88">
            <v>0</v>
          </cell>
        </row>
        <row r="89">
          <cell r="C89"/>
          <cell r="D89">
            <v>-286522.82925000001</v>
          </cell>
          <cell r="E89">
            <v>-653029.08982000011</v>
          </cell>
          <cell r="F89">
            <v>0</v>
          </cell>
          <cell r="G89">
            <v>-653029.08982000011</v>
          </cell>
          <cell r="H89">
            <v>-1309774.00343</v>
          </cell>
          <cell r="I89">
            <v>0</v>
          </cell>
          <cell r="J89">
            <v>-1309774.00343</v>
          </cell>
          <cell r="K89">
            <v>-800995.81086000009</v>
          </cell>
          <cell r="L89">
            <v>0</v>
          </cell>
          <cell r="M89">
            <v>-800995.81086000009</v>
          </cell>
          <cell r="N89">
            <v>-368136.57318999997</v>
          </cell>
          <cell r="O89">
            <v>0</v>
          </cell>
          <cell r="P89">
            <v>-368136.57318999997</v>
          </cell>
          <cell r="Q89">
            <v>-3394.3389999999999</v>
          </cell>
          <cell r="R89">
            <v>0</v>
          </cell>
          <cell r="S89">
            <v>-3394.3389999999999</v>
          </cell>
          <cell r="T89">
            <v>-55929.52216</v>
          </cell>
          <cell r="U89">
            <v>0</v>
          </cell>
          <cell r="V89">
            <v>-55929.52216</v>
          </cell>
          <cell r="W89">
            <v>-222440</v>
          </cell>
          <cell r="X89">
            <v>0</v>
          </cell>
          <cell r="Y89">
            <v>-222440</v>
          </cell>
          <cell r="Z89">
            <v>-307678.92268000002</v>
          </cell>
          <cell r="AA89">
            <v>0</v>
          </cell>
          <cell r="AB89">
            <v>-307678.92268000002</v>
          </cell>
          <cell r="AC89">
            <v>-385685.97944999998</v>
          </cell>
          <cell r="AD89">
            <v>0</v>
          </cell>
          <cell r="AE89">
            <v>-385685.97944999998</v>
          </cell>
          <cell r="AF89">
            <v>-634.46299999999997</v>
          </cell>
          <cell r="AG89">
            <v>0</v>
          </cell>
          <cell r="AH89">
            <v>-634.46299999999997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</row>
        <row r="90">
          <cell r="C90"/>
          <cell r="D90">
            <v>-1071243.395</v>
          </cell>
          <cell r="E90">
            <v>-1365599.6816900002</v>
          </cell>
          <cell r="F90">
            <v>0</v>
          </cell>
          <cell r="G90">
            <v>-1365599.6816900002</v>
          </cell>
          <cell r="H90">
            <v>-2096218.96242</v>
          </cell>
          <cell r="I90">
            <v>0</v>
          </cell>
          <cell r="J90">
            <v>-2096218.96242</v>
          </cell>
          <cell r="K90">
            <v>-933468.82024000003</v>
          </cell>
          <cell r="L90">
            <v>0</v>
          </cell>
          <cell r="M90">
            <v>-933468.82024000003</v>
          </cell>
          <cell r="N90">
            <v>-470240.55101999996</v>
          </cell>
          <cell r="O90">
            <v>0</v>
          </cell>
          <cell r="P90">
            <v>-470240.55101999996</v>
          </cell>
          <cell r="Q90">
            <v>-47206.293999999994</v>
          </cell>
          <cell r="R90">
            <v>0</v>
          </cell>
          <cell r="S90">
            <v>-47206.293999999994</v>
          </cell>
          <cell r="T90">
            <v>-96369.543220000007</v>
          </cell>
          <cell r="U90">
            <v>0</v>
          </cell>
          <cell r="V90">
            <v>-96369.543220000007</v>
          </cell>
          <cell r="W90">
            <v>-280709.93767000001</v>
          </cell>
          <cell r="X90">
            <v>0</v>
          </cell>
          <cell r="Y90">
            <v>-280709.93767000001</v>
          </cell>
          <cell r="Z90">
            <v>-397573.63864000002</v>
          </cell>
          <cell r="AA90">
            <v>0</v>
          </cell>
          <cell r="AB90">
            <v>-397573.63864000002</v>
          </cell>
          <cell r="AC90">
            <v>-479219.57372999995</v>
          </cell>
          <cell r="AD90">
            <v>0</v>
          </cell>
          <cell r="AE90">
            <v>-479219.57372999995</v>
          </cell>
          <cell r="AF90">
            <v>-34912.929000000004</v>
          </cell>
          <cell r="AG90">
            <v>0</v>
          </cell>
          <cell r="AH90">
            <v>-34912.929000000004</v>
          </cell>
          <cell r="AI90">
            <v>-32863.237000000001</v>
          </cell>
          <cell r="AJ90">
            <v>0</v>
          </cell>
          <cell r="AK90">
            <v>-32863.237000000001</v>
          </cell>
          <cell r="AL90">
            <v>-32877.932000000001</v>
          </cell>
          <cell r="AM90">
            <v>0</v>
          </cell>
          <cell r="AN90">
            <v>-32877.932000000001</v>
          </cell>
        </row>
        <row r="91">
          <cell r="C91"/>
          <cell r="D91">
            <v>-1071842.3059</v>
          </cell>
          <cell r="E91">
            <v>-1371133.1553800001</v>
          </cell>
          <cell r="F91">
            <v>3454.6546400000002</v>
          </cell>
          <cell r="G91">
            <v>-1367678.5007400003</v>
          </cell>
          <cell r="H91">
            <v>-2107312.74908</v>
          </cell>
          <cell r="I91">
            <v>8204.8745500000005</v>
          </cell>
          <cell r="J91">
            <v>-2099107.8745300001</v>
          </cell>
          <cell r="K91">
            <v>-982837.9381700001</v>
          </cell>
          <cell r="L91">
            <v>35905.89993</v>
          </cell>
          <cell r="M91">
            <v>-946932.03824000002</v>
          </cell>
          <cell r="N91">
            <v>-483130.87030999997</v>
          </cell>
          <cell r="O91">
            <v>6659.6399300000012</v>
          </cell>
          <cell r="P91">
            <v>-476471.23037999996</v>
          </cell>
          <cell r="Q91">
            <v>-47206.293999999994</v>
          </cell>
          <cell r="R91">
            <v>0</v>
          </cell>
          <cell r="S91">
            <v>-47206.293999999994</v>
          </cell>
          <cell r="T91">
            <v>-103169.54322000001</v>
          </cell>
          <cell r="U91">
            <v>0</v>
          </cell>
          <cell r="V91">
            <v>-103169.54322000001</v>
          </cell>
          <cell r="W91">
            <v>-287919.02367000002</v>
          </cell>
          <cell r="X91">
            <v>0</v>
          </cell>
          <cell r="Y91">
            <v>-287919.02367000002</v>
          </cell>
          <cell r="Z91">
            <v>-424416.55793000001</v>
          </cell>
          <cell r="AA91">
            <v>5869.0354799999996</v>
          </cell>
          <cell r="AB91">
            <v>-418547.52245000005</v>
          </cell>
          <cell r="AC91">
            <v>-492102.89301999996</v>
          </cell>
          <cell r="AD91">
            <v>5869.0354799999996</v>
          </cell>
          <cell r="AE91">
            <v>-486233.85754</v>
          </cell>
          <cell r="AF91">
            <v>-34912.929000000004</v>
          </cell>
          <cell r="AG91">
            <v>0</v>
          </cell>
          <cell r="AH91">
            <v>-34912.929000000004</v>
          </cell>
          <cell r="AI91">
            <v>-32863.237000000001</v>
          </cell>
          <cell r="AJ91">
            <v>0</v>
          </cell>
          <cell r="AK91">
            <v>-32863.237000000001</v>
          </cell>
          <cell r="AL91">
            <v>-32877.932000000001</v>
          </cell>
          <cell r="AM91">
            <v>0</v>
          </cell>
          <cell r="AN91">
            <v>-32877.932000000001</v>
          </cell>
        </row>
        <row r="92">
          <cell r="C92"/>
          <cell r="D92">
            <v>53.155000000000001</v>
          </cell>
          <cell r="E92">
            <v>5732.3152699999991</v>
          </cell>
          <cell r="F92">
            <v>-5724.5381900000002</v>
          </cell>
          <cell r="G92">
            <v>7.7770799999989322</v>
          </cell>
          <cell r="H92">
            <v>17901.916000000001</v>
          </cell>
          <cell r="I92">
            <v>-3046.6282300000021</v>
          </cell>
          <cell r="J92">
            <v>14855.287769999999</v>
          </cell>
          <cell r="K92">
            <v>26911.123739999999</v>
          </cell>
          <cell r="L92">
            <v>-18062.970249999998</v>
          </cell>
          <cell r="M92">
            <v>8848.1534900000006</v>
          </cell>
          <cell r="N92">
            <v>27474.358</v>
          </cell>
          <cell r="O92">
            <v>-12904.453670000001</v>
          </cell>
          <cell r="P92">
            <v>14569.904329999999</v>
          </cell>
          <cell r="Q92">
            <v>0</v>
          </cell>
          <cell r="R92"/>
          <cell r="S92">
            <v>0</v>
          </cell>
          <cell r="T92">
            <v>21621.050999999999</v>
          </cell>
          <cell r="U92"/>
          <cell r="V92">
            <v>21621.050999999999</v>
          </cell>
          <cell r="W92">
            <v>27298.93</v>
          </cell>
          <cell r="X92"/>
          <cell r="Y92">
            <v>27298.93</v>
          </cell>
          <cell r="Z92">
            <v>53178.31</v>
          </cell>
          <cell r="AA92">
            <v>-10270.43267</v>
          </cell>
          <cell r="AB92">
            <v>42907.877329999996</v>
          </cell>
          <cell r="AC92">
            <v>27375.505000000001</v>
          </cell>
          <cell r="AD92">
            <v>-10270.43267</v>
          </cell>
          <cell r="AE92">
            <v>17105.072330000003</v>
          </cell>
          <cell r="AF92">
            <v>0</v>
          </cell>
          <cell r="AG92"/>
          <cell r="AH92">
            <v>0</v>
          </cell>
          <cell r="AI92">
            <v>0</v>
          </cell>
          <cell r="AJ92"/>
          <cell r="AK92">
            <v>0</v>
          </cell>
          <cell r="AL92">
            <v>0</v>
          </cell>
          <cell r="AM92"/>
          <cell r="AN92">
            <v>0</v>
          </cell>
        </row>
        <row r="93">
          <cell r="C93"/>
          <cell r="D93">
            <v>0</v>
          </cell>
          <cell r="E93">
            <v>0</v>
          </cell>
          <cell r="F93"/>
          <cell r="G93">
            <v>0</v>
          </cell>
          <cell r="H93">
            <v>0</v>
          </cell>
          <cell r="I93"/>
          <cell r="J93">
            <v>0</v>
          </cell>
          <cell r="K93">
            <v>13029.075999999999</v>
          </cell>
          <cell r="L93">
            <v>-10988.588</v>
          </cell>
          <cell r="M93">
            <v>2040.4879999999994</v>
          </cell>
          <cell r="N93">
            <v>0</v>
          </cell>
          <cell r="O93"/>
          <cell r="P93">
            <v>0</v>
          </cell>
          <cell r="Q93">
            <v>0</v>
          </cell>
          <cell r="R93"/>
          <cell r="S93">
            <v>0</v>
          </cell>
          <cell r="T93">
            <v>0</v>
          </cell>
          <cell r="U93"/>
          <cell r="V93">
            <v>0</v>
          </cell>
          <cell r="W93">
            <v>0</v>
          </cell>
          <cell r="X93"/>
          <cell r="Y93">
            <v>0</v>
          </cell>
          <cell r="Z93">
            <v>0</v>
          </cell>
          <cell r="AA93">
            <v>15608.477999999999</v>
          </cell>
          <cell r="AB93">
            <v>15608.477999999999</v>
          </cell>
          <cell r="AC93">
            <v>0</v>
          </cell>
          <cell r="AD93"/>
          <cell r="AE93">
            <v>0</v>
          </cell>
          <cell r="AF93">
            <v>0</v>
          </cell>
          <cell r="AG93"/>
          <cell r="AH93">
            <v>0</v>
          </cell>
          <cell r="AI93">
            <v>0</v>
          </cell>
          <cell r="AJ93"/>
          <cell r="AK93">
            <v>0</v>
          </cell>
          <cell r="AL93">
            <v>0</v>
          </cell>
          <cell r="AM93"/>
          <cell r="AN93">
            <v>0</v>
          </cell>
        </row>
        <row r="94">
          <cell r="C94" t="str">
            <v>Other Operating Expenses</v>
          </cell>
          <cell r="D94">
            <v>53.155000000000001</v>
          </cell>
          <cell r="E94">
            <v>5732.3152699999991</v>
          </cell>
          <cell r="F94">
            <v>-5724.5381900000002</v>
          </cell>
          <cell r="G94">
            <v>7.7770799999989322</v>
          </cell>
          <cell r="H94">
            <v>17901.916000000001</v>
          </cell>
          <cell r="I94">
            <v>-3046.6282300000021</v>
          </cell>
          <cell r="J94">
            <v>14855.287769999999</v>
          </cell>
          <cell r="K94">
            <v>39940.199739999996</v>
          </cell>
          <cell r="L94">
            <v>-29051.558249999998</v>
          </cell>
          <cell r="M94">
            <v>10888.64149</v>
          </cell>
          <cell r="N94">
            <v>27474.358</v>
          </cell>
          <cell r="O94">
            <v>-12904.453670000001</v>
          </cell>
          <cell r="P94">
            <v>14569.904329999999</v>
          </cell>
          <cell r="Q94">
            <v>0</v>
          </cell>
          <cell r="R94">
            <v>0</v>
          </cell>
          <cell r="S94">
            <v>0</v>
          </cell>
          <cell r="T94">
            <v>21621.050999999999</v>
          </cell>
          <cell r="U94">
            <v>0</v>
          </cell>
          <cell r="V94">
            <v>21621.050999999999</v>
          </cell>
          <cell r="W94">
            <v>27298.93</v>
          </cell>
          <cell r="X94">
            <v>0</v>
          </cell>
          <cell r="Y94">
            <v>27298.93</v>
          </cell>
          <cell r="Z94">
            <v>53178.31</v>
          </cell>
          <cell r="AA94">
            <v>5338.045329999999</v>
          </cell>
          <cell r="AB94">
            <v>58516.355329999991</v>
          </cell>
          <cell r="AC94">
            <v>27375.505000000001</v>
          </cell>
          <cell r="AD94">
            <v>-10270.43267</v>
          </cell>
          <cell r="AE94">
            <v>17105.072330000003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/>
        </row>
        <row r="95">
          <cell r="C95" t="str">
            <v>FX (gain/loss)</v>
          </cell>
          <cell r="D95">
            <v>74099.213180000006</v>
          </cell>
          <cell r="E95">
            <v>93096.331260000006</v>
          </cell>
          <cell r="F95"/>
          <cell r="G95">
            <v>93096.331260000006</v>
          </cell>
          <cell r="H95">
            <v>104025.00377</v>
          </cell>
          <cell r="I95"/>
          <cell r="J95">
            <v>104025.00377</v>
          </cell>
          <cell r="K95">
            <v>100553.26795000001</v>
          </cell>
          <cell r="L95"/>
          <cell r="M95">
            <v>100553.26795000001</v>
          </cell>
          <cell r="N95">
            <v>74242.426030000002</v>
          </cell>
          <cell r="O95"/>
          <cell r="P95">
            <v>74242.426030000002</v>
          </cell>
          <cell r="Q95">
            <v>0</v>
          </cell>
          <cell r="R95"/>
          <cell r="S95">
            <v>0</v>
          </cell>
          <cell r="T95">
            <v>873.00860999999998</v>
          </cell>
          <cell r="U95"/>
          <cell r="V95">
            <v>873.00860999999998</v>
          </cell>
          <cell r="W95">
            <v>13947.44</v>
          </cell>
          <cell r="X95"/>
          <cell r="Y95">
            <v>13947.44</v>
          </cell>
          <cell r="Z95">
            <v>15180.818670000001</v>
          </cell>
          <cell r="AA95"/>
          <cell r="AB95">
            <v>15180.818670000001</v>
          </cell>
          <cell r="AC95">
            <v>56412.694530000001</v>
          </cell>
          <cell r="AD95"/>
          <cell r="AE95">
            <v>56412.694530000001</v>
          </cell>
          <cell r="AF95">
            <v>0</v>
          </cell>
          <cell r="AG95"/>
          <cell r="AH95">
            <v>0</v>
          </cell>
          <cell r="AI95">
            <v>0</v>
          </cell>
          <cell r="AJ95"/>
          <cell r="AK95">
            <v>0</v>
          </cell>
          <cell r="AL95">
            <v>0</v>
          </cell>
          <cell r="AM95"/>
          <cell r="AN95">
            <v>0</v>
          </cell>
        </row>
        <row r="96">
          <cell r="C96" t="str">
            <v>Derivatives (gain/loss)</v>
          </cell>
          <cell r="D96">
            <v>247919.38911000002</v>
          </cell>
          <cell r="E96">
            <v>154383.16699999999</v>
          </cell>
          <cell r="F96"/>
          <cell r="G96">
            <v>154383.16699999999</v>
          </cell>
          <cell r="H96">
            <v>445973.66899999999</v>
          </cell>
          <cell r="I96"/>
          <cell r="J96">
            <v>445973.66899999999</v>
          </cell>
          <cell r="K96">
            <v>322346.02600000001</v>
          </cell>
          <cell r="L96"/>
          <cell r="M96">
            <v>322346.02600000001</v>
          </cell>
          <cell r="N96">
            <v>87343.135999999999</v>
          </cell>
          <cell r="O96"/>
          <cell r="P96">
            <v>87343.135999999999</v>
          </cell>
          <cell r="Q96">
            <v>523.351</v>
          </cell>
          <cell r="R96"/>
          <cell r="S96">
            <v>523.351</v>
          </cell>
          <cell r="T96">
            <v>7650.0559999999996</v>
          </cell>
          <cell r="U96"/>
          <cell r="V96">
            <v>7650.0559999999996</v>
          </cell>
          <cell r="W96">
            <v>32306</v>
          </cell>
          <cell r="X96"/>
          <cell r="Y96">
            <v>32306</v>
          </cell>
          <cell r="Z96">
            <v>68376.849000000002</v>
          </cell>
          <cell r="AA96"/>
          <cell r="AB96">
            <v>68376.849000000002</v>
          </cell>
          <cell r="AC96">
            <v>87343.135999999999</v>
          </cell>
          <cell r="AD96"/>
          <cell r="AE96">
            <v>87343.135999999999</v>
          </cell>
          <cell r="AF96">
            <v>0</v>
          </cell>
          <cell r="AG96"/>
          <cell r="AH96">
            <v>0</v>
          </cell>
          <cell r="AI96">
            <v>0</v>
          </cell>
          <cell r="AJ96"/>
          <cell r="AK96">
            <v>0</v>
          </cell>
          <cell r="AL96">
            <v>0</v>
          </cell>
          <cell r="AM96"/>
          <cell r="AN96">
            <v>0</v>
          </cell>
        </row>
        <row r="97">
          <cell r="C97" t="str">
            <v>Derivatives (gain/loss)</v>
          </cell>
          <cell r="D97">
            <v>-86.972250000000003</v>
          </cell>
          <cell r="E97">
            <v>0</v>
          </cell>
          <cell r="F97"/>
          <cell r="G97">
            <v>0</v>
          </cell>
          <cell r="H97">
            <v>0</v>
          </cell>
          <cell r="I97"/>
          <cell r="J97">
            <v>0</v>
          </cell>
          <cell r="K97">
            <v>0</v>
          </cell>
          <cell r="L97"/>
          <cell r="M97">
            <v>0</v>
          </cell>
          <cell r="N97">
            <v>0</v>
          </cell>
          <cell r="O97"/>
          <cell r="P97">
            <v>0</v>
          </cell>
          <cell r="Q97">
            <v>0</v>
          </cell>
          <cell r="R97"/>
          <cell r="S97">
            <v>0</v>
          </cell>
          <cell r="T97">
            <v>0</v>
          </cell>
          <cell r="U97"/>
          <cell r="V97">
            <v>0</v>
          </cell>
          <cell r="W97">
            <v>0</v>
          </cell>
          <cell r="X97"/>
          <cell r="Y97">
            <v>0</v>
          </cell>
          <cell r="Z97">
            <v>0</v>
          </cell>
          <cell r="AA97"/>
          <cell r="AB97">
            <v>0</v>
          </cell>
          <cell r="AC97">
            <v>0</v>
          </cell>
          <cell r="AD97"/>
          <cell r="AE97">
            <v>0</v>
          </cell>
          <cell r="AF97">
            <v>0</v>
          </cell>
          <cell r="AG97"/>
          <cell r="AH97">
            <v>0</v>
          </cell>
          <cell r="AI97">
            <v>0</v>
          </cell>
          <cell r="AJ97"/>
          <cell r="AK97">
            <v>0</v>
          </cell>
          <cell r="AL97">
            <v>0</v>
          </cell>
          <cell r="AM97"/>
          <cell r="AN97">
            <v>0</v>
          </cell>
        </row>
        <row r="98">
          <cell r="C98" t="str">
            <v>Derivatives (gain/loss)</v>
          </cell>
          <cell r="D98">
            <v>1113.8812499999999</v>
          </cell>
          <cell r="E98">
            <v>506803.663</v>
          </cell>
          <cell r="F98"/>
          <cell r="G98">
            <v>506803.663</v>
          </cell>
          <cell r="H98">
            <v>811483.86899999995</v>
          </cell>
          <cell r="I98"/>
          <cell r="J98">
            <v>811483.86899999995</v>
          </cell>
          <cell r="K98">
            <v>377421.299</v>
          </cell>
          <cell r="L98"/>
          <cell r="M98">
            <v>377421.299</v>
          </cell>
          <cell r="N98">
            <v>232351.60699999999</v>
          </cell>
          <cell r="O98"/>
          <cell r="P98">
            <v>232351.60699999999</v>
          </cell>
          <cell r="Q98">
            <v>74.537000000000006</v>
          </cell>
          <cell r="R98"/>
          <cell r="S98">
            <v>74.537000000000006</v>
          </cell>
          <cell r="T98">
            <v>72119.478000000003</v>
          </cell>
          <cell r="U98"/>
          <cell r="V98">
            <v>72119.478000000003</v>
          </cell>
          <cell r="W98">
            <v>371662</v>
          </cell>
          <cell r="X98"/>
          <cell r="Y98">
            <v>371662</v>
          </cell>
          <cell r="Z98">
            <v>253606.67199999999</v>
          </cell>
          <cell r="AA98"/>
          <cell r="AB98">
            <v>253606.67199999999</v>
          </cell>
          <cell r="AC98">
            <v>187626.15</v>
          </cell>
          <cell r="AD98"/>
          <cell r="AE98">
            <v>187626.15</v>
          </cell>
          <cell r="AF98">
            <v>198.642</v>
          </cell>
          <cell r="AG98"/>
          <cell r="AH98">
            <v>198.642</v>
          </cell>
          <cell r="AI98">
            <v>0</v>
          </cell>
          <cell r="AJ98"/>
          <cell r="AK98">
            <v>0</v>
          </cell>
          <cell r="AL98">
            <v>0</v>
          </cell>
          <cell r="AM98"/>
          <cell r="AN98">
            <v>0</v>
          </cell>
        </row>
        <row r="99">
          <cell r="C99"/>
          <cell r="D99">
            <v>323045.51128999999</v>
          </cell>
          <cell r="E99">
            <v>754283.16125999996</v>
          </cell>
          <cell r="F99">
            <v>0</v>
          </cell>
          <cell r="G99">
            <v>754283.16125999996</v>
          </cell>
          <cell r="H99">
            <v>1361482.54177</v>
          </cell>
          <cell r="I99">
            <v>0</v>
          </cell>
          <cell r="J99">
            <v>1361482.54177</v>
          </cell>
          <cell r="K99">
            <v>800320.59294999996</v>
          </cell>
          <cell r="L99">
            <v>0</v>
          </cell>
          <cell r="M99">
            <v>800320.59294999996</v>
          </cell>
          <cell r="N99">
            <v>393937.16902999999</v>
          </cell>
          <cell r="O99">
            <v>0</v>
          </cell>
          <cell r="P99">
            <v>393937.16902999999</v>
          </cell>
          <cell r="Q99">
            <v>597.88800000000003</v>
          </cell>
          <cell r="R99">
            <v>0</v>
          </cell>
          <cell r="S99">
            <v>597.88800000000003</v>
          </cell>
          <cell r="T99">
            <v>80642.542610000004</v>
          </cell>
          <cell r="U99">
            <v>0</v>
          </cell>
          <cell r="V99">
            <v>80642.542610000004</v>
          </cell>
          <cell r="W99">
            <v>417915.44</v>
          </cell>
          <cell r="X99">
            <v>0</v>
          </cell>
          <cell r="Y99">
            <v>417915.44</v>
          </cell>
          <cell r="Z99">
            <v>337164.33967000002</v>
          </cell>
          <cell r="AA99">
            <v>0</v>
          </cell>
          <cell r="AB99">
            <v>337164.33967000002</v>
          </cell>
          <cell r="AC99">
            <v>331381.98053</v>
          </cell>
          <cell r="AD99">
            <v>0</v>
          </cell>
          <cell r="AE99">
            <v>331381.98053</v>
          </cell>
          <cell r="AF99">
            <v>198.642</v>
          </cell>
          <cell r="AG99">
            <v>0</v>
          </cell>
          <cell r="AH99">
            <v>198.642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</row>
        <row r="100">
          <cell r="C100"/>
          <cell r="D100">
            <v>90.190730000000002</v>
          </cell>
          <cell r="E100">
            <v>57.897169999999996</v>
          </cell>
          <cell r="F100"/>
          <cell r="G100">
            <v>57.897169999999996</v>
          </cell>
          <cell r="H100">
            <v>279.1422</v>
          </cell>
          <cell r="I100"/>
          <cell r="J100">
            <v>279.1422</v>
          </cell>
          <cell r="K100">
            <v>300.02864</v>
          </cell>
          <cell r="L100"/>
          <cell r="M100">
            <v>300.02864</v>
          </cell>
          <cell r="N100">
            <v>358.69049000000001</v>
          </cell>
          <cell r="O100"/>
          <cell r="P100">
            <v>358.69049000000001</v>
          </cell>
          <cell r="Q100">
            <v>282</v>
          </cell>
          <cell r="R100"/>
          <cell r="S100">
            <v>282</v>
          </cell>
          <cell r="T100">
            <v>282.06016</v>
          </cell>
          <cell r="U100"/>
          <cell r="V100">
            <v>282.06016</v>
          </cell>
          <cell r="W100">
            <v>282.06016</v>
          </cell>
          <cell r="X100"/>
          <cell r="Y100">
            <v>282.06016</v>
          </cell>
          <cell r="Z100">
            <v>476.08097999999995</v>
          </cell>
          <cell r="AA100"/>
          <cell r="AB100">
            <v>476.08097999999995</v>
          </cell>
          <cell r="AC100">
            <v>409.80426</v>
          </cell>
          <cell r="AD100"/>
          <cell r="AE100">
            <v>409.80426</v>
          </cell>
          <cell r="AF100">
            <v>782</v>
          </cell>
          <cell r="AG100"/>
          <cell r="AH100">
            <v>782</v>
          </cell>
          <cell r="AI100">
            <v>642</v>
          </cell>
          <cell r="AJ100"/>
          <cell r="AK100">
            <v>642</v>
          </cell>
          <cell r="AL100">
            <v>292</v>
          </cell>
          <cell r="AM100"/>
          <cell r="AN100">
            <v>292</v>
          </cell>
        </row>
        <row r="101">
          <cell r="C101"/>
          <cell r="D101">
            <v>2378.6042400000001</v>
          </cell>
          <cell r="E101">
            <v>1976.31196</v>
          </cell>
          <cell r="F101"/>
          <cell r="G101">
            <v>1976.31196</v>
          </cell>
          <cell r="H101">
            <v>1743.5282400000001</v>
          </cell>
          <cell r="I101"/>
          <cell r="J101">
            <v>1743.5282400000001</v>
          </cell>
          <cell r="K101">
            <v>1034.2393299999999</v>
          </cell>
          <cell r="L101"/>
          <cell r="M101">
            <v>1034.2393299999999</v>
          </cell>
          <cell r="N101">
            <v>1442.39906</v>
          </cell>
          <cell r="O101"/>
          <cell r="P101">
            <v>1442.39906</v>
          </cell>
          <cell r="Q101">
            <v>1199.606</v>
          </cell>
          <cell r="R101"/>
          <cell r="S101">
            <v>1199.606</v>
          </cell>
          <cell r="T101">
            <v>1315.7550900000001</v>
          </cell>
          <cell r="U101"/>
          <cell r="V101">
            <v>1315.7550900000001</v>
          </cell>
          <cell r="W101">
            <v>1315.7550900000001</v>
          </cell>
          <cell r="X101"/>
          <cell r="Y101">
            <v>1315.7550900000001</v>
          </cell>
          <cell r="Z101">
            <v>1558.60664</v>
          </cell>
          <cell r="AA101"/>
          <cell r="AB101">
            <v>1558.60664</v>
          </cell>
          <cell r="AC101">
            <v>1489.9519399999999</v>
          </cell>
          <cell r="AD101"/>
          <cell r="AE101">
            <v>1489.9519399999999</v>
          </cell>
          <cell r="AF101">
            <v>2622.3</v>
          </cell>
          <cell r="AG101"/>
          <cell r="AH101">
            <v>2622.3</v>
          </cell>
          <cell r="AI101">
            <v>2502.3000000000002</v>
          </cell>
          <cell r="AJ101"/>
          <cell r="AK101">
            <v>2502.3000000000002</v>
          </cell>
          <cell r="AL101">
            <v>2542.3000000000002</v>
          </cell>
          <cell r="AM101"/>
          <cell r="AN101">
            <v>2542.3000000000002</v>
          </cell>
        </row>
        <row r="102">
          <cell r="C102"/>
          <cell r="D102">
            <v>1859.4714099999999</v>
          </cell>
          <cell r="E102">
            <v>1809.0881100000001</v>
          </cell>
          <cell r="F102"/>
          <cell r="G102">
            <v>1809.0881100000001</v>
          </cell>
          <cell r="H102">
            <v>1687.3083200000001</v>
          </cell>
          <cell r="I102"/>
          <cell r="J102">
            <v>1687.3083200000001</v>
          </cell>
          <cell r="K102">
            <v>1580.18586</v>
          </cell>
          <cell r="L102"/>
          <cell r="M102">
            <v>1580.18586</v>
          </cell>
          <cell r="N102">
            <v>979.13742000000002</v>
          </cell>
          <cell r="O102"/>
          <cell r="P102">
            <v>979.13742000000002</v>
          </cell>
          <cell r="Q102">
            <v>1811.4749999999999</v>
          </cell>
          <cell r="R102"/>
          <cell r="S102">
            <v>1811.4749999999999</v>
          </cell>
          <cell r="T102">
            <v>2016.0138300000001</v>
          </cell>
          <cell r="U102"/>
          <cell r="V102">
            <v>2016.0138300000001</v>
          </cell>
          <cell r="W102">
            <v>2016.0138300000001</v>
          </cell>
          <cell r="X102"/>
          <cell r="Y102">
            <v>2016.0138300000001</v>
          </cell>
          <cell r="Z102">
            <v>1778.00641</v>
          </cell>
          <cell r="AA102"/>
          <cell r="AB102">
            <v>1778.00641</v>
          </cell>
          <cell r="AC102">
            <v>1439.1407899999999</v>
          </cell>
          <cell r="AD102"/>
          <cell r="AE102">
            <v>1439.1407899999999</v>
          </cell>
          <cell r="AF102">
            <v>1793.6</v>
          </cell>
          <cell r="AG102"/>
          <cell r="AH102">
            <v>1793.6</v>
          </cell>
          <cell r="AI102">
            <v>1803.6</v>
          </cell>
          <cell r="AJ102"/>
          <cell r="AK102">
            <v>1803.6</v>
          </cell>
          <cell r="AL102">
            <v>1783.6</v>
          </cell>
          <cell r="AM102"/>
          <cell r="AN102">
            <v>1783.6</v>
          </cell>
        </row>
        <row r="103">
          <cell r="C103"/>
          <cell r="D103">
            <v>1779.3697</v>
          </cell>
          <cell r="E103">
            <v>726.02462000000003</v>
          </cell>
          <cell r="F103"/>
          <cell r="G103">
            <v>726.02462000000003</v>
          </cell>
          <cell r="H103">
            <v>537.87603000000001</v>
          </cell>
          <cell r="I103"/>
          <cell r="J103">
            <v>537.87603000000001</v>
          </cell>
          <cell r="K103">
            <v>425.93867999999998</v>
          </cell>
          <cell r="L103"/>
          <cell r="M103">
            <v>425.93867999999998</v>
          </cell>
          <cell r="N103">
            <v>580.08285999999998</v>
          </cell>
          <cell r="O103"/>
          <cell r="P103">
            <v>580.08285999999998</v>
          </cell>
          <cell r="Q103">
            <v>1000</v>
          </cell>
          <cell r="R103"/>
          <cell r="S103">
            <v>1000</v>
          </cell>
          <cell r="T103">
            <v>1500</v>
          </cell>
          <cell r="U103"/>
          <cell r="V103">
            <v>1500</v>
          </cell>
          <cell r="W103">
            <v>1500</v>
          </cell>
          <cell r="X103"/>
          <cell r="Y103">
            <v>1500</v>
          </cell>
          <cell r="Z103">
            <v>1405.0445</v>
          </cell>
          <cell r="AA103"/>
          <cell r="AB103">
            <v>1405.0445</v>
          </cell>
          <cell r="AC103">
            <v>793.04082999999991</v>
          </cell>
          <cell r="AD103"/>
          <cell r="AE103">
            <v>793.04082999999991</v>
          </cell>
          <cell r="AF103">
            <v>1250</v>
          </cell>
          <cell r="AG103"/>
          <cell r="AH103">
            <v>1250</v>
          </cell>
          <cell r="AI103">
            <v>1000</v>
          </cell>
          <cell r="AJ103"/>
          <cell r="AK103">
            <v>1000</v>
          </cell>
          <cell r="AL103">
            <v>1000</v>
          </cell>
          <cell r="AM103"/>
          <cell r="AN103">
            <v>1000</v>
          </cell>
        </row>
        <row r="104">
          <cell r="C104"/>
          <cell r="D104">
            <v>9789.6374700000015</v>
          </cell>
          <cell r="E104">
            <v>3441.4649599999998</v>
          </cell>
          <cell r="F104"/>
          <cell r="G104">
            <v>3441.4649599999998</v>
          </cell>
          <cell r="H104">
            <v>2087.7105500000002</v>
          </cell>
          <cell r="I104"/>
          <cell r="J104">
            <v>2087.7105500000002</v>
          </cell>
          <cell r="K104">
            <v>2281.3584799999999</v>
          </cell>
          <cell r="L104"/>
          <cell r="M104">
            <v>2281.3584799999999</v>
          </cell>
          <cell r="N104">
            <v>5584.6652199999999</v>
          </cell>
          <cell r="O104"/>
          <cell r="P104">
            <v>5584.6652199999999</v>
          </cell>
          <cell r="Q104">
            <v>2119.8879999999999</v>
          </cell>
          <cell r="R104"/>
          <cell r="S104">
            <v>2119.8879999999999</v>
          </cell>
          <cell r="T104">
            <v>2745.3989500000002</v>
          </cell>
          <cell r="U104"/>
          <cell r="V104">
            <v>2745.3989500000002</v>
          </cell>
          <cell r="W104">
            <v>2745.3989500000002</v>
          </cell>
          <cell r="X104"/>
          <cell r="Y104">
            <v>2745.3989500000002</v>
          </cell>
          <cell r="Z104">
            <v>3058.66768</v>
          </cell>
          <cell r="AA104"/>
          <cell r="AB104">
            <v>3058.66768</v>
          </cell>
          <cell r="AC104">
            <v>3831.2536</v>
          </cell>
          <cell r="AD104"/>
          <cell r="AE104">
            <v>3831.2536</v>
          </cell>
          <cell r="AF104">
            <v>2045.634</v>
          </cell>
          <cell r="AG104"/>
          <cell r="AH104">
            <v>2045.634</v>
          </cell>
          <cell r="AI104">
            <v>2045.634</v>
          </cell>
          <cell r="AJ104"/>
          <cell r="AK104">
            <v>2045.634</v>
          </cell>
          <cell r="AL104">
            <v>2045.634</v>
          </cell>
          <cell r="AM104"/>
          <cell r="AN104">
            <v>2045.634</v>
          </cell>
        </row>
        <row r="105">
          <cell r="C105"/>
          <cell r="D105">
            <v>155.41804999999999</v>
          </cell>
          <cell r="E105">
            <v>0</v>
          </cell>
          <cell r="F105"/>
          <cell r="G105">
            <v>0</v>
          </cell>
          <cell r="H105">
            <v>0</v>
          </cell>
          <cell r="I105"/>
          <cell r="J105">
            <v>0</v>
          </cell>
          <cell r="K105">
            <v>0</v>
          </cell>
          <cell r="L105"/>
          <cell r="M105">
            <v>0</v>
          </cell>
          <cell r="N105">
            <v>0</v>
          </cell>
          <cell r="O105"/>
          <cell r="P105">
            <v>0</v>
          </cell>
          <cell r="Q105">
            <v>0</v>
          </cell>
          <cell r="R105"/>
          <cell r="S105">
            <v>0</v>
          </cell>
          <cell r="T105">
            <v>0</v>
          </cell>
          <cell r="U105"/>
          <cell r="V105">
            <v>0</v>
          </cell>
          <cell r="W105">
            <v>0</v>
          </cell>
          <cell r="X105"/>
          <cell r="Y105">
            <v>0</v>
          </cell>
          <cell r="Z105">
            <v>0</v>
          </cell>
          <cell r="AA105"/>
          <cell r="AB105">
            <v>0</v>
          </cell>
          <cell r="AC105">
            <v>0</v>
          </cell>
          <cell r="AD105"/>
          <cell r="AE105">
            <v>0</v>
          </cell>
          <cell r="AF105">
            <v>0</v>
          </cell>
          <cell r="AG105"/>
          <cell r="AH105">
            <v>0</v>
          </cell>
          <cell r="AI105">
            <v>0</v>
          </cell>
          <cell r="AJ105"/>
          <cell r="AK105">
            <v>0</v>
          </cell>
          <cell r="AL105">
            <v>0</v>
          </cell>
          <cell r="AM105"/>
          <cell r="AN105">
            <v>0</v>
          </cell>
        </row>
        <row r="106">
          <cell r="C106"/>
          <cell r="D106">
            <v>11.21626</v>
          </cell>
          <cell r="E106">
            <v>0.42017000000000004</v>
          </cell>
          <cell r="F106"/>
          <cell r="G106">
            <v>0.42017000000000004</v>
          </cell>
          <cell r="H106">
            <v>9123.4277600000005</v>
          </cell>
          <cell r="I106"/>
          <cell r="J106">
            <v>9123.4277600000005</v>
          </cell>
          <cell r="K106">
            <v>13763.916050000002</v>
          </cell>
          <cell r="L106"/>
          <cell r="M106">
            <v>13763.916050000002</v>
          </cell>
          <cell r="N106">
            <v>15247.80062</v>
          </cell>
          <cell r="O106"/>
          <cell r="P106">
            <v>15247.80062</v>
          </cell>
          <cell r="Q106">
            <v>14810.2</v>
          </cell>
          <cell r="R106"/>
          <cell r="S106">
            <v>14810.2</v>
          </cell>
          <cell r="T106">
            <v>15154.02212</v>
          </cell>
          <cell r="U106"/>
          <cell r="V106">
            <v>15154.02212</v>
          </cell>
          <cell r="W106">
            <v>15154.02212</v>
          </cell>
          <cell r="X106"/>
          <cell r="Y106">
            <v>15154.02212</v>
          </cell>
          <cell r="Z106">
            <v>15200.00044</v>
          </cell>
          <cell r="AA106"/>
          <cell r="AB106">
            <v>15200.00044</v>
          </cell>
          <cell r="AC106">
            <v>15115.817050000001</v>
          </cell>
          <cell r="AD106"/>
          <cell r="AE106">
            <v>15115.817050000001</v>
          </cell>
          <cell r="AF106">
            <v>15299.2</v>
          </cell>
          <cell r="AG106"/>
          <cell r="AH106">
            <v>15299.2</v>
          </cell>
          <cell r="AI106">
            <v>15299.2</v>
          </cell>
          <cell r="AJ106"/>
          <cell r="AK106">
            <v>15299.2</v>
          </cell>
          <cell r="AL106">
            <v>15299.2</v>
          </cell>
          <cell r="AM106"/>
          <cell r="AN106">
            <v>15299.2</v>
          </cell>
        </row>
        <row r="107">
          <cell r="C107"/>
          <cell r="D107">
            <v>31.526769999999999</v>
          </cell>
          <cell r="E107">
            <v>89.020630000000011</v>
          </cell>
          <cell r="F107"/>
          <cell r="G107">
            <v>89.020630000000011</v>
          </cell>
          <cell r="H107">
            <v>8975.5850600000012</v>
          </cell>
          <cell r="I107"/>
          <cell r="J107">
            <v>8975.5850600000012</v>
          </cell>
          <cell r="K107">
            <v>4.7251599999999998</v>
          </cell>
          <cell r="L107"/>
          <cell r="M107">
            <v>4.7251599999999998</v>
          </cell>
          <cell r="N107">
            <v>0</v>
          </cell>
          <cell r="O107"/>
          <cell r="P107">
            <v>0</v>
          </cell>
          <cell r="Q107">
            <v>0</v>
          </cell>
          <cell r="R107"/>
          <cell r="S107">
            <v>0</v>
          </cell>
          <cell r="T107">
            <v>0</v>
          </cell>
          <cell r="U107"/>
          <cell r="V107">
            <v>0</v>
          </cell>
          <cell r="W107">
            <v>0</v>
          </cell>
          <cell r="X107"/>
          <cell r="Y107">
            <v>0</v>
          </cell>
          <cell r="Z107">
            <v>0</v>
          </cell>
          <cell r="AA107"/>
          <cell r="AB107">
            <v>0</v>
          </cell>
          <cell r="AC107">
            <v>0</v>
          </cell>
          <cell r="AD107"/>
          <cell r="AE107">
            <v>0</v>
          </cell>
          <cell r="AF107">
            <v>0</v>
          </cell>
          <cell r="AG107"/>
          <cell r="AH107">
            <v>0</v>
          </cell>
          <cell r="AI107">
            <v>0</v>
          </cell>
          <cell r="AJ107"/>
          <cell r="AK107">
            <v>0</v>
          </cell>
          <cell r="AL107">
            <v>0</v>
          </cell>
          <cell r="AM107"/>
          <cell r="AN107">
            <v>0</v>
          </cell>
        </row>
        <row r="108">
          <cell r="C108"/>
          <cell r="D108">
            <v>0</v>
          </cell>
          <cell r="E108">
            <v>0</v>
          </cell>
          <cell r="F108"/>
          <cell r="G108">
            <v>0</v>
          </cell>
          <cell r="H108">
            <v>0</v>
          </cell>
          <cell r="I108"/>
          <cell r="J108">
            <v>0</v>
          </cell>
          <cell r="K108">
            <v>0</v>
          </cell>
          <cell r="L108"/>
          <cell r="M108">
            <v>0</v>
          </cell>
          <cell r="N108">
            <v>0</v>
          </cell>
          <cell r="O108"/>
          <cell r="P108">
            <v>0</v>
          </cell>
          <cell r="Q108">
            <v>0</v>
          </cell>
          <cell r="R108"/>
          <cell r="S108">
            <v>0</v>
          </cell>
          <cell r="T108">
            <v>0</v>
          </cell>
          <cell r="U108"/>
          <cell r="V108">
            <v>0</v>
          </cell>
          <cell r="W108">
            <v>0</v>
          </cell>
          <cell r="X108"/>
          <cell r="Y108">
            <v>0</v>
          </cell>
          <cell r="Z108">
            <v>0</v>
          </cell>
          <cell r="AA108"/>
          <cell r="AB108">
            <v>0</v>
          </cell>
          <cell r="AC108">
            <v>0</v>
          </cell>
          <cell r="AD108"/>
          <cell r="AE108">
            <v>0</v>
          </cell>
          <cell r="AF108">
            <v>0</v>
          </cell>
          <cell r="AG108"/>
          <cell r="AH108">
            <v>0</v>
          </cell>
          <cell r="AI108">
            <v>0</v>
          </cell>
          <cell r="AJ108"/>
          <cell r="AK108">
            <v>0</v>
          </cell>
          <cell r="AL108">
            <v>0</v>
          </cell>
          <cell r="AM108"/>
          <cell r="AN108">
            <v>0</v>
          </cell>
        </row>
        <row r="109">
          <cell r="C109"/>
          <cell r="D109">
            <v>209.39911999999998</v>
          </cell>
          <cell r="E109">
            <v>373.29965999999996</v>
          </cell>
          <cell r="F109"/>
          <cell r="G109">
            <v>373.29965999999996</v>
          </cell>
          <cell r="H109">
            <v>437.74808000000002</v>
          </cell>
          <cell r="I109"/>
          <cell r="J109">
            <v>437.74808000000002</v>
          </cell>
          <cell r="K109">
            <v>192.15199999999999</v>
          </cell>
          <cell r="L109"/>
          <cell r="M109">
            <v>192.15199999999999</v>
          </cell>
          <cell r="N109">
            <v>71.97</v>
          </cell>
          <cell r="O109"/>
          <cell r="P109">
            <v>71.97</v>
          </cell>
          <cell r="Q109">
            <v>1030</v>
          </cell>
          <cell r="R109"/>
          <cell r="S109">
            <v>1030</v>
          </cell>
          <cell r="T109">
            <v>1530</v>
          </cell>
          <cell r="U109"/>
          <cell r="V109">
            <v>1530</v>
          </cell>
          <cell r="W109">
            <v>1530</v>
          </cell>
          <cell r="X109"/>
          <cell r="Y109">
            <v>1530</v>
          </cell>
          <cell r="Z109">
            <v>1500</v>
          </cell>
          <cell r="AA109"/>
          <cell r="AB109">
            <v>1500</v>
          </cell>
          <cell r="AC109">
            <v>511.97</v>
          </cell>
          <cell r="AD109"/>
          <cell r="AE109">
            <v>511.97</v>
          </cell>
          <cell r="AF109">
            <v>1250</v>
          </cell>
          <cell r="AG109"/>
          <cell r="AH109">
            <v>1250</v>
          </cell>
          <cell r="AI109">
            <v>1000</v>
          </cell>
          <cell r="AJ109"/>
          <cell r="AK109">
            <v>1000</v>
          </cell>
          <cell r="AL109">
            <v>1000</v>
          </cell>
          <cell r="AM109"/>
          <cell r="AN109">
            <v>1000</v>
          </cell>
        </row>
        <row r="110">
          <cell r="C110" t="str">
            <v>Other Operating Expenses</v>
          </cell>
          <cell r="D110">
            <v>16304.833750000002</v>
          </cell>
          <cell r="E110">
            <v>8473.5272800000002</v>
          </cell>
          <cell r="F110">
            <v>0</v>
          </cell>
          <cell r="G110">
            <v>8473.5272800000002</v>
          </cell>
          <cell r="H110">
            <v>24872.326240000006</v>
          </cell>
          <cell r="I110">
            <v>0</v>
          </cell>
          <cell r="J110">
            <v>24872.326240000006</v>
          </cell>
          <cell r="K110">
            <v>19582.5442</v>
          </cell>
          <cell r="L110">
            <v>0</v>
          </cell>
          <cell r="M110">
            <v>19582.5442</v>
          </cell>
          <cell r="N110">
            <v>24264.74567</v>
          </cell>
          <cell r="O110">
            <v>0</v>
          </cell>
          <cell r="P110">
            <v>24264.74567</v>
          </cell>
          <cell r="Q110">
            <v>22253.169000000002</v>
          </cell>
          <cell r="R110">
            <v>0</v>
          </cell>
          <cell r="S110">
            <v>22253.169000000002</v>
          </cell>
          <cell r="T110">
            <v>24543.25015</v>
          </cell>
          <cell r="U110">
            <v>0</v>
          </cell>
          <cell r="V110">
            <v>24543.25015</v>
          </cell>
          <cell r="W110">
            <v>24543.25015</v>
          </cell>
          <cell r="X110">
            <v>0</v>
          </cell>
          <cell r="Y110">
            <v>24543.25015</v>
          </cell>
          <cell r="Z110">
            <v>24976.406649999997</v>
          </cell>
          <cell r="AA110">
            <v>0</v>
          </cell>
          <cell r="AB110">
            <v>24976.406649999997</v>
          </cell>
          <cell r="AC110">
            <v>23590.978470000002</v>
          </cell>
          <cell r="AD110">
            <v>0</v>
          </cell>
          <cell r="AE110">
            <v>23590.978470000002</v>
          </cell>
          <cell r="AF110">
            <v>25042.734</v>
          </cell>
          <cell r="AG110">
            <v>0</v>
          </cell>
          <cell r="AH110">
            <v>25042.734</v>
          </cell>
          <cell r="AI110">
            <v>24292.734</v>
          </cell>
          <cell r="AJ110">
            <v>0</v>
          </cell>
          <cell r="AK110">
            <v>24292.734</v>
          </cell>
          <cell r="AL110">
            <v>23962.734</v>
          </cell>
          <cell r="AM110">
            <v>0</v>
          </cell>
          <cell r="AN110">
            <v>23962.734</v>
          </cell>
        </row>
        <row r="111">
          <cell r="C111"/>
          <cell r="D111">
            <v>173.89589999999998</v>
          </cell>
          <cell r="E111">
            <v>452.84401000000003</v>
          </cell>
          <cell r="F111"/>
          <cell r="G111">
            <v>452.84401000000003</v>
          </cell>
          <cell r="H111">
            <v>973.85006999999996</v>
          </cell>
          <cell r="I111"/>
          <cell r="J111">
            <v>973.85006999999996</v>
          </cell>
          <cell r="K111">
            <v>520.19677000000001</v>
          </cell>
          <cell r="L111"/>
          <cell r="M111">
            <v>520.19677000000001</v>
          </cell>
          <cell r="N111">
            <v>943.0523199999999</v>
          </cell>
          <cell r="O111"/>
          <cell r="P111">
            <v>943.0523199999999</v>
          </cell>
          <cell r="Q111">
            <v>426.5</v>
          </cell>
          <cell r="R111"/>
          <cell r="S111">
            <v>426.5</v>
          </cell>
          <cell r="T111">
            <v>484.64259000000004</v>
          </cell>
          <cell r="U111"/>
          <cell r="V111">
            <v>484.64259000000004</v>
          </cell>
          <cell r="W111">
            <v>484.64259999999996</v>
          </cell>
          <cell r="X111"/>
          <cell r="Y111">
            <v>484.64259999999996</v>
          </cell>
          <cell r="Z111">
            <v>516.04376999999999</v>
          </cell>
          <cell r="AA111"/>
          <cell r="AB111">
            <v>516.04376999999999</v>
          </cell>
          <cell r="AC111">
            <v>430.88083</v>
          </cell>
          <cell r="AD111"/>
          <cell r="AE111">
            <v>430.88083</v>
          </cell>
          <cell r="AF111">
            <v>2661</v>
          </cell>
          <cell r="AG111"/>
          <cell r="AH111">
            <v>2661</v>
          </cell>
          <cell r="AI111">
            <v>2661</v>
          </cell>
          <cell r="AJ111"/>
          <cell r="AK111">
            <v>2661</v>
          </cell>
          <cell r="AL111">
            <v>2531</v>
          </cell>
          <cell r="AM111"/>
          <cell r="AN111">
            <v>2531</v>
          </cell>
        </row>
        <row r="112">
          <cell r="C112"/>
          <cell r="D112">
            <v>16485.51427</v>
          </cell>
          <cell r="E112">
            <v>12751.518039999999</v>
          </cell>
          <cell r="F112"/>
          <cell r="G112">
            <v>12751.518039999999</v>
          </cell>
          <cell r="H112">
            <v>15918.76008</v>
          </cell>
          <cell r="I112"/>
          <cell r="J112">
            <v>15918.76008</v>
          </cell>
          <cell r="K112">
            <v>8412.0407300000006</v>
          </cell>
          <cell r="L112"/>
          <cell r="M112">
            <v>8412.0407300000006</v>
          </cell>
          <cell r="N112">
            <v>12703.713519999999</v>
          </cell>
          <cell r="O112"/>
          <cell r="P112">
            <v>12703.713519999999</v>
          </cell>
          <cell r="Q112">
            <v>9479.8449999999993</v>
          </cell>
          <cell r="R112"/>
          <cell r="S112">
            <v>9479.8449999999993</v>
          </cell>
          <cell r="T112">
            <v>9522.9958200000001</v>
          </cell>
          <cell r="U112"/>
          <cell r="V112">
            <v>9522.9958200000001</v>
          </cell>
          <cell r="W112">
            <v>9522.9958000000006</v>
          </cell>
          <cell r="X112"/>
          <cell r="Y112">
            <v>9522.9958000000006</v>
          </cell>
          <cell r="Z112">
            <v>9311.1855699999996</v>
          </cell>
          <cell r="AA112"/>
          <cell r="AB112">
            <v>9311.1855699999996</v>
          </cell>
          <cell r="AC112">
            <v>12232.82849</v>
          </cell>
          <cell r="AD112"/>
          <cell r="AE112">
            <v>12232.82849</v>
          </cell>
          <cell r="AF112">
            <v>10710.89</v>
          </cell>
          <cell r="AG112"/>
          <cell r="AH112">
            <v>10710.89</v>
          </cell>
          <cell r="AI112">
            <v>10635.89</v>
          </cell>
          <cell r="AJ112"/>
          <cell r="AK112">
            <v>10635.89</v>
          </cell>
          <cell r="AL112">
            <v>10135.89</v>
          </cell>
          <cell r="AM112"/>
          <cell r="AN112">
            <v>10135.89</v>
          </cell>
        </row>
        <row r="113">
          <cell r="C113"/>
          <cell r="D113">
            <v>0</v>
          </cell>
          <cell r="E113">
            <v>0</v>
          </cell>
          <cell r="F113"/>
          <cell r="G113">
            <v>0</v>
          </cell>
          <cell r="H113">
            <v>92.105999999999995</v>
          </cell>
          <cell r="I113"/>
          <cell r="J113">
            <v>92.105999999999995</v>
          </cell>
          <cell r="K113">
            <v>0</v>
          </cell>
          <cell r="L113"/>
          <cell r="M113">
            <v>0</v>
          </cell>
          <cell r="N113">
            <v>0</v>
          </cell>
          <cell r="O113"/>
          <cell r="P113">
            <v>0</v>
          </cell>
          <cell r="Q113">
            <v>0</v>
          </cell>
          <cell r="R113"/>
          <cell r="S113">
            <v>0</v>
          </cell>
          <cell r="T113">
            <v>0</v>
          </cell>
          <cell r="U113"/>
          <cell r="V113">
            <v>0</v>
          </cell>
          <cell r="W113">
            <v>0</v>
          </cell>
          <cell r="X113"/>
          <cell r="Y113">
            <v>0</v>
          </cell>
          <cell r="Z113">
            <v>0</v>
          </cell>
          <cell r="AA113"/>
          <cell r="AB113">
            <v>0</v>
          </cell>
          <cell r="AC113">
            <v>0</v>
          </cell>
          <cell r="AD113"/>
          <cell r="AE113">
            <v>0</v>
          </cell>
          <cell r="AF113">
            <v>0</v>
          </cell>
          <cell r="AG113"/>
          <cell r="AH113">
            <v>0</v>
          </cell>
          <cell r="AI113">
            <v>0</v>
          </cell>
          <cell r="AJ113"/>
          <cell r="AK113">
            <v>0</v>
          </cell>
          <cell r="AL113">
            <v>0</v>
          </cell>
          <cell r="AM113"/>
          <cell r="AN113">
            <v>0</v>
          </cell>
        </row>
        <row r="114">
          <cell r="C114" t="str">
            <v>Other Operating Expenses</v>
          </cell>
          <cell r="D114">
            <v>16659.410169999999</v>
          </cell>
          <cell r="E114">
            <v>13204.36205</v>
          </cell>
          <cell r="F114">
            <v>0</v>
          </cell>
          <cell r="G114">
            <v>13204.36205</v>
          </cell>
          <cell r="H114">
            <v>16984.71615</v>
          </cell>
          <cell r="I114">
            <v>0</v>
          </cell>
          <cell r="J114">
            <v>16984.71615</v>
          </cell>
          <cell r="K114">
            <v>8932.2375000000011</v>
          </cell>
          <cell r="L114">
            <v>0</v>
          </cell>
          <cell r="M114">
            <v>8932.2375000000011</v>
          </cell>
          <cell r="N114">
            <v>13646.76584</v>
          </cell>
          <cell r="O114">
            <v>0</v>
          </cell>
          <cell r="P114">
            <v>13646.76584</v>
          </cell>
          <cell r="Q114">
            <v>9906.3449999999993</v>
          </cell>
          <cell r="R114">
            <v>0</v>
          </cell>
          <cell r="S114">
            <v>9906.3449999999993</v>
          </cell>
          <cell r="T114">
            <v>10007.63841</v>
          </cell>
          <cell r="U114">
            <v>0</v>
          </cell>
          <cell r="V114">
            <v>10007.63841</v>
          </cell>
          <cell r="W114">
            <v>10007.6384</v>
          </cell>
          <cell r="X114">
            <v>0</v>
          </cell>
          <cell r="Y114">
            <v>10007.6384</v>
          </cell>
          <cell r="Z114">
            <v>9827.2293399999999</v>
          </cell>
          <cell r="AA114">
            <v>0</v>
          </cell>
          <cell r="AB114">
            <v>9827.2293399999999</v>
          </cell>
          <cell r="AC114">
            <v>12663.70932</v>
          </cell>
          <cell r="AD114">
            <v>0</v>
          </cell>
          <cell r="AE114">
            <v>12663.70932</v>
          </cell>
          <cell r="AF114">
            <v>13371.89</v>
          </cell>
          <cell r="AG114">
            <v>0</v>
          </cell>
          <cell r="AH114">
            <v>13371.89</v>
          </cell>
          <cell r="AI114">
            <v>13296.89</v>
          </cell>
          <cell r="AJ114">
            <v>0</v>
          </cell>
          <cell r="AK114">
            <v>13296.89</v>
          </cell>
          <cell r="AL114">
            <v>12666.89</v>
          </cell>
          <cell r="AM114">
            <v>0</v>
          </cell>
          <cell r="AN114">
            <v>12666.89</v>
          </cell>
        </row>
        <row r="115">
          <cell r="C115"/>
          <cell r="D115">
            <v>14452.77837</v>
          </cell>
          <cell r="E115">
            <v>14227.621499999999</v>
          </cell>
          <cell r="F115"/>
          <cell r="G115">
            <v>14227.621499999999</v>
          </cell>
          <cell r="H115">
            <v>15074.44074</v>
          </cell>
          <cell r="I115"/>
          <cell r="J115">
            <v>15074.44074</v>
          </cell>
          <cell r="K115">
            <v>14526.104220000001</v>
          </cell>
          <cell r="L115"/>
          <cell r="M115">
            <v>14526.104220000001</v>
          </cell>
          <cell r="N115">
            <v>17200.782010000003</v>
          </cell>
          <cell r="O115"/>
          <cell r="P115">
            <v>17200.782010000003</v>
          </cell>
          <cell r="Q115">
            <v>13332.588</v>
          </cell>
          <cell r="R115"/>
          <cell r="S115">
            <v>13332.588</v>
          </cell>
          <cell r="T115">
            <v>14459.954320000001</v>
          </cell>
          <cell r="U115"/>
          <cell r="V115">
            <v>14459.954320000001</v>
          </cell>
          <cell r="W115">
            <v>14459.954320000001</v>
          </cell>
          <cell r="X115"/>
          <cell r="Y115">
            <v>14459.954320000001</v>
          </cell>
          <cell r="Z115">
            <v>15607.36406</v>
          </cell>
          <cell r="AA115"/>
          <cell r="AB115">
            <v>15607.36406</v>
          </cell>
          <cell r="AC115">
            <v>15302.79039</v>
          </cell>
          <cell r="AD115"/>
          <cell r="AE115">
            <v>15302.79039</v>
          </cell>
          <cell r="AF115">
            <v>17424.069</v>
          </cell>
          <cell r="AG115"/>
          <cell r="AH115">
            <v>17424.069</v>
          </cell>
          <cell r="AI115">
            <v>17244.069</v>
          </cell>
          <cell r="AJ115"/>
          <cell r="AK115">
            <v>17244.069</v>
          </cell>
          <cell r="AL115">
            <v>17404.069</v>
          </cell>
          <cell r="AM115"/>
          <cell r="AN115">
            <v>17404.069</v>
          </cell>
        </row>
        <row r="116">
          <cell r="C116"/>
          <cell r="D116">
            <v>97.946370000000002</v>
          </cell>
          <cell r="E116">
            <v>311.98871000000003</v>
          </cell>
          <cell r="F116"/>
          <cell r="G116">
            <v>311.98871000000003</v>
          </cell>
          <cell r="H116">
            <v>114.79423</v>
          </cell>
          <cell r="I116"/>
          <cell r="J116">
            <v>114.79423</v>
          </cell>
          <cell r="K116">
            <v>50.270129999999995</v>
          </cell>
          <cell r="L116"/>
          <cell r="M116">
            <v>50.270129999999995</v>
          </cell>
          <cell r="N116">
            <v>96.619</v>
          </cell>
          <cell r="O116"/>
          <cell r="P116">
            <v>96.619</v>
          </cell>
          <cell r="Q116">
            <v>45.2</v>
          </cell>
          <cell r="R116"/>
          <cell r="S116">
            <v>45.2</v>
          </cell>
          <cell r="T116">
            <v>45.604599999999998</v>
          </cell>
          <cell r="U116"/>
          <cell r="V116">
            <v>45.604599999999998</v>
          </cell>
          <cell r="W116">
            <v>62.893999999999998</v>
          </cell>
          <cell r="X116"/>
          <cell r="Y116">
            <v>62.893999999999998</v>
          </cell>
          <cell r="Z116">
            <v>84.768799999999999</v>
          </cell>
          <cell r="AA116"/>
          <cell r="AB116">
            <v>84.768799999999999</v>
          </cell>
          <cell r="AC116">
            <v>95.38</v>
          </cell>
          <cell r="AD116"/>
          <cell r="AE116">
            <v>95.38</v>
          </cell>
          <cell r="AF116">
            <v>62.5</v>
          </cell>
          <cell r="AG116"/>
          <cell r="AH116">
            <v>62.5</v>
          </cell>
          <cell r="AI116">
            <v>62.5</v>
          </cell>
          <cell r="AJ116"/>
          <cell r="AK116">
            <v>62.5</v>
          </cell>
          <cell r="AL116">
            <v>62.5</v>
          </cell>
          <cell r="AM116"/>
          <cell r="AN116">
            <v>62.5</v>
          </cell>
        </row>
        <row r="117">
          <cell r="C117" t="str">
            <v>Other Operating Expenses</v>
          </cell>
          <cell r="D117">
            <v>14550.72474</v>
          </cell>
          <cell r="E117">
            <v>14539.610209999999</v>
          </cell>
          <cell r="F117">
            <v>0</v>
          </cell>
          <cell r="G117">
            <v>14539.610209999999</v>
          </cell>
          <cell r="H117">
            <v>15189.23497</v>
          </cell>
          <cell r="I117">
            <v>0</v>
          </cell>
          <cell r="J117">
            <v>15189.23497</v>
          </cell>
          <cell r="K117">
            <v>14576.374350000002</v>
          </cell>
          <cell r="L117">
            <v>0</v>
          </cell>
          <cell r="M117">
            <v>14576.374350000002</v>
          </cell>
          <cell r="N117">
            <v>17297.401010000001</v>
          </cell>
          <cell r="O117">
            <v>0</v>
          </cell>
          <cell r="P117">
            <v>17297.401010000001</v>
          </cell>
          <cell r="Q117">
            <v>13377.788</v>
          </cell>
          <cell r="R117">
            <v>0</v>
          </cell>
          <cell r="S117">
            <v>13377.788</v>
          </cell>
          <cell r="T117">
            <v>14505.558920000001</v>
          </cell>
          <cell r="U117">
            <v>0</v>
          </cell>
          <cell r="V117">
            <v>14505.558920000001</v>
          </cell>
          <cell r="W117">
            <v>14522.848320000001</v>
          </cell>
          <cell r="X117">
            <v>0</v>
          </cell>
          <cell r="Y117">
            <v>14522.848320000001</v>
          </cell>
          <cell r="Z117">
            <v>15692.13286</v>
          </cell>
          <cell r="AA117">
            <v>0</v>
          </cell>
          <cell r="AB117">
            <v>15692.13286</v>
          </cell>
          <cell r="AC117">
            <v>15398.170389999999</v>
          </cell>
          <cell r="AD117">
            <v>0</v>
          </cell>
          <cell r="AE117">
            <v>15398.170389999999</v>
          </cell>
          <cell r="AF117">
            <v>17486.569</v>
          </cell>
          <cell r="AG117">
            <v>0</v>
          </cell>
          <cell r="AH117">
            <v>17486.569</v>
          </cell>
          <cell r="AI117">
            <v>17306.569</v>
          </cell>
          <cell r="AJ117">
            <v>0</v>
          </cell>
          <cell r="AK117">
            <v>17306.569</v>
          </cell>
          <cell r="AL117">
            <v>17466.569</v>
          </cell>
          <cell r="AM117">
            <v>0</v>
          </cell>
          <cell r="AN117">
            <v>17466.569</v>
          </cell>
        </row>
        <row r="118">
          <cell r="C118"/>
          <cell r="D118">
            <v>28.967020000000002</v>
          </cell>
          <cell r="E118">
            <v>30.03</v>
          </cell>
          <cell r="F118"/>
          <cell r="G118">
            <v>30.03</v>
          </cell>
          <cell r="H118">
            <v>41.850999999999999</v>
          </cell>
          <cell r="I118"/>
          <cell r="J118">
            <v>41.850999999999999</v>
          </cell>
          <cell r="K118">
            <v>41.440300000000001</v>
          </cell>
          <cell r="L118"/>
          <cell r="M118">
            <v>41.440300000000001</v>
          </cell>
          <cell r="N118">
            <v>53.177</v>
          </cell>
          <cell r="O118"/>
          <cell r="P118">
            <v>53.177</v>
          </cell>
          <cell r="Q118">
            <v>0</v>
          </cell>
          <cell r="R118"/>
          <cell r="S118">
            <v>0</v>
          </cell>
          <cell r="T118">
            <v>0</v>
          </cell>
          <cell r="U118"/>
          <cell r="V118">
            <v>0</v>
          </cell>
          <cell r="W118">
            <v>8.41</v>
          </cell>
          <cell r="X118"/>
          <cell r="Y118">
            <v>8.41</v>
          </cell>
          <cell r="Z118">
            <v>16.48</v>
          </cell>
          <cell r="AA118"/>
          <cell r="AB118">
            <v>16.48</v>
          </cell>
          <cell r="AC118">
            <v>36.659999999999997</v>
          </cell>
          <cell r="AD118"/>
          <cell r="AE118">
            <v>36.659999999999997</v>
          </cell>
          <cell r="AF118">
            <v>0</v>
          </cell>
          <cell r="AG118"/>
          <cell r="AH118">
            <v>0</v>
          </cell>
          <cell r="AI118">
            <v>0</v>
          </cell>
          <cell r="AJ118"/>
          <cell r="AK118">
            <v>0</v>
          </cell>
          <cell r="AL118">
            <v>0</v>
          </cell>
          <cell r="AM118"/>
          <cell r="AN118">
            <v>0</v>
          </cell>
        </row>
        <row r="119">
          <cell r="C119"/>
          <cell r="D119">
            <v>0</v>
          </cell>
          <cell r="E119">
            <v>4.5039999999999996</v>
          </cell>
          <cell r="F119"/>
          <cell r="G119">
            <v>4.5039999999999996</v>
          </cell>
          <cell r="H119">
            <v>0</v>
          </cell>
          <cell r="I119"/>
          <cell r="J119">
            <v>0</v>
          </cell>
          <cell r="K119">
            <v>0.94828000000000001</v>
          </cell>
          <cell r="L119"/>
          <cell r="M119">
            <v>0.94828000000000001</v>
          </cell>
          <cell r="N119">
            <v>0.49275999999999998</v>
          </cell>
          <cell r="O119"/>
          <cell r="P119">
            <v>0.49275999999999998</v>
          </cell>
          <cell r="Q119">
            <v>0</v>
          </cell>
          <cell r="R119"/>
          <cell r="S119">
            <v>0</v>
          </cell>
          <cell r="T119">
            <v>0</v>
          </cell>
          <cell r="U119"/>
          <cell r="V119">
            <v>0</v>
          </cell>
          <cell r="W119">
            <v>0.49280000000000002</v>
          </cell>
          <cell r="X119"/>
          <cell r="Y119">
            <v>0.49280000000000002</v>
          </cell>
          <cell r="Z119">
            <v>0.49275999999999998</v>
          </cell>
          <cell r="AA119"/>
          <cell r="AB119">
            <v>0.49275999999999998</v>
          </cell>
          <cell r="AC119">
            <v>0.49275999999999998</v>
          </cell>
          <cell r="AD119"/>
          <cell r="AE119">
            <v>0.49275999999999998</v>
          </cell>
          <cell r="AF119">
            <v>0</v>
          </cell>
          <cell r="AG119"/>
          <cell r="AH119">
            <v>0</v>
          </cell>
          <cell r="AI119">
            <v>0</v>
          </cell>
          <cell r="AJ119"/>
          <cell r="AK119">
            <v>0</v>
          </cell>
          <cell r="AL119">
            <v>0</v>
          </cell>
          <cell r="AM119"/>
          <cell r="AN119">
            <v>0</v>
          </cell>
        </row>
        <row r="120">
          <cell r="C120"/>
          <cell r="D120">
            <v>1915.22046</v>
          </cell>
          <cell r="E120">
            <v>2177.4239199999997</v>
          </cell>
          <cell r="F120"/>
          <cell r="G120">
            <v>2177.4239199999997</v>
          </cell>
          <cell r="H120">
            <v>2391.0492999999997</v>
          </cell>
          <cell r="I120"/>
          <cell r="J120">
            <v>2391.0492999999997</v>
          </cell>
          <cell r="K120">
            <v>1854.72047</v>
          </cell>
          <cell r="L120"/>
          <cell r="M120">
            <v>1854.72047</v>
          </cell>
          <cell r="N120">
            <v>1689.93597</v>
          </cell>
          <cell r="O120"/>
          <cell r="P120">
            <v>1689.93597</v>
          </cell>
          <cell r="Q120">
            <v>3002</v>
          </cell>
          <cell r="R120"/>
          <cell r="S120">
            <v>3002</v>
          </cell>
          <cell r="T120">
            <v>3002</v>
          </cell>
          <cell r="U120"/>
          <cell r="V120">
            <v>3002</v>
          </cell>
          <cell r="W120">
            <v>3002</v>
          </cell>
          <cell r="X120"/>
          <cell r="Y120">
            <v>3002</v>
          </cell>
          <cell r="Z120">
            <v>3091.75171</v>
          </cell>
          <cell r="AA120"/>
          <cell r="AB120">
            <v>3091.75171</v>
          </cell>
          <cell r="AC120">
            <v>2691.0869900000002</v>
          </cell>
          <cell r="AD120"/>
          <cell r="AE120">
            <v>2691.0869900000002</v>
          </cell>
          <cell r="AF120">
            <v>3002</v>
          </cell>
          <cell r="AG120"/>
          <cell r="AH120">
            <v>3002</v>
          </cell>
          <cell r="AI120">
            <v>3002</v>
          </cell>
          <cell r="AJ120"/>
          <cell r="AK120">
            <v>3002</v>
          </cell>
          <cell r="AL120">
            <v>3002</v>
          </cell>
          <cell r="AM120"/>
          <cell r="AN120">
            <v>3002</v>
          </cell>
        </row>
        <row r="121">
          <cell r="C121" t="str">
            <v>Other Operating Expenses</v>
          </cell>
          <cell r="D121">
            <v>1944.1874800000001</v>
          </cell>
          <cell r="E121">
            <v>2211.9579199999998</v>
          </cell>
          <cell r="F121">
            <v>0</v>
          </cell>
          <cell r="G121">
            <v>2211.9579199999998</v>
          </cell>
          <cell r="H121">
            <v>2432.9002999999998</v>
          </cell>
          <cell r="I121">
            <v>0</v>
          </cell>
          <cell r="J121">
            <v>2432.9002999999998</v>
          </cell>
          <cell r="K121">
            <v>1897.10905</v>
          </cell>
          <cell r="L121">
            <v>0</v>
          </cell>
          <cell r="M121">
            <v>1897.10905</v>
          </cell>
          <cell r="N121">
            <v>1743.60573</v>
          </cell>
          <cell r="O121">
            <v>0</v>
          </cell>
          <cell r="P121">
            <v>1743.60573</v>
          </cell>
          <cell r="Q121">
            <v>3002</v>
          </cell>
          <cell r="R121">
            <v>0</v>
          </cell>
          <cell r="S121">
            <v>3002</v>
          </cell>
          <cell r="T121">
            <v>3002</v>
          </cell>
          <cell r="U121">
            <v>0</v>
          </cell>
          <cell r="V121">
            <v>3002</v>
          </cell>
          <cell r="W121">
            <v>3010.9027999999998</v>
          </cell>
          <cell r="X121">
            <v>0</v>
          </cell>
          <cell r="Y121">
            <v>3010.9027999999998</v>
          </cell>
          <cell r="Z121">
            <v>3108.7244700000001</v>
          </cell>
          <cell r="AA121">
            <v>0</v>
          </cell>
          <cell r="AB121">
            <v>3108.7244700000001</v>
          </cell>
          <cell r="AC121">
            <v>2728.2397500000002</v>
          </cell>
          <cell r="AD121">
            <v>0</v>
          </cell>
          <cell r="AE121">
            <v>2728.2397500000002</v>
          </cell>
          <cell r="AF121">
            <v>3002</v>
          </cell>
          <cell r="AG121">
            <v>0</v>
          </cell>
          <cell r="AH121">
            <v>3002</v>
          </cell>
          <cell r="AI121">
            <v>3002</v>
          </cell>
          <cell r="AJ121">
            <v>0</v>
          </cell>
          <cell r="AK121">
            <v>3002</v>
          </cell>
          <cell r="AL121">
            <v>3002</v>
          </cell>
          <cell r="AM121">
            <v>0</v>
          </cell>
          <cell r="AN121">
            <v>3002</v>
          </cell>
        </row>
        <row r="122">
          <cell r="C122"/>
          <cell r="D122">
            <v>241.0968</v>
          </cell>
          <cell r="E122">
            <v>330.38380999999998</v>
          </cell>
          <cell r="F122"/>
          <cell r="G122">
            <v>330.38380999999998</v>
          </cell>
          <cell r="H122">
            <v>742.03362000000004</v>
          </cell>
          <cell r="I122"/>
          <cell r="J122">
            <v>742.03362000000004</v>
          </cell>
          <cell r="K122">
            <v>346.86858000000001</v>
          </cell>
          <cell r="L122"/>
          <cell r="M122">
            <v>346.86858000000001</v>
          </cell>
          <cell r="N122">
            <v>783.90340000000003</v>
          </cell>
          <cell r="O122"/>
          <cell r="P122">
            <v>783.90340000000003</v>
          </cell>
          <cell r="Q122">
            <v>364.125</v>
          </cell>
          <cell r="R122"/>
          <cell r="S122">
            <v>364.125</v>
          </cell>
          <cell r="T122">
            <v>354.18566999999996</v>
          </cell>
          <cell r="U122"/>
          <cell r="V122">
            <v>354.18566999999996</v>
          </cell>
          <cell r="W122">
            <v>354.18566999999996</v>
          </cell>
          <cell r="X122"/>
          <cell r="Y122">
            <v>354.18566999999996</v>
          </cell>
          <cell r="Z122">
            <v>795.48770999999999</v>
          </cell>
          <cell r="AA122"/>
          <cell r="AB122">
            <v>795.48770999999999</v>
          </cell>
          <cell r="AC122">
            <v>817.98031999999989</v>
          </cell>
          <cell r="AD122"/>
          <cell r="AE122">
            <v>817.98031999999989</v>
          </cell>
          <cell r="AF122">
            <v>549.25</v>
          </cell>
          <cell r="AG122"/>
          <cell r="AH122">
            <v>549.25</v>
          </cell>
          <cell r="AI122">
            <v>549.25</v>
          </cell>
          <cell r="AJ122"/>
          <cell r="AK122">
            <v>549.25</v>
          </cell>
          <cell r="AL122">
            <v>549.25</v>
          </cell>
          <cell r="AM122"/>
          <cell r="AN122">
            <v>549.25</v>
          </cell>
        </row>
        <row r="123">
          <cell r="C123"/>
          <cell r="D123">
            <v>243.85873999999998</v>
          </cell>
          <cell r="E123">
            <v>224.75923</v>
          </cell>
          <cell r="F123"/>
          <cell r="G123">
            <v>224.75923</v>
          </cell>
          <cell r="H123">
            <v>147.46579</v>
          </cell>
          <cell r="I123"/>
          <cell r="J123">
            <v>147.46579</v>
          </cell>
          <cell r="K123">
            <v>1181.2022899999999</v>
          </cell>
          <cell r="L123"/>
          <cell r="M123">
            <v>1181.2022899999999</v>
          </cell>
          <cell r="N123">
            <v>293.15859999999998</v>
          </cell>
          <cell r="O123"/>
          <cell r="P123">
            <v>293.15859999999998</v>
          </cell>
          <cell r="Q123">
            <v>117.625</v>
          </cell>
          <cell r="R123"/>
          <cell r="S123">
            <v>117.625</v>
          </cell>
          <cell r="T123">
            <v>619.02267000000006</v>
          </cell>
          <cell r="U123"/>
          <cell r="V123">
            <v>619.02267000000006</v>
          </cell>
          <cell r="W123">
            <v>619.02267000000006</v>
          </cell>
          <cell r="X123"/>
          <cell r="Y123">
            <v>619.02267000000006</v>
          </cell>
          <cell r="Z123">
            <v>712.78593999999998</v>
          </cell>
          <cell r="AA123"/>
          <cell r="AB123">
            <v>712.78593999999998</v>
          </cell>
          <cell r="AC123">
            <v>417.89404999999999</v>
          </cell>
          <cell r="AD123"/>
          <cell r="AE123">
            <v>417.89404999999999</v>
          </cell>
          <cell r="AF123">
            <v>332.35</v>
          </cell>
          <cell r="AG123"/>
          <cell r="AH123">
            <v>332.35</v>
          </cell>
          <cell r="AI123">
            <v>212.35</v>
          </cell>
          <cell r="AJ123"/>
          <cell r="AK123">
            <v>212.35</v>
          </cell>
          <cell r="AL123">
            <v>262.35000000000002</v>
          </cell>
          <cell r="AM123"/>
          <cell r="AN123">
            <v>262.35000000000002</v>
          </cell>
        </row>
        <row r="124">
          <cell r="C124"/>
          <cell r="D124">
            <v>12908.77054</v>
          </cell>
          <cell r="E124">
            <v>15703.99365</v>
          </cell>
          <cell r="F124"/>
          <cell r="G124">
            <v>15703.99365</v>
          </cell>
          <cell r="H124">
            <v>14347.06501</v>
          </cell>
          <cell r="I124"/>
          <cell r="J124">
            <v>14347.06501</v>
          </cell>
          <cell r="K124">
            <v>15688.753000000001</v>
          </cell>
          <cell r="L124"/>
          <cell r="M124">
            <v>15688.753000000001</v>
          </cell>
          <cell r="N124">
            <v>29745.151519999999</v>
          </cell>
          <cell r="O124"/>
          <cell r="P124">
            <v>29745.151519999999</v>
          </cell>
          <cell r="Q124">
            <v>33570.406000000003</v>
          </cell>
          <cell r="R124"/>
          <cell r="S124">
            <v>33570.406000000003</v>
          </cell>
          <cell r="T124">
            <v>35566.78241</v>
          </cell>
          <cell r="U124"/>
          <cell r="V124">
            <v>35566.78241</v>
          </cell>
          <cell r="W124">
            <v>20752.318409999996</v>
          </cell>
          <cell r="X124"/>
          <cell r="Y124">
            <v>20752.318409999996</v>
          </cell>
          <cell r="Z124">
            <v>29691.976629999997</v>
          </cell>
          <cell r="AA124"/>
          <cell r="AB124">
            <v>29691.976629999997</v>
          </cell>
          <cell r="AC124">
            <v>29456.987390000002</v>
          </cell>
          <cell r="AD124"/>
          <cell r="AE124">
            <v>29456.987390000002</v>
          </cell>
          <cell r="AF124">
            <v>46438.98</v>
          </cell>
          <cell r="AG124"/>
          <cell r="AH124">
            <v>46438.98</v>
          </cell>
          <cell r="AI124">
            <v>53463.28</v>
          </cell>
          <cell r="AJ124"/>
          <cell r="AK124">
            <v>53463.28</v>
          </cell>
          <cell r="AL124">
            <v>54435.42</v>
          </cell>
          <cell r="AM124"/>
          <cell r="AN124">
            <v>54435.42</v>
          </cell>
        </row>
        <row r="125">
          <cell r="C125"/>
          <cell r="D125">
            <v>7.7050000000000001</v>
          </cell>
          <cell r="E125">
            <v>8.4440000000000001E-2</v>
          </cell>
          <cell r="F125"/>
          <cell r="G125">
            <v>8.4440000000000001E-2</v>
          </cell>
          <cell r="H125">
            <v>0</v>
          </cell>
          <cell r="I125"/>
          <cell r="J125">
            <v>0</v>
          </cell>
          <cell r="K125">
            <v>0</v>
          </cell>
          <cell r="L125"/>
          <cell r="M125">
            <v>0</v>
          </cell>
          <cell r="N125">
            <v>0</v>
          </cell>
          <cell r="O125"/>
          <cell r="P125">
            <v>0</v>
          </cell>
          <cell r="Q125">
            <v>0</v>
          </cell>
          <cell r="R125"/>
          <cell r="S125">
            <v>0</v>
          </cell>
          <cell r="T125">
            <v>0</v>
          </cell>
          <cell r="U125"/>
          <cell r="V125">
            <v>0</v>
          </cell>
          <cell r="W125">
            <v>0</v>
          </cell>
          <cell r="X125"/>
          <cell r="Y125">
            <v>0</v>
          </cell>
          <cell r="Z125">
            <v>0</v>
          </cell>
          <cell r="AA125"/>
          <cell r="AB125">
            <v>0</v>
          </cell>
          <cell r="AC125">
            <v>0</v>
          </cell>
          <cell r="AD125"/>
          <cell r="AE125">
            <v>0</v>
          </cell>
          <cell r="AF125">
            <v>0</v>
          </cell>
          <cell r="AG125"/>
          <cell r="AH125">
            <v>0</v>
          </cell>
          <cell r="AI125">
            <v>0</v>
          </cell>
          <cell r="AJ125"/>
          <cell r="AK125">
            <v>0</v>
          </cell>
          <cell r="AL125">
            <v>0</v>
          </cell>
          <cell r="AM125"/>
          <cell r="AN125">
            <v>0</v>
          </cell>
        </row>
        <row r="126">
          <cell r="C126"/>
          <cell r="D126">
            <v>40.297980000000003</v>
          </cell>
          <cell r="E126">
            <v>21.91497</v>
          </cell>
          <cell r="F126"/>
          <cell r="G126">
            <v>21.91497</v>
          </cell>
          <cell r="H126">
            <v>52.410080000000001</v>
          </cell>
          <cell r="I126"/>
          <cell r="J126">
            <v>52.410080000000001</v>
          </cell>
          <cell r="K126">
            <v>45.48753</v>
          </cell>
          <cell r="L126"/>
          <cell r="M126">
            <v>45.48753</v>
          </cell>
          <cell r="N126">
            <v>40.196370000000002</v>
          </cell>
          <cell r="O126"/>
          <cell r="P126">
            <v>40.196370000000002</v>
          </cell>
          <cell r="Q126">
            <v>32</v>
          </cell>
          <cell r="R126"/>
          <cell r="S126">
            <v>32</v>
          </cell>
          <cell r="T126">
            <v>32</v>
          </cell>
          <cell r="U126"/>
          <cell r="V126">
            <v>32</v>
          </cell>
          <cell r="W126">
            <v>32</v>
          </cell>
          <cell r="X126"/>
          <cell r="Y126">
            <v>32</v>
          </cell>
          <cell r="Z126">
            <v>65.362970000000004</v>
          </cell>
          <cell r="AA126"/>
          <cell r="AB126">
            <v>65.362970000000004</v>
          </cell>
          <cell r="AC126">
            <v>60.468249999999998</v>
          </cell>
          <cell r="AD126"/>
          <cell r="AE126">
            <v>60.468249999999998</v>
          </cell>
          <cell r="AF126">
            <v>32</v>
          </cell>
          <cell r="AG126"/>
          <cell r="AH126">
            <v>32</v>
          </cell>
          <cell r="AI126">
            <v>32</v>
          </cell>
          <cell r="AJ126"/>
          <cell r="AK126">
            <v>32</v>
          </cell>
          <cell r="AL126">
            <v>32</v>
          </cell>
          <cell r="AM126"/>
          <cell r="AN126">
            <v>32</v>
          </cell>
        </row>
        <row r="127">
          <cell r="C127"/>
          <cell r="D127">
            <v>11994.904859999999</v>
          </cell>
          <cell r="E127">
            <v>10398.462449999999</v>
          </cell>
          <cell r="F127"/>
          <cell r="G127">
            <v>10398.462449999999</v>
          </cell>
          <cell r="H127">
            <v>11768.142689999999</v>
          </cell>
          <cell r="I127"/>
          <cell r="J127">
            <v>11768.142689999999</v>
          </cell>
          <cell r="K127">
            <v>9679.8456700000006</v>
          </cell>
          <cell r="L127"/>
          <cell r="M127">
            <v>9679.8456700000006</v>
          </cell>
          <cell r="N127">
            <v>11549.068519999999</v>
          </cell>
          <cell r="O127"/>
          <cell r="P127">
            <v>11549.068519999999</v>
          </cell>
          <cell r="Q127">
            <v>12500</v>
          </cell>
          <cell r="R127"/>
          <cell r="S127">
            <v>12500</v>
          </cell>
          <cell r="T127">
            <v>13156.349789999998</v>
          </cell>
          <cell r="U127"/>
          <cell r="V127">
            <v>13156.349789999998</v>
          </cell>
          <cell r="W127">
            <v>13156.349789999998</v>
          </cell>
          <cell r="X127"/>
          <cell r="Y127">
            <v>13156.349789999998</v>
          </cell>
          <cell r="Z127">
            <v>13424.182779999999</v>
          </cell>
          <cell r="AA127"/>
          <cell r="AB127">
            <v>13424.182779999999</v>
          </cell>
          <cell r="AC127">
            <v>11277.57344</v>
          </cell>
          <cell r="AD127"/>
          <cell r="AE127">
            <v>11277.57344</v>
          </cell>
          <cell r="AF127">
            <v>16064</v>
          </cell>
          <cell r="AG127"/>
          <cell r="AH127">
            <v>16064</v>
          </cell>
          <cell r="AI127">
            <v>16046.9</v>
          </cell>
          <cell r="AJ127"/>
          <cell r="AK127">
            <v>16046.9</v>
          </cell>
          <cell r="AL127">
            <v>16142.4</v>
          </cell>
          <cell r="AM127"/>
          <cell r="AN127">
            <v>16142.4</v>
          </cell>
          <cell r="AO127"/>
        </row>
        <row r="128">
          <cell r="C128"/>
          <cell r="D128">
            <v>4269.2004500000003</v>
          </cell>
          <cell r="E128">
            <v>8479.3270700000012</v>
          </cell>
          <cell r="F128"/>
          <cell r="G128">
            <v>8479.3270700000012</v>
          </cell>
          <cell r="H128">
            <v>10165.85657</v>
          </cell>
          <cell r="I128"/>
          <cell r="J128">
            <v>10165.85657</v>
          </cell>
          <cell r="K128">
            <v>8457.5225500000015</v>
          </cell>
          <cell r="L128"/>
          <cell r="M128">
            <v>8457.5225500000015</v>
          </cell>
          <cell r="N128">
            <v>8816.0746400000007</v>
          </cell>
          <cell r="O128"/>
          <cell r="P128">
            <v>8816.0746400000007</v>
          </cell>
          <cell r="Q128">
            <v>13539.224</v>
          </cell>
          <cell r="R128"/>
          <cell r="S128">
            <v>13539.224</v>
          </cell>
          <cell r="T128">
            <v>10390.451999999999</v>
          </cell>
          <cell r="U128"/>
          <cell r="V128">
            <v>10390.451999999999</v>
          </cell>
          <cell r="W128">
            <v>10390.451999999999</v>
          </cell>
          <cell r="X128"/>
          <cell r="Y128">
            <v>10390.451999999999</v>
          </cell>
          <cell r="Z128">
            <v>9826.5233800000005</v>
          </cell>
          <cell r="AA128"/>
          <cell r="AB128">
            <v>9826.5233800000005</v>
          </cell>
          <cell r="AC128">
            <v>9290.374679999999</v>
          </cell>
          <cell r="AD128"/>
          <cell r="AE128">
            <v>9290.374679999999</v>
          </cell>
          <cell r="AF128">
            <v>52901.3</v>
          </cell>
          <cell r="AG128"/>
          <cell r="AH128">
            <v>52901.3</v>
          </cell>
          <cell r="AI128">
            <v>106938.2</v>
          </cell>
          <cell r="AJ128"/>
          <cell r="AK128">
            <v>106938.2</v>
          </cell>
          <cell r="AL128">
            <v>110038.2</v>
          </cell>
          <cell r="AM128"/>
          <cell r="AN128">
            <v>110038.2</v>
          </cell>
        </row>
        <row r="129">
          <cell r="C129"/>
          <cell r="D129">
            <v>0</v>
          </cell>
          <cell r="E129">
            <v>6036.0559999999996</v>
          </cell>
          <cell r="F129"/>
          <cell r="G129">
            <v>6036.0559999999996</v>
          </cell>
          <cell r="H129">
            <v>7182.1380199999994</v>
          </cell>
          <cell r="I129"/>
          <cell r="J129">
            <v>7182.1380199999994</v>
          </cell>
          <cell r="K129">
            <v>4955.8519999999999</v>
          </cell>
          <cell r="L129"/>
          <cell r="M129">
            <v>4955.8519999999999</v>
          </cell>
          <cell r="N129">
            <v>3508.1640000000002</v>
          </cell>
          <cell r="O129"/>
          <cell r="P129">
            <v>3508.1640000000002</v>
          </cell>
          <cell r="Q129">
            <v>6013</v>
          </cell>
          <cell r="R129"/>
          <cell r="S129">
            <v>6013</v>
          </cell>
          <cell r="T129">
            <v>6813</v>
          </cell>
          <cell r="U129"/>
          <cell r="V129">
            <v>6813</v>
          </cell>
          <cell r="W129">
            <v>4813</v>
          </cell>
          <cell r="X129"/>
          <cell r="Y129">
            <v>4813</v>
          </cell>
          <cell r="Z129">
            <v>4195.07636</v>
          </cell>
          <cell r="AA129"/>
          <cell r="AB129">
            <v>4195.07636</v>
          </cell>
          <cell r="AC129">
            <v>3791.44</v>
          </cell>
          <cell r="AD129"/>
          <cell r="AE129">
            <v>3791.44</v>
          </cell>
          <cell r="AF129">
            <v>7131</v>
          </cell>
          <cell r="AG129"/>
          <cell r="AH129">
            <v>7131</v>
          </cell>
          <cell r="AI129">
            <v>7131</v>
          </cell>
          <cell r="AJ129"/>
          <cell r="AK129">
            <v>7131</v>
          </cell>
          <cell r="AL129">
            <v>7131</v>
          </cell>
          <cell r="AM129"/>
          <cell r="AN129">
            <v>7131</v>
          </cell>
        </row>
        <row r="130">
          <cell r="C130"/>
          <cell r="D130">
            <v>43112.064700000003</v>
          </cell>
          <cell r="E130">
            <v>36185.237130000001</v>
          </cell>
          <cell r="F130"/>
          <cell r="G130">
            <v>36185.237130000001</v>
          </cell>
          <cell r="H130">
            <v>42001.077659999995</v>
          </cell>
          <cell r="I130"/>
          <cell r="J130">
            <v>42001.077659999995</v>
          </cell>
          <cell r="K130">
            <v>40438.699189999999</v>
          </cell>
          <cell r="L130"/>
          <cell r="M130">
            <v>40438.699189999999</v>
          </cell>
          <cell r="N130">
            <v>57130.694170000002</v>
          </cell>
          <cell r="O130"/>
          <cell r="P130">
            <v>57130.694170000002</v>
          </cell>
          <cell r="Q130">
            <v>49933.415000000001</v>
          </cell>
          <cell r="R130"/>
          <cell r="S130">
            <v>49933.415000000001</v>
          </cell>
          <cell r="T130">
            <v>58977.227469999998</v>
          </cell>
          <cell r="U130"/>
          <cell r="V130">
            <v>58977.227469999998</v>
          </cell>
          <cell r="W130">
            <v>72732.227469999998</v>
          </cell>
          <cell r="X130"/>
          <cell r="Y130">
            <v>72732.227469999998</v>
          </cell>
          <cell r="Z130">
            <v>77780.689509999997</v>
          </cell>
          <cell r="AA130"/>
          <cell r="AB130">
            <v>77780.689509999997</v>
          </cell>
          <cell r="AC130">
            <v>67761.585950000008</v>
          </cell>
          <cell r="AD130"/>
          <cell r="AE130">
            <v>67761.585950000008</v>
          </cell>
          <cell r="AF130">
            <v>49096</v>
          </cell>
          <cell r="AG130"/>
          <cell r="AH130">
            <v>49096</v>
          </cell>
          <cell r="AI130">
            <v>34809</v>
          </cell>
          <cell r="AJ130"/>
          <cell r="AK130">
            <v>34809</v>
          </cell>
          <cell r="AL130">
            <v>29458</v>
          </cell>
          <cell r="AM130"/>
          <cell r="AN130">
            <v>29458</v>
          </cell>
          <cell r="AO130"/>
        </row>
        <row r="131">
          <cell r="C131"/>
          <cell r="D131">
            <v>53480.786180000003</v>
          </cell>
          <cell r="E131">
            <v>58675.109250000001</v>
          </cell>
          <cell r="F131"/>
          <cell r="G131">
            <v>58675.109250000001</v>
          </cell>
          <cell r="H131">
            <v>52868.476979999999</v>
          </cell>
          <cell r="I131"/>
          <cell r="J131">
            <v>52868.476979999999</v>
          </cell>
          <cell r="K131">
            <v>30906.38897</v>
          </cell>
          <cell r="L131"/>
          <cell r="M131">
            <v>30906.38897</v>
          </cell>
          <cell r="N131">
            <v>38238.096560000005</v>
          </cell>
          <cell r="O131"/>
          <cell r="P131">
            <v>38238.096560000005</v>
          </cell>
          <cell r="Q131">
            <v>31532</v>
          </cell>
          <cell r="R131"/>
          <cell r="S131">
            <v>31532</v>
          </cell>
          <cell r="T131">
            <v>31058.100180000001</v>
          </cell>
          <cell r="U131"/>
          <cell r="V131">
            <v>31058.100180000001</v>
          </cell>
          <cell r="W131">
            <v>38677.100180000001</v>
          </cell>
          <cell r="X131"/>
          <cell r="Y131">
            <v>38677.100180000001</v>
          </cell>
          <cell r="Z131">
            <v>40339.252209999999</v>
          </cell>
          <cell r="AA131"/>
          <cell r="AB131">
            <v>40339.252209999999</v>
          </cell>
          <cell r="AC131">
            <v>40167.776610000001</v>
          </cell>
          <cell r="AD131"/>
          <cell r="AE131">
            <v>40167.776610000001</v>
          </cell>
          <cell r="AF131">
            <v>38384</v>
          </cell>
          <cell r="AG131"/>
          <cell r="AH131">
            <v>38384</v>
          </cell>
          <cell r="AI131">
            <v>38554</v>
          </cell>
          <cell r="AJ131"/>
          <cell r="AK131">
            <v>38554</v>
          </cell>
          <cell r="AL131">
            <v>39622</v>
          </cell>
          <cell r="AM131"/>
          <cell r="AN131">
            <v>39622</v>
          </cell>
        </row>
        <row r="132">
          <cell r="C132"/>
          <cell r="D132">
            <v>0</v>
          </cell>
          <cell r="E132">
            <v>0.77100000000000002</v>
          </cell>
          <cell r="F132"/>
          <cell r="G132">
            <v>0.77100000000000002</v>
          </cell>
          <cell r="H132">
            <v>0</v>
          </cell>
          <cell r="I132"/>
          <cell r="J132">
            <v>0</v>
          </cell>
          <cell r="K132">
            <v>0</v>
          </cell>
          <cell r="L132"/>
          <cell r="M132">
            <v>0</v>
          </cell>
          <cell r="N132">
            <v>0</v>
          </cell>
          <cell r="O132"/>
          <cell r="P132">
            <v>0</v>
          </cell>
          <cell r="Q132">
            <v>0</v>
          </cell>
          <cell r="R132"/>
          <cell r="S132">
            <v>0</v>
          </cell>
          <cell r="T132">
            <v>0</v>
          </cell>
          <cell r="U132"/>
          <cell r="V132">
            <v>0</v>
          </cell>
          <cell r="W132">
            <v>0</v>
          </cell>
          <cell r="X132"/>
          <cell r="Y132">
            <v>0</v>
          </cell>
          <cell r="Z132">
            <v>0</v>
          </cell>
          <cell r="AA132"/>
          <cell r="AB132">
            <v>0</v>
          </cell>
          <cell r="AC132">
            <v>0</v>
          </cell>
          <cell r="AD132"/>
          <cell r="AE132">
            <v>0</v>
          </cell>
          <cell r="AF132">
            <v>0</v>
          </cell>
          <cell r="AG132"/>
          <cell r="AH132">
            <v>0</v>
          </cell>
          <cell r="AI132">
            <v>0</v>
          </cell>
          <cell r="AJ132"/>
          <cell r="AK132">
            <v>0</v>
          </cell>
          <cell r="AL132">
            <v>0</v>
          </cell>
          <cell r="AM132"/>
          <cell r="AN132">
            <v>0</v>
          </cell>
        </row>
        <row r="133">
          <cell r="C133"/>
          <cell r="D133">
            <v>1966.5949800000001</v>
          </cell>
          <cell r="E133">
            <v>8052.4805900000001</v>
          </cell>
          <cell r="F133"/>
          <cell r="G133">
            <v>8052.4805900000001</v>
          </cell>
          <cell r="H133">
            <v>7298.92472</v>
          </cell>
          <cell r="I133"/>
          <cell r="J133">
            <v>7298.92472</v>
          </cell>
          <cell r="K133">
            <v>9896.8448499999995</v>
          </cell>
          <cell r="L133"/>
          <cell r="M133">
            <v>9896.8448499999995</v>
          </cell>
          <cell r="N133">
            <v>13769.06799</v>
          </cell>
          <cell r="O133"/>
          <cell r="P133">
            <v>13769.06799</v>
          </cell>
          <cell r="Q133">
            <v>16420</v>
          </cell>
          <cell r="R133"/>
          <cell r="S133">
            <v>16420</v>
          </cell>
          <cell r="T133">
            <v>28440</v>
          </cell>
          <cell r="U133"/>
          <cell r="V133">
            <v>28440</v>
          </cell>
          <cell r="W133">
            <v>28440</v>
          </cell>
          <cell r="X133"/>
          <cell r="Y133">
            <v>28440</v>
          </cell>
          <cell r="Z133">
            <v>24493.979670000001</v>
          </cell>
          <cell r="AA133"/>
          <cell r="AB133">
            <v>24493.979670000001</v>
          </cell>
          <cell r="AC133">
            <v>12915.112070000001</v>
          </cell>
          <cell r="AD133"/>
          <cell r="AE133">
            <v>12915.112070000001</v>
          </cell>
          <cell r="AF133">
            <v>22360</v>
          </cell>
          <cell r="AG133"/>
          <cell r="AH133">
            <v>22360</v>
          </cell>
          <cell r="AI133">
            <v>21967.8</v>
          </cell>
          <cell r="AJ133"/>
          <cell r="AK133">
            <v>21967.8</v>
          </cell>
          <cell r="AL133">
            <v>20625.599999999999</v>
          </cell>
          <cell r="AM133"/>
          <cell r="AN133">
            <v>20625.599999999999</v>
          </cell>
          <cell r="AO133"/>
        </row>
        <row r="134">
          <cell r="C134"/>
          <cell r="D134">
            <v>85118.565709999995</v>
          </cell>
          <cell r="E134">
            <v>83421.296719999998</v>
          </cell>
          <cell r="F134"/>
          <cell r="G134">
            <v>83421.296719999998</v>
          </cell>
          <cell r="H134">
            <v>58669.481100000005</v>
          </cell>
          <cell r="I134"/>
          <cell r="J134">
            <v>58669.481100000005</v>
          </cell>
          <cell r="K134">
            <v>48491.122520000004</v>
          </cell>
          <cell r="L134"/>
          <cell r="M134">
            <v>48491.122520000004</v>
          </cell>
          <cell r="N134">
            <v>42727.987909999996</v>
          </cell>
          <cell r="O134"/>
          <cell r="P134">
            <v>42727.987909999996</v>
          </cell>
          <cell r="Q134">
            <v>46986.159</v>
          </cell>
          <cell r="R134"/>
          <cell r="S134">
            <v>46986.159</v>
          </cell>
          <cell r="T134">
            <v>46986.159</v>
          </cell>
          <cell r="U134"/>
          <cell r="V134">
            <v>46986.159</v>
          </cell>
          <cell r="W134">
            <v>46986.159</v>
          </cell>
          <cell r="X134"/>
          <cell r="Y134">
            <v>46986.159</v>
          </cell>
          <cell r="Z134">
            <v>46986.158840000004</v>
          </cell>
          <cell r="AA134"/>
          <cell r="AB134">
            <v>46986.158840000004</v>
          </cell>
          <cell r="AC134">
            <v>46986.159</v>
          </cell>
          <cell r="AD134"/>
          <cell r="AE134">
            <v>46986.159</v>
          </cell>
          <cell r="AF134">
            <v>16560.981</v>
          </cell>
          <cell r="AG134"/>
          <cell r="AH134">
            <v>16560.981</v>
          </cell>
          <cell r="AI134">
            <v>0</v>
          </cell>
          <cell r="AJ134"/>
          <cell r="AK134">
            <v>0</v>
          </cell>
          <cell r="AL134">
            <v>0</v>
          </cell>
          <cell r="AM134"/>
          <cell r="AN134">
            <v>0</v>
          </cell>
        </row>
        <row r="135">
          <cell r="C135"/>
          <cell r="D135">
            <v>100.28283999999999</v>
          </cell>
          <cell r="E135">
            <v>16.265840000000001</v>
          </cell>
          <cell r="F135"/>
          <cell r="G135">
            <v>16.265840000000001</v>
          </cell>
          <cell r="H135">
            <v>52.058320000000002</v>
          </cell>
          <cell r="I135"/>
          <cell r="J135">
            <v>52.058320000000002</v>
          </cell>
          <cell r="K135">
            <v>0</v>
          </cell>
          <cell r="L135"/>
          <cell r="M135">
            <v>0</v>
          </cell>
          <cell r="N135">
            <v>21.526220000000002</v>
          </cell>
          <cell r="O135"/>
          <cell r="P135">
            <v>21.526220000000002</v>
          </cell>
          <cell r="Q135">
            <v>88</v>
          </cell>
          <cell r="R135"/>
          <cell r="S135">
            <v>88</v>
          </cell>
          <cell r="T135">
            <v>88</v>
          </cell>
          <cell r="U135"/>
          <cell r="V135">
            <v>88</v>
          </cell>
          <cell r="W135">
            <v>88</v>
          </cell>
          <cell r="X135"/>
          <cell r="Y135">
            <v>88</v>
          </cell>
          <cell r="Z135">
            <v>88.000219999999999</v>
          </cell>
          <cell r="AA135"/>
          <cell r="AB135">
            <v>88.000219999999999</v>
          </cell>
          <cell r="AC135">
            <v>58.926220000000001</v>
          </cell>
          <cell r="AD135"/>
          <cell r="AE135">
            <v>58.926220000000001</v>
          </cell>
          <cell r="AF135">
            <v>88</v>
          </cell>
          <cell r="AG135"/>
          <cell r="AH135">
            <v>88</v>
          </cell>
          <cell r="AI135">
            <v>88</v>
          </cell>
          <cell r="AJ135"/>
          <cell r="AK135">
            <v>88</v>
          </cell>
          <cell r="AL135">
            <v>88</v>
          </cell>
          <cell r="AM135"/>
          <cell r="AN135">
            <v>88</v>
          </cell>
        </row>
        <row r="136">
          <cell r="C136"/>
          <cell r="D136">
            <v>20566.259999999998</v>
          </cell>
          <cell r="E136">
            <v>28010.565999999999</v>
          </cell>
          <cell r="F136"/>
          <cell r="G136">
            <v>28010.565999999999</v>
          </cell>
          <cell r="H136">
            <v>21544</v>
          </cell>
          <cell r="I136"/>
          <cell r="J136">
            <v>21544</v>
          </cell>
          <cell r="K136">
            <v>24272.99</v>
          </cell>
          <cell r="L136"/>
          <cell r="M136">
            <v>24272.99</v>
          </cell>
          <cell r="N136">
            <v>18608.11148</v>
          </cell>
          <cell r="O136"/>
          <cell r="P136">
            <v>18608.11148</v>
          </cell>
          <cell r="Q136">
            <v>22680</v>
          </cell>
          <cell r="R136"/>
          <cell r="S136">
            <v>22680</v>
          </cell>
          <cell r="T136">
            <v>21840</v>
          </cell>
          <cell r="U136"/>
          <cell r="V136">
            <v>21840</v>
          </cell>
          <cell r="W136">
            <v>21840</v>
          </cell>
          <cell r="X136"/>
          <cell r="Y136">
            <v>21840</v>
          </cell>
          <cell r="Z136">
            <v>21840</v>
          </cell>
          <cell r="AA136"/>
          <cell r="AB136">
            <v>21840</v>
          </cell>
          <cell r="AC136">
            <v>21840</v>
          </cell>
          <cell r="AD136"/>
          <cell r="AE136">
            <v>21840</v>
          </cell>
          <cell r="AF136">
            <v>28080</v>
          </cell>
          <cell r="AG136"/>
          <cell r="AH136">
            <v>28080</v>
          </cell>
          <cell r="AI136">
            <v>28080</v>
          </cell>
          <cell r="AJ136"/>
          <cell r="AK136">
            <v>28080</v>
          </cell>
          <cell r="AL136">
            <v>28080</v>
          </cell>
          <cell r="AM136"/>
          <cell r="AN136">
            <v>28080</v>
          </cell>
        </row>
        <row r="137">
          <cell r="C137"/>
          <cell r="D137">
            <v>35363.825140000001</v>
          </cell>
          <cell r="E137">
            <v>22114.505229999999</v>
          </cell>
          <cell r="F137"/>
          <cell r="G137">
            <v>22114.505229999999</v>
          </cell>
          <cell r="H137">
            <v>21355.482329999999</v>
          </cell>
          <cell r="I137"/>
          <cell r="J137">
            <v>21355.482329999999</v>
          </cell>
          <cell r="K137">
            <v>11292.93167</v>
          </cell>
          <cell r="L137"/>
          <cell r="M137">
            <v>11292.93167</v>
          </cell>
          <cell r="N137">
            <v>8532.6967299999997</v>
          </cell>
          <cell r="O137"/>
          <cell r="P137">
            <v>8532.6967299999997</v>
          </cell>
          <cell r="Q137">
            <v>9422.3259999999991</v>
          </cell>
          <cell r="R137"/>
          <cell r="S137">
            <v>9422.3259999999991</v>
          </cell>
          <cell r="T137">
            <v>9221.3396599999996</v>
          </cell>
          <cell r="U137"/>
          <cell r="V137">
            <v>9221.3396599999996</v>
          </cell>
          <cell r="W137">
            <v>9221.3396599999996</v>
          </cell>
          <cell r="X137"/>
          <cell r="Y137">
            <v>9221.3396599999996</v>
          </cell>
          <cell r="Z137">
            <v>8088.6739000000007</v>
          </cell>
          <cell r="AA137"/>
          <cell r="AB137">
            <v>8088.6739000000007</v>
          </cell>
          <cell r="AC137">
            <v>5839.5018</v>
          </cell>
          <cell r="AD137"/>
          <cell r="AE137">
            <v>5839.5018</v>
          </cell>
          <cell r="AF137">
            <v>8730.7510000000002</v>
          </cell>
          <cell r="AG137"/>
          <cell r="AH137">
            <v>8730.7510000000002</v>
          </cell>
          <cell r="AI137">
            <v>8594.0460000000003</v>
          </cell>
          <cell r="AJ137"/>
          <cell r="AK137">
            <v>8594.0460000000003</v>
          </cell>
          <cell r="AL137">
            <v>8784.4770000000008</v>
          </cell>
          <cell r="AM137"/>
          <cell r="AN137">
            <v>8784.4770000000008</v>
          </cell>
        </row>
        <row r="138">
          <cell r="C138"/>
          <cell r="D138">
            <v>89621.1636</v>
          </cell>
          <cell r="E138">
            <v>64614.432399999998</v>
          </cell>
          <cell r="F138"/>
          <cell r="G138">
            <v>64614.432399999998</v>
          </cell>
          <cell r="H138">
            <v>67598.395550000001</v>
          </cell>
          <cell r="I138"/>
          <cell r="J138">
            <v>67598.395550000001</v>
          </cell>
          <cell r="K138">
            <v>49083.877200000003</v>
          </cell>
          <cell r="L138"/>
          <cell r="M138">
            <v>49083.877200000003</v>
          </cell>
          <cell r="N138">
            <v>49081.370310000006</v>
          </cell>
          <cell r="O138"/>
          <cell r="P138">
            <v>49081.370310000006</v>
          </cell>
          <cell r="Q138">
            <v>55995.877</v>
          </cell>
          <cell r="R138"/>
          <cell r="S138">
            <v>55995.877</v>
          </cell>
          <cell r="T138">
            <v>55346.932999999997</v>
          </cell>
          <cell r="U138"/>
          <cell r="V138">
            <v>55346.932999999997</v>
          </cell>
          <cell r="W138">
            <v>56008.932999999997</v>
          </cell>
          <cell r="X138"/>
          <cell r="Y138">
            <v>56008.932999999997</v>
          </cell>
          <cell r="Z138">
            <v>87754.032999999996</v>
          </cell>
          <cell r="AA138"/>
          <cell r="AB138">
            <v>87754.032999999996</v>
          </cell>
          <cell r="AC138">
            <v>67126.933000000005</v>
          </cell>
          <cell r="AD138"/>
          <cell r="AE138">
            <v>67126.933000000005</v>
          </cell>
          <cell r="AF138">
            <v>73125</v>
          </cell>
          <cell r="AG138"/>
          <cell r="AH138">
            <v>73125</v>
          </cell>
          <cell r="AI138">
            <v>1518</v>
          </cell>
          <cell r="AJ138"/>
          <cell r="AK138">
            <v>1518</v>
          </cell>
          <cell r="AL138">
            <v>18</v>
          </cell>
          <cell r="AM138"/>
          <cell r="AN138">
            <v>18</v>
          </cell>
          <cell r="AO138"/>
        </row>
        <row r="139">
          <cell r="C139"/>
          <cell r="D139">
            <v>3347.6749500000001</v>
          </cell>
          <cell r="E139">
            <v>3053.12165</v>
          </cell>
          <cell r="F139"/>
          <cell r="G139">
            <v>3053.12165</v>
          </cell>
          <cell r="H139">
            <v>2819.2339300000003</v>
          </cell>
          <cell r="I139"/>
          <cell r="J139">
            <v>2819.2339300000003</v>
          </cell>
          <cell r="K139">
            <v>4061.6938700000001</v>
          </cell>
          <cell r="L139"/>
          <cell r="M139">
            <v>4061.6938700000001</v>
          </cell>
          <cell r="N139">
            <v>4224.9310800000003</v>
          </cell>
          <cell r="O139"/>
          <cell r="P139">
            <v>4224.9310800000003</v>
          </cell>
          <cell r="Q139">
            <v>3994.17857</v>
          </cell>
          <cell r="R139"/>
          <cell r="S139">
            <v>3994.17857</v>
          </cell>
          <cell r="T139">
            <v>3943.8201600000002</v>
          </cell>
          <cell r="U139"/>
          <cell r="V139">
            <v>3943.8201600000002</v>
          </cell>
          <cell r="W139">
            <v>3943.8201600000002</v>
          </cell>
          <cell r="X139"/>
          <cell r="Y139">
            <v>3943.8201600000002</v>
          </cell>
          <cell r="Z139">
            <v>4013.1578100000002</v>
          </cell>
          <cell r="AA139"/>
          <cell r="AB139">
            <v>4013.1578100000002</v>
          </cell>
          <cell r="AC139">
            <v>4507.3738400000002</v>
          </cell>
          <cell r="AD139"/>
          <cell r="AE139">
            <v>4507.3738400000002</v>
          </cell>
          <cell r="AF139">
            <v>3844.4630000000002</v>
          </cell>
          <cell r="AG139"/>
          <cell r="AH139">
            <v>3844.4630000000002</v>
          </cell>
          <cell r="AI139">
            <v>3895.4630000000002</v>
          </cell>
          <cell r="AJ139"/>
          <cell r="AK139">
            <v>3895.4630000000002</v>
          </cell>
          <cell r="AL139">
            <v>3930.4630000000002</v>
          </cell>
          <cell r="AM139"/>
          <cell r="AN139">
            <v>3930.4630000000002</v>
          </cell>
        </row>
        <row r="140">
          <cell r="C140"/>
          <cell r="D140">
            <v>1942.1158899999998</v>
          </cell>
          <cell r="E140">
            <v>1702.71425</v>
          </cell>
          <cell r="F140"/>
          <cell r="G140">
            <v>1702.71425</v>
          </cell>
          <cell r="H140">
            <v>1447.1279</v>
          </cell>
          <cell r="I140"/>
          <cell r="J140">
            <v>1447.1279</v>
          </cell>
          <cell r="K140">
            <v>0</v>
          </cell>
          <cell r="L140"/>
          <cell r="M140">
            <v>0</v>
          </cell>
          <cell r="N140">
            <v>0</v>
          </cell>
          <cell r="O140"/>
          <cell r="P140">
            <v>0</v>
          </cell>
          <cell r="Q140">
            <v>0</v>
          </cell>
          <cell r="R140"/>
          <cell r="S140">
            <v>0</v>
          </cell>
          <cell r="T140">
            <v>0</v>
          </cell>
          <cell r="U140"/>
          <cell r="V140">
            <v>0</v>
          </cell>
          <cell r="W140">
            <v>0</v>
          </cell>
          <cell r="X140"/>
          <cell r="Y140">
            <v>0</v>
          </cell>
          <cell r="Z140">
            <v>0</v>
          </cell>
          <cell r="AA140"/>
          <cell r="AB140">
            <v>0</v>
          </cell>
          <cell r="AC140">
            <v>0</v>
          </cell>
          <cell r="AD140"/>
          <cell r="AE140">
            <v>0</v>
          </cell>
          <cell r="AF140">
            <v>0</v>
          </cell>
          <cell r="AG140"/>
          <cell r="AH140">
            <v>0</v>
          </cell>
          <cell r="AI140">
            <v>0</v>
          </cell>
          <cell r="AJ140"/>
          <cell r="AK140">
            <v>0</v>
          </cell>
          <cell r="AL140">
            <v>0</v>
          </cell>
          <cell r="AM140"/>
          <cell r="AN140">
            <v>0</v>
          </cell>
        </row>
        <row r="141">
          <cell r="C141"/>
          <cell r="D141">
            <v>0</v>
          </cell>
          <cell r="E141">
            <v>0</v>
          </cell>
          <cell r="F141"/>
          <cell r="G141">
            <v>0</v>
          </cell>
          <cell r="H141">
            <v>0</v>
          </cell>
          <cell r="I141"/>
          <cell r="J141">
            <v>0</v>
          </cell>
          <cell r="K141">
            <v>0</v>
          </cell>
          <cell r="L141"/>
          <cell r="M141">
            <v>0</v>
          </cell>
          <cell r="N141">
            <v>11.3</v>
          </cell>
          <cell r="O141"/>
          <cell r="P141">
            <v>11.3</v>
          </cell>
          <cell r="Q141">
            <v>0</v>
          </cell>
          <cell r="R141"/>
          <cell r="S141">
            <v>0</v>
          </cell>
          <cell r="T141">
            <v>0</v>
          </cell>
          <cell r="U141"/>
          <cell r="V141">
            <v>0</v>
          </cell>
          <cell r="W141">
            <v>0</v>
          </cell>
          <cell r="X141"/>
          <cell r="Y141">
            <v>0</v>
          </cell>
          <cell r="Z141">
            <v>11.3</v>
          </cell>
          <cell r="AA141"/>
          <cell r="AB141">
            <v>11.3</v>
          </cell>
          <cell r="AC141">
            <v>11.3</v>
          </cell>
          <cell r="AD141"/>
          <cell r="AE141">
            <v>11.3</v>
          </cell>
          <cell r="AF141">
            <v>0</v>
          </cell>
          <cell r="AG141"/>
          <cell r="AH141">
            <v>0</v>
          </cell>
          <cell r="AI141">
            <v>0</v>
          </cell>
          <cell r="AJ141"/>
          <cell r="AK141">
            <v>0</v>
          </cell>
          <cell r="AL141">
            <v>0</v>
          </cell>
          <cell r="AM141"/>
          <cell r="AN141">
            <v>0</v>
          </cell>
        </row>
        <row r="142">
          <cell r="C142"/>
          <cell r="D142">
            <v>0</v>
          </cell>
          <cell r="E142">
            <v>50</v>
          </cell>
          <cell r="F142"/>
          <cell r="G142">
            <v>50</v>
          </cell>
          <cell r="H142">
            <v>0</v>
          </cell>
          <cell r="I142"/>
          <cell r="J142">
            <v>0</v>
          </cell>
          <cell r="K142">
            <v>0</v>
          </cell>
          <cell r="L142"/>
          <cell r="M142">
            <v>0</v>
          </cell>
          <cell r="N142">
            <v>0</v>
          </cell>
          <cell r="O142"/>
          <cell r="P142">
            <v>0</v>
          </cell>
          <cell r="Q142">
            <v>0</v>
          </cell>
          <cell r="R142"/>
          <cell r="S142">
            <v>0</v>
          </cell>
          <cell r="T142">
            <v>0</v>
          </cell>
          <cell r="U142"/>
          <cell r="V142">
            <v>0</v>
          </cell>
          <cell r="W142">
            <v>0</v>
          </cell>
          <cell r="X142"/>
          <cell r="Y142">
            <v>0</v>
          </cell>
          <cell r="Z142">
            <v>0</v>
          </cell>
          <cell r="AA142"/>
          <cell r="AB142">
            <v>0</v>
          </cell>
          <cell r="AC142">
            <v>0</v>
          </cell>
          <cell r="AD142"/>
          <cell r="AE142">
            <v>0</v>
          </cell>
          <cell r="AF142">
            <v>0</v>
          </cell>
          <cell r="AG142"/>
          <cell r="AH142">
            <v>0</v>
          </cell>
          <cell r="AI142">
            <v>0</v>
          </cell>
          <cell r="AJ142"/>
          <cell r="AK142">
            <v>0</v>
          </cell>
          <cell r="AL142">
            <v>0</v>
          </cell>
          <cell r="AM142"/>
          <cell r="AN142">
            <v>0</v>
          </cell>
        </row>
        <row r="143">
          <cell r="C143"/>
          <cell r="D143">
            <v>76980.070000000007</v>
          </cell>
          <cell r="E143">
            <v>90164.547819999992</v>
          </cell>
          <cell r="F143"/>
          <cell r="G143">
            <v>90164.547819999992</v>
          </cell>
          <cell r="H143">
            <v>83749.115000000005</v>
          </cell>
          <cell r="I143"/>
          <cell r="J143">
            <v>83749.115000000005</v>
          </cell>
          <cell r="K143">
            <v>79030.073999999993</v>
          </cell>
          <cell r="L143"/>
          <cell r="M143">
            <v>79030.073999999993</v>
          </cell>
          <cell r="N143">
            <v>100740.41065999999</v>
          </cell>
          <cell r="O143"/>
          <cell r="P143">
            <v>100740.41065999999</v>
          </cell>
          <cell r="Q143">
            <v>100481.42</v>
          </cell>
          <cell r="R143"/>
          <cell r="S143">
            <v>100481.42</v>
          </cell>
          <cell r="T143">
            <v>103045.42</v>
          </cell>
          <cell r="U143"/>
          <cell r="V143">
            <v>103045.42</v>
          </cell>
          <cell r="W143">
            <v>81094</v>
          </cell>
          <cell r="X143"/>
          <cell r="Y143">
            <v>81094</v>
          </cell>
          <cell r="Z143">
            <v>90157</v>
          </cell>
          <cell r="AA143"/>
          <cell r="AB143">
            <v>90157</v>
          </cell>
          <cell r="AC143">
            <v>90157</v>
          </cell>
          <cell r="AD143"/>
          <cell r="AE143">
            <v>90157</v>
          </cell>
          <cell r="AF143">
            <v>80759</v>
          </cell>
          <cell r="AG143"/>
          <cell r="AH143">
            <v>80759</v>
          </cell>
          <cell r="AI143">
            <v>0</v>
          </cell>
          <cell r="AJ143"/>
          <cell r="AK143">
            <v>0</v>
          </cell>
          <cell r="AL143">
            <v>0</v>
          </cell>
          <cell r="AM143"/>
          <cell r="AN143">
            <v>0</v>
          </cell>
        </row>
        <row r="144">
          <cell r="C144"/>
          <cell r="D144">
            <v>0</v>
          </cell>
          <cell r="E144">
            <v>0</v>
          </cell>
          <cell r="F144"/>
          <cell r="G144">
            <v>0</v>
          </cell>
          <cell r="H144">
            <v>720</v>
          </cell>
          <cell r="I144"/>
          <cell r="J144">
            <v>720</v>
          </cell>
          <cell r="K144">
            <v>0</v>
          </cell>
          <cell r="L144"/>
          <cell r="M144">
            <v>0</v>
          </cell>
          <cell r="N144">
            <v>0</v>
          </cell>
          <cell r="O144"/>
          <cell r="P144">
            <v>0</v>
          </cell>
          <cell r="Q144">
            <v>0</v>
          </cell>
          <cell r="R144"/>
          <cell r="S144">
            <v>0</v>
          </cell>
          <cell r="T144">
            <v>0</v>
          </cell>
          <cell r="U144"/>
          <cell r="V144">
            <v>0</v>
          </cell>
          <cell r="W144">
            <v>0</v>
          </cell>
          <cell r="X144"/>
          <cell r="Y144">
            <v>0</v>
          </cell>
          <cell r="Z144">
            <v>0</v>
          </cell>
          <cell r="AA144"/>
          <cell r="AB144">
            <v>0</v>
          </cell>
          <cell r="AC144">
            <v>0</v>
          </cell>
          <cell r="AD144"/>
          <cell r="AE144">
            <v>0</v>
          </cell>
          <cell r="AF144">
            <v>0</v>
          </cell>
          <cell r="AG144"/>
          <cell r="AH144">
            <v>0</v>
          </cell>
          <cell r="AI144">
            <v>0</v>
          </cell>
          <cell r="AJ144"/>
          <cell r="AK144">
            <v>0</v>
          </cell>
          <cell r="AL144">
            <v>0</v>
          </cell>
          <cell r="AM144"/>
          <cell r="AN144">
            <v>0</v>
          </cell>
        </row>
        <row r="145">
          <cell r="C145"/>
          <cell r="D145">
            <v>73007.985150000008</v>
          </cell>
          <cell r="E145">
            <v>65459.346810000003</v>
          </cell>
          <cell r="F145"/>
          <cell r="G145">
            <v>65459.346810000003</v>
          </cell>
          <cell r="H145">
            <v>78979.201150000008</v>
          </cell>
          <cell r="I145"/>
          <cell r="J145">
            <v>78979.201150000008</v>
          </cell>
          <cell r="K145">
            <v>76254.416079999995</v>
          </cell>
          <cell r="L145"/>
          <cell r="M145">
            <v>76254.416079999995</v>
          </cell>
          <cell r="N145">
            <v>22147.271350000003</v>
          </cell>
          <cell r="O145"/>
          <cell r="P145">
            <v>22147.271350000003</v>
          </cell>
          <cell r="Q145">
            <v>33500.455999999998</v>
          </cell>
          <cell r="R145"/>
          <cell r="S145">
            <v>33500.455999999998</v>
          </cell>
          <cell r="T145">
            <v>35528.805999999997</v>
          </cell>
          <cell r="U145"/>
          <cell r="V145">
            <v>35528.805999999997</v>
          </cell>
          <cell r="W145">
            <v>24047.032999999999</v>
          </cell>
          <cell r="X145"/>
          <cell r="Y145">
            <v>24047.032999999999</v>
          </cell>
          <cell r="Z145">
            <v>21155.90638</v>
          </cell>
          <cell r="AA145"/>
          <cell r="AB145">
            <v>21155.90638</v>
          </cell>
          <cell r="AC145">
            <v>22226.272089999999</v>
          </cell>
          <cell r="AD145"/>
          <cell r="AE145">
            <v>22226.272089999999</v>
          </cell>
          <cell r="AF145">
            <v>5828.4679999999998</v>
          </cell>
          <cell r="AG145"/>
          <cell r="AH145">
            <v>5828.4679999999998</v>
          </cell>
          <cell r="AI145">
            <v>4276.9350000000004</v>
          </cell>
          <cell r="AJ145"/>
          <cell r="AK145">
            <v>4276.9350000000004</v>
          </cell>
          <cell r="AL145">
            <v>4284.1980000000003</v>
          </cell>
          <cell r="AM145"/>
          <cell r="AN145">
            <v>4284.1980000000003</v>
          </cell>
          <cell r="AO145"/>
        </row>
        <row r="146">
          <cell r="C146"/>
          <cell r="D146">
            <v>4619.9204900000004</v>
          </cell>
          <cell r="E146">
            <v>11551.446480000001</v>
          </cell>
          <cell r="F146"/>
          <cell r="G146">
            <v>11551.446480000001</v>
          </cell>
          <cell r="H146">
            <v>9557.1161499999998</v>
          </cell>
          <cell r="I146"/>
          <cell r="J146">
            <v>9557.1161499999998</v>
          </cell>
          <cell r="K146">
            <v>8627.0132799999992</v>
          </cell>
          <cell r="L146"/>
          <cell r="M146">
            <v>8627.0132799999992</v>
          </cell>
          <cell r="N146">
            <v>8972.76181</v>
          </cell>
          <cell r="O146"/>
          <cell r="P146">
            <v>8972.76181</v>
          </cell>
          <cell r="Q146">
            <v>3759.6149999999998</v>
          </cell>
          <cell r="R146"/>
          <cell r="S146">
            <v>3759.6149999999998</v>
          </cell>
          <cell r="T146">
            <v>7531.87</v>
          </cell>
          <cell r="U146"/>
          <cell r="V146">
            <v>7531.87</v>
          </cell>
          <cell r="W146">
            <v>7531.87</v>
          </cell>
          <cell r="X146"/>
          <cell r="Y146">
            <v>7531.87</v>
          </cell>
          <cell r="Z146">
            <v>8874.4966600000007</v>
          </cell>
          <cell r="AA146"/>
          <cell r="AB146">
            <v>8874.4966600000007</v>
          </cell>
          <cell r="AC146">
            <v>9258.4936199999993</v>
          </cell>
          <cell r="AD146"/>
          <cell r="AE146">
            <v>9258.4936199999993</v>
          </cell>
          <cell r="AF146">
            <v>9808.2790000000005</v>
          </cell>
          <cell r="AG146"/>
          <cell r="AH146">
            <v>9808.2790000000005</v>
          </cell>
          <cell r="AI146">
            <v>8157.9809999999998</v>
          </cell>
          <cell r="AJ146"/>
          <cell r="AK146">
            <v>8157.9809999999998</v>
          </cell>
          <cell r="AL146">
            <v>8181.1149999999998</v>
          </cell>
          <cell r="AM146"/>
          <cell r="AN146">
            <v>8181.1149999999998</v>
          </cell>
        </row>
        <row r="147">
          <cell r="C147"/>
          <cell r="D147">
            <v>0</v>
          </cell>
          <cell r="E147">
            <v>0</v>
          </cell>
          <cell r="F147"/>
          <cell r="G147">
            <v>0</v>
          </cell>
          <cell r="H147">
            <v>0</v>
          </cell>
          <cell r="I147"/>
          <cell r="J147">
            <v>0</v>
          </cell>
          <cell r="K147">
            <v>59.5</v>
          </cell>
          <cell r="L147"/>
          <cell r="M147">
            <v>59.5</v>
          </cell>
          <cell r="N147">
            <v>11.86</v>
          </cell>
          <cell r="O147"/>
          <cell r="P147">
            <v>11.86</v>
          </cell>
          <cell r="Q147">
            <v>0</v>
          </cell>
          <cell r="R147"/>
          <cell r="S147">
            <v>0</v>
          </cell>
          <cell r="T147">
            <v>0</v>
          </cell>
          <cell r="U147"/>
          <cell r="V147">
            <v>0</v>
          </cell>
          <cell r="W147">
            <v>0</v>
          </cell>
          <cell r="X147"/>
          <cell r="Y147">
            <v>0</v>
          </cell>
          <cell r="Z147">
            <v>0</v>
          </cell>
          <cell r="AA147"/>
          <cell r="AB147">
            <v>0</v>
          </cell>
          <cell r="AC147">
            <v>11.86</v>
          </cell>
          <cell r="AD147"/>
          <cell r="AE147">
            <v>11.86</v>
          </cell>
          <cell r="AF147">
            <v>0</v>
          </cell>
          <cell r="AG147"/>
          <cell r="AH147">
            <v>0</v>
          </cell>
          <cell r="AI147">
            <v>0</v>
          </cell>
          <cell r="AJ147"/>
          <cell r="AK147">
            <v>0</v>
          </cell>
          <cell r="AL147">
            <v>0</v>
          </cell>
          <cell r="AM147"/>
          <cell r="AN147">
            <v>0</v>
          </cell>
        </row>
        <row r="148">
          <cell r="C148" t="str">
            <v>Other Operating Expenses</v>
          </cell>
          <cell r="D148">
            <v>518933.14400000003</v>
          </cell>
          <cell r="E148">
            <v>514266.82279000001</v>
          </cell>
          <cell r="F148">
            <v>0</v>
          </cell>
          <cell r="G148">
            <v>514266.82279000001</v>
          </cell>
          <cell r="H148">
            <v>493064.80257000006</v>
          </cell>
          <cell r="I148">
            <v>0</v>
          </cell>
          <cell r="J148">
            <v>493064.80257000006</v>
          </cell>
          <cell r="K148">
            <v>422771.08324999997</v>
          </cell>
          <cell r="L148">
            <v>0</v>
          </cell>
          <cell r="M148">
            <v>422771.08324999997</v>
          </cell>
          <cell r="N148">
            <v>418953.80331999995</v>
          </cell>
          <cell r="O148">
            <v>0</v>
          </cell>
          <cell r="P148">
            <v>418953.80331999995</v>
          </cell>
          <cell r="Q148">
            <v>440929.82656999998</v>
          </cell>
          <cell r="R148">
            <v>0</v>
          </cell>
          <cell r="S148">
            <v>440929.82656999998</v>
          </cell>
          <cell r="T148">
            <v>468939.46800999995</v>
          </cell>
          <cell r="U148">
            <v>0</v>
          </cell>
          <cell r="V148">
            <v>468939.46800999995</v>
          </cell>
          <cell r="W148">
            <v>440727.81101</v>
          </cell>
          <cell r="X148">
            <v>0</v>
          </cell>
          <cell r="Y148">
            <v>440727.81101</v>
          </cell>
          <cell r="Z148">
            <v>490294.04397</v>
          </cell>
          <cell r="AA148">
            <v>0</v>
          </cell>
          <cell r="AB148">
            <v>490294.04397</v>
          </cell>
          <cell r="AC148">
            <v>443981.01233000006</v>
          </cell>
          <cell r="AD148">
            <v>0</v>
          </cell>
          <cell r="AE148">
            <v>443981.01233000006</v>
          </cell>
          <cell r="AF148">
            <v>460113.82199999999</v>
          </cell>
          <cell r="AG148">
            <v>0</v>
          </cell>
          <cell r="AH148">
            <v>460113.82199999999</v>
          </cell>
          <cell r="AI148">
            <v>334314.20499999996</v>
          </cell>
          <cell r="AJ148">
            <v>0</v>
          </cell>
          <cell r="AK148">
            <v>334314.20499999996</v>
          </cell>
          <cell r="AL148">
            <v>331662.47299999994</v>
          </cell>
          <cell r="AM148">
            <v>0</v>
          </cell>
          <cell r="AN148">
            <v>331662.47299999994</v>
          </cell>
        </row>
        <row r="149">
          <cell r="C149"/>
          <cell r="D149">
            <v>15.39</v>
          </cell>
          <cell r="E149">
            <v>39.323</v>
          </cell>
          <cell r="F149"/>
          <cell r="G149">
            <v>39.323</v>
          </cell>
          <cell r="H149">
            <v>44.155000000000001</v>
          </cell>
          <cell r="I149"/>
          <cell r="J149">
            <v>44.155000000000001</v>
          </cell>
          <cell r="K149">
            <v>42.235999999999997</v>
          </cell>
          <cell r="L149"/>
          <cell r="M149">
            <v>42.235999999999997</v>
          </cell>
          <cell r="N149">
            <v>121.723</v>
          </cell>
          <cell r="O149"/>
          <cell r="P149">
            <v>121.723</v>
          </cell>
          <cell r="Q149">
            <v>0</v>
          </cell>
          <cell r="R149"/>
          <cell r="S149">
            <v>0</v>
          </cell>
          <cell r="T149">
            <v>13.195</v>
          </cell>
          <cell r="U149"/>
          <cell r="V149">
            <v>13.195</v>
          </cell>
          <cell r="W149">
            <v>44.646999999999998</v>
          </cell>
          <cell r="X149"/>
          <cell r="Y149">
            <v>44.646999999999998</v>
          </cell>
          <cell r="Z149">
            <v>73.412000000000006</v>
          </cell>
          <cell r="AA149"/>
          <cell r="AB149">
            <v>73.412000000000006</v>
          </cell>
          <cell r="AC149">
            <v>102.477</v>
          </cell>
          <cell r="AD149"/>
          <cell r="AE149">
            <v>102.477</v>
          </cell>
          <cell r="AF149">
            <v>0</v>
          </cell>
          <cell r="AG149"/>
          <cell r="AH149">
            <v>0</v>
          </cell>
          <cell r="AI149">
            <v>0</v>
          </cell>
          <cell r="AJ149"/>
          <cell r="AK149">
            <v>0</v>
          </cell>
          <cell r="AL149">
            <v>0</v>
          </cell>
          <cell r="AM149"/>
          <cell r="AN149">
            <v>0</v>
          </cell>
        </row>
        <row r="150">
          <cell r="C150"/>
          <cell r="D150">
            <v>0</v>
          </cell>
          <cell r="E150">
            <v>967.12699999999995</v>
          </cell>
          <cell r="F150"/>
          <cell r="G150">
            <v>967.12699999999995</v>
          </cell>
          <cell r="H150">
            <v>984.40300000000002</v>
          </cell>
          <cell r="I150"/>
          <cell r="J150">
            <v>984.40300000000002</v>
          </cell>
          <cell r="K150">
            <v>1069.6790000000001</v>
          </cell>
          <cell r="L150"/>
          <cell r="M150">
            <v>1069.6790000000001</v>
          </cell>
          <cell r="N150">
            <v>1918.5940000000001</v>
          </cell>
          <cell r="O150"/>
          <cell r="P150">
            <v>1918.5940000000001</v>
          </cell>
          <cell r="Q150">
            <v>1040.79</v>
          </cell>
          <cell r="R150"/>
          <cell r="S150">
            <v>1040.79</v>
          </cell>
          <cell r="T150">
            <v>1866.385</v>
          </cell>
          <cell r="U150"/>
          <cell r="V150">
            <v>1866.385</v>
          </cell>
          <cell r="W150">
            <v>1866.385</v>
          </cell>
          <cell r="X150"/>
          <cell r="Y150">
            <v>1866.385</v>
          </cell>
          <cell r="Z150">
            <v>1003.362</v>
          </cell>
          <cell r="AA150"/>
          <cell r="AB150">
            <v>1003.362</v>
          </cell>
          <cell r="AC150">
            <v>1460.9780000000001</v>
          </cell>
          <cell r="AD150"/>
          <cell r="AE150">
            <v>1460.9780000000001</v>
          </cell>
          <cell r="AF150">
            <v>1811.835</v>
          </cell>
          <cell r="AG150"/>
          <cell r="AH150">
            <v>1811.835</v>
          </cell>
          <cell r="AI150">
            <v>1811.835</v>
          </cell>
          <cell r="AJ150"/>
          <cell r="AK150">
            <v>1811.835</v>
          </cell>
          <cell r="AL150">
            <v>1811.835</v>
          </cell>
          <cell r="AM150"/>
          <cell r="AN150">
            <v>1811.835</v>
          </cell>
        </row>
        <row r="151">
          <cell r="C151"/>
          <cell r="D151">
            <v>0</v>
          </cell>
          <cell r="E151">
            <v>614.89649999999995</v>
          </cell>
          <cell r="F151"/>
          <cell r="G151">
            <v>614.89649999999995</v>
          </cell>
          <cell r="H151">
            <v>339.07499999999999</v>
          </cell>
          <cell r="I151"/>
          <cell r="J151">
            <v>339.07499999999999</v>
          </cell>
          <cell r="K151">
            <v>520.50300000000004</v>
          </cell>
          <cell r="L151"/>
          <cell r="M151">
            <v>520.50300000000004</v>
          </cell>
          <cell r="N151">
            <v>388.78800000000001</v>
          </cell>
          <cell r="O151"/>
          <cell r="P151">
            <v>388.78800000000001</v>
          </cell>
          <cell r="Q151">
            <v>0</v>
          </cell>
          <cell r="R151"/>
          <cell r="S151">
            <v>0</v>
          </cell>
          <cell r="T151">
            <v>30.242999999999999</v>
          </cell>
          <cell r="U151"/>
          <cell r="V151">
            <v>30.242999999999999</v>
          </cell>
          <cell r="W151">
            <v>65.242999999999995</v>
          </cell>
          <cell r="X151"/>
          <cell r="Y151">
            <v>65.242999999999995</v>
          </cell>
          <cell r="Z151">
            <v>388.78800000000001</v>
          </cell>
          <cell r="AA151"/>
          <cell r="AB151">
            <v>388.78800000000001</v>
          </cell>
          <cell r="AC151">
            <v>388.78800000000001</v>
          </cell>
          <cell r="AD151"/>
          <cell r="AE151">
            <v>388.78800000000001</v>
          </cell>
          <cell r="AF151">
            <v>0</v>
          </cell>
          <cell r="AG151"/>
          <cell r="AH151">
            <v>0</v>
          </cell>
          <cell r="AI151">
            <v>0</v>
          </cell>
          <cell r="AJ151"/>
          <cell r="AK151">
            <v>0</v>
          </cell>
          <cell r="AL151">
            <v>0</v>
          </cell>
          <cell r="AM151"/>
          <cell r="AN151">
            <v>0</v>
          </cell>
        </row>
        <row r="152">
          <cell r="C152"/>
          <cell r="D152">
            <v>0</v>
          </cell>
          <cell r="E152">
            <v>0</v>
          </cell>
          <cell r="F152"/>
          <cell r="G152">
            <v>0</v>
          </cell>
          <cell r="H152">
            <v>0</v>
          </cell>
          <cell r="I152"/>
          <cell r="J152">
            <v>0</v>
          </cell>
          <cell r="K152">
            <v>0</v>
          </cell>
          <cell r="L152"/>
          <cell r="M152">
            <v>0</v>
          </cell>
          <cell r="N152">
            <v>-1.5</v>
          </cell>
          <cell r="O152"/>
          <cell r="P152">
            <v>-1.5</v>
          </cell>
          <cell r="Q152">
            <v>0</v>
          </cell>
          <cell r="R152"/>
          <cell r="S152">
            <v>0</v>
          </cell>
          <cell r="T152">
            <v>0</v>
          </cell>
          <cell r="U152"/>
          <cell r="V152">
            <v>0</v>
          </cell>
          <cell r="W152">
            <v>0</v>
          </cell>
          <cell r="X152"/>
          <cell r="Y152">
            <v>0</v>
          </cell>
          <cell r="Z152">
            <v>-1.5</v>
          </cell>
          <cell r="AA152"/>
          <cell r="AB152">
            <v>-1.5</v>
          </cell>
          <cell r="AC152">
            <v>-1.5</v>
          </cell>
          <cell r="AD152"/>
          <cell r="AE152">
            <v>-1.5</v>
          </cell>
          <cell r="AF152">
            <v>0</v>
          </cell>
          <cell r="AG152"/>
          <cell r="AH152">
            <v>0</v>
          </cell>
          <cell r="AI152">
            <v>0</v>
          </cell>
          <cell r="AJ152"/>
          <cell r="AK152">
            <v>0</v>
          </cell>
          <cell r="AL152">
            <v>0</v>
          </cell>
          <cell r="AM152"/>
          <cell r="AN152">
            <v>0</v>
          </cell>
        </row>
        <row r="153">
          <cell r="C153"/>
          <cell r="D153">
            <v>120.044</v>
          </cell>
          <cell r="E153">
            <v>28.254999999999999</v>
          </cell>
          <cell r="F153"/>
          <cell r="G153">
            <v>28.254999999999999</v>
          </cell>
          <cell r="H153">
            <v>30.085999999999999</v>
          </cell>
          <cell r="I153"/>
          <cell r="J153">
            <v>30.085999999999999</v>
          </cell>
          <cell r="K153">
            <v>9.73</v>
          </cell>
          <cell r="L153"/>
          <cell r="M153">
            <v>9.73</v>
          </cell>
          <cell r="N153">
            <v>47.36168</v>
          </cell>
          <cell r="O153"/>
          <cell r="P153">
            <v>47.36168</v>
          </cell>
          <cell r="Q153">
            <v>55</v>
          </cell>
          <cell r="R153"/>
          <cell r="S153">
            <v>55</v>
          </cell>
          <cell r="T153">
            <v>55.721539999999997</v>
          </cell>
          <cell r="U153"/>
          <cell r="V153">
            <v>55.721539999999997</v>
          </cell>
          <cell r="W153">
            <v>55.721539999999997</v>
          </cell>
          <cell r="X153"/>
          <cell r="Y153">
            <v>55.721539999999997</v>
          </cell>
          <cell r="Z153">
            <v>55.93</v>
          </cell>
          <cell r="AA153"/>
          <cell r="AB153">
            <v>55.93</v>
          </cell>
          <cell r="AC153">
            <v>70.020679999999999</v>
          </cell>
          <cell r="AD153"/>
          <cell r="AE153">
            <v>70.020679999999999</v>
          </cell>
          <cell r="AF153">
            <v>79</v>
          </cell>
          <cell r="AG153"/>
          <cell r="AH153">
            <v>79</v>
          </cell>
          <cell r="AI153">
            <v>79</v>
          </cell>
          <cell r="AJ153"/>
          <cell r="AK153">
            <v>79</v>
          </cell>
          <cell r="AL153">
            <v>79</v>
          </cell>
          <cell r="AM153"/>
          <cell r="AN153">
            <v>79</v>
          </cell>
        </row>
        <row r="154">
          <cell r="C154"/>
          <cell r="D154">
            <v>23001.66633</v>
          </cell>
          <cell r="E154">
            <v>18059.742019999998</v>
          </cell>
          <cell r="F154"/>
          <cell r="G154">
            <v>18059.742019999998</v>
          </cell>
          <cell r="H154">
            <v>7035.8256600000004</v>
          </cell>
          <cell r="I154"/>
          <cell r="J154">
            <v>7035.8256600000004</v>
          </cell>
          <cell r="K154">
            <v>3778.66336</v>
          </cell>
          <cell r="L154"/>
          <cell r="M154">
            <v>3778.66336</v>
          </cell>
          <cell r="N154">
            <v>2188.7291600000003</v>
          </cell>
          <cell r="O154"/>
          <cell r="P154">
            <v>2188.7291600000003</v>
          </cell>
          <cell r="Q154">
            <v>3349.1166699999999</v>
          </cell>
          <cell r="R154"/>
          <cell r="S154">
            <v>3349.1166699999999</v>
          </cell>
          <cell r="T154">
            <v>3376.3156600000002</v>
          </cell>
          <cell r="U154"/>
          <cell r="V154">
            <v>3376.3156600000002</v>
          </cell>
          <cell r="W154">
            <v>3376.3156600000002</v>
          </cell>
          <cell r="X154"/>
          <cell r="Y154">
            <v>3376.3156600000002</v>
          </cell>
          <cell r="Z154">
            <v>2838.4405099999999</v>
          </cell>
          <cell r="AA154"/>
          <cell r="AB154">
            <v>2838.4405099999999</v>
          </cell>
          <cell r="AC154">
            <v>2598.9054599999999</v>
          </cell>
          <cell r="AD154"/>
          <cell r="AE154">
            <v>2598.9054599999999</v>
          </cell>
          <cell r="AF154">
            <v>3655.74467</v>
          </cell>
          <cell r="AG154"/>
          <cell r="AH154">
            <v>3655.74467</v>
          </cell>
          <cell r="AI154">
            <v>3655.74467</v>
          </cell>
          <cell r="AJ154"/>
          <cell r="AK154">
            <v>3655.74467</v>
          </cell>
          <cell r="AL154">
            <v>3655.74467</v>
          </cell>
          <cell r="AM154"/>
          <cell r="AN154">
            <v>3655.74467</v>
          </cell>
        </row>
        <row r="155">
          <cell r="C155"/>
          <cell r="D155">
            <v>516.40599999999995</v>
          </cell>
          <cell r="E155">
            <v>0</v>
          </cell>
          <cell r="F155"/>
          <cell r="G155">
            <v>0</v>
          </cell>
          <cell r="H155">
            <v>0.03</v>
          </cell>
          <cell r="I155"/>
          <cell r="J155">
            <v>0.03</v>
          </cell>
          <cell r="K155">
            <v>0.03</v>
          </cell>
          <cell r="L155"/>
          <cell r="M155">
            <v>0.03</v>
          </cell>
          <cell r="N155">
            <v>685.66248999999993</v>
          </cell>
          <cell r="O155"/>
          <cell r="P155">
            <v>685.66248999999993</v>
          </cell>
          <cell r="Q155">
            <v>0</v>
          </cell>
          <cell r="R155"/>
          <cell r="S155">
            <v>0</v>
          </cell>
          <cell r="T155">
            <v>0</v>
          </cell>
          <cell r="U155"/>
          <cell r="V155">
            <v>0</v>
          </cell>
          <cell r="W155">
            <v>356.34969999999998</v>
          </cell>
          <cell r="X155"/>
          <cell r="Y155">
            <v>356.34969999999998</v>
          </cell>
          <cell r="Z155">
            <v>613.90773000000002</v>
          </cell>
          <cell r="AA155"/>
          <cell r="AB155">
            <v>613.90773000000002</v>
          </cell>
          <cell r="AC155">
            <v>663.5805600000001</v>
          </cell>
          <cell r="AD155"/>
          <cell r="AE155">
            <v>663.5805600000001</v>
          </cell>
          <cell r="AF155">
            <v>0</v>
          </cell>
          <cell r="AG155"/>
          <cell r="AH155">
            <v>0</v>
          </cell>
          <cell r="AI155">
            <v>0</v>
          </cell>
          <cell r="AJ155"/>
          <cell r="AK155">
            <v>0</v>
          </cell>
          <cell r="AL155">
            <v>0</v>
          </cell>
          <cell r="AM155"/>
          <cell r="AN155">
            <v>0</v>
          </cell>
        </row>
        <row r="156">
          <cell r="C156" t="str">
            <v>Other Operating Expenses</v>
          </cell>
          <cell r="D156">
            <v>23653.50633</v>
          </cell>
          <cell r="E156">
            <v>19709.343519999999</v>
          </cell>
          <cell r="F156">
            <v>0</v>
          </cell>
          <cell r="G156">
            <v>19709.343519999999</v>
          </cell>
          <cell r="H156">
            <v>8433.5746600000002</v>
          </cell>
          <cell r="I156">
            <v>0</v>
          </cell>
          <cell r="J156">
            <v>8433.5746600000002</v>
          </cell>
          <cell r="K156">
            <v>5420.8413599999994</v>
          </cell>
          <cell r="L156">
            <v>0</v>
          </cell>
          <cell r="M156">
            <v>5420.8413599999994</v>
          </cell>
          <cell r="N156">
            <v>5349.35833</v>
          </cell>
          <cell r="O156">
            <v>0</v>
          </cell>
          <cell r="P156">
            <v>5349.35833</v>
          </cell>
          <cell r="Q156">
            <v>4444.9066700000003</v>
          </cell>
          <cell r="R156">
            <v>0</v>
          </cell>
          <cell r="S156">
            <v>4444.9066700000003</v>
          </cell>
          <cell r="T156">
            <v>5341.8602000000001</v>
          </cell>
          <cell r="U156">
            <v>0</v>
          </cell>
          <cell r="V156">
            <v>5341.8602000000001</v>
          </cell>
          <cell r="W156">
            <v>5764.6619000000001</v>
          </cell>
          <cell r="X156">
            <v>0</v>
          </cell>
          <cell r="Y156">
            <v>5764.6619000000001</v>
          </cell>
          <cell r="Z156">
            <v>4972.3402399999995</v>
          </cell>
          <cell r="AA156">
            <v>0</v>
          </cell>
          <cell r="AB156">
            <v>4972.3402399999995</v>
          </cell>
          <cell r="AC156">
            <v>5283.2497000000003</v>
          </cell>
          <cell r="AD156">
            <v>0</v>
          </cell>
          <cell r="AE156">
            <v>5283.2497000000003</v>
          </cell>
          <cell r="AF156">
            <v>5546.5796700000001</v>
          </cell>
          <cell r="AG156">
            <v>0</v>
          </cell>
          <cell r="AH156">
            <v>5546.5796700000001</v>
          </cell>
          <cell r="AI156">
            <v>5546.5796700000001</v>
          </cell>
          <cell r="AJ156">
            <v>0</v>
          </cell>
          <cell r="AK156">
            <v>5546.5796700000001</v>
          </cell>
          <cell r="AL156">
            <v>5546.5796700000001</v>
          </cell>
          <cell r="AM156">
            <v>0</v>
          </cell>
          <cell r="AN156">
            <v>5546.5796700000001</v>
          </cell>
        </row>
        <row r="157">
          <cell r="C157"/>
          <cell r="D157">
            <v>295</v>
          </cell>
          <cell r="E157">
            <v>135</v>
          </cell>
          <cell r="F157"/>
          <cell r="G157">
            <v>135</v>
          </cell>
          <cell r="H157">
            <v>1295</v>
          </cell>
          <cell r="I157"/>
          <cell r="J157">
            <v>1295</v>
          </cell>
          <cell r="K157">
            <v>2246.6999999999998</v>
          </cell>
          <cell r="L157"/>
          <cell r="M157">
            <v>2246.6999999999998</v>
          </cell>
          <cell r="N157">
            <v>40</v>
          </cell>
          <cell r="O157"/>
          <cell r="P157">
            <v>40</v>
          </cell>
          <cell r="Q157">
            <v>0</v>
          </cell>
          <cell r="R157"/>
          <cell r="S157">
            <v>0</v>
          </cell>
          <cell r="T157">
            <v>0</v>
          </cell>
          <cell r="U157"/>
          <cell r="V157">
            <v>0</v>
          </cell>
          <cell r="W157">
            <v>40</v>
          </cell>
          <cell r="X157"/>
          <cell r="Y157">
            <v>40</v>
          </cell>
          <cell r="Z157">
            <v>40</v>
          </cell>
          <cell r="AA157"/>
          <cell r="AB157">
            <v>40</v>
          </cell>
          <cell r="AC157">
            <v>40</v>
          </cell>
          <cell r="AD157"/>
          <cell r="AE157">
            <v>40</v>
          </cell>
          <cell r="AF157">
            <v>0</v>
          </cell>
          <cell r="AG157"/>
          <cell r="AH157">
            <v>0</v>
          </cell>
          <cell r="AI157">
            <v>0</v>
          </cell>
          <cell r="AJ157"/>
          <cell r="AK157">
            <v>0</v>
          </cell>
          <cell r="AL157">
            <v>0</v>
          </cell>
          <cell r="AM157"/>
          <cell r="AN157">
            <v>0</v>
          </cell>
        </row>
        <row r="158">
          <cell r="C158"/>
          <cell r="D158">
            <v>0</v>
          </cell>
          <cell r="E158">
            <v>180</v>
          </cell>
          <cell r="F158"/>
          <cell r="G158">
            <v>180</v>
          </cell>
          <cell r="H158">
            <v>120</v>
          </cell>
          <cell r="I158"/>
          <cell r="J158">
            <v>120</v>
          </cell>
          <cell r="K158">
            <v>0</v>
          </cell>
          <cell r="L158"/>
          <cell r="M158">
            <v>0</v>
          </cell>
          <cell r="N158">
            <v>40</v>
          </cell>
          <cell r="O158"/>
          <cell r="P158">
            <v>40</v>
          </cell>
          <cell r="Q158">
            <v>3000</v>
          </cell>
          <cell r="R158"/>
          <cell r="S158">
            <v>3000</v>
          </cell>
          <cell r="T158">
            <v>3000</v>
          </cell>
          <cell r="U158"/>
          <cell r="V158">
            <v>3000</v>
          </cell>
          <cell r="W158">
            <v>2960</v>
          </cell>
          <cell r="X158"/>
          <cell r="Y158">
            <v>2960</v>
          </cell>
          <cell r="Z158">
            <v>3000</v>
          </cell>
          <cell r="AA158"/>
          <cell r="AB158">
            <v>3000</v>
          </cell>
          <cell r="AC158">
            <v>3040</v>
          </cell>
          <cell r="AD158"/>
          <cell r="AE158">
            <v>3040</v>
          </cell>
          <cell r="AF158">
            <v>3000</v>
          </cell>
          <cell r="AG158"/>
          <cell r="AH158">
            <v>3000</v>
          </cell>
          <cell r="AI158">
            <v>3000</v>
          </cell>
          <cell r="AJ158"/>
          <cell r="AK158">
            <v>3000</v>
          </cell>
          <cell r="AL158">
            <v>3000</v>
          </cell>
          <cell r="AM158"/>
          <cell r="AN158">
            <v>3000</v>
          </cell>
        </row>
        <row r="159">
          <cell r="C159"/>
          <cell r="D159">
            <v>2341.1109999999999</v>
          </cell>
          <cell r="E159">
            <v>1855</v>
          </cell>
          <cell r="F159"/>
          <cell r="G159">
            <v>1855</v>
          </cell>
          <cell r="H159">
            <v>3765</v>
          </cell>
          <cell r="I159"/>
          <cell r="J159">
            <v>3765</v>
          </cell>
          <cell r="K159">
            <v>14016.3</v>
          </cell>
          <cell r="L159"/>
          <cell r="M159">
            <v>14016.3</v>
          </cell>
          <cell r="N159">
            <v>4702.8</v>
          </cell>
          <cell r="O159"/>
          <cell r="P159">
            <v>4702.8</v>
          </cell>
          <cell r="Q159">
            <v>23000</v>
          </cell>
          <cell r="R159"/>
          <cell r="S159">
            <v>23000</v>
          </cell>
          <cell r="T159">
            <v>23000</v>
          </cell>
          <cell r="U159"/>
          <cell r="V159">
            <v>23000</v>
          </cell>
          <cell r="W159">
            <v>21000</v>
          </cell>
          <cell r="X159"/>
          <cell r="Y159">
            <v>21000</v>
          </cell>
          <cell r="Z159">
            <v>25000</v>
          </cell>
          <cell r="AA159"/>
          <cell r="AB159">
            <v>25000</v>
          </cell>
          <cell r="AC159">
            <v>8762.7999999999993</v>
          </cell>
          <cell r="AD159"/>
          <cell r="AE159">
            <v>8762.7999999999993</v>
          </cell>
          <cell r="AF159">
            <v>30000</v>
          </cell>
          <cell r="AG159"/>
          <cell r="AH159">
            <v>30000</v>
          </cell>
          <cell r="AI159">
            <v>20000</v>
          </cell>
          <cell r="AJ159"/>
          <cell r="AK159">
            <v>20000</v>
          </cell>
          <cell r="AL159">
            <v>20000</v>
          </cell>
          <cell r="AM159"/>
          <cell r="AN159">
            <v>20000</v>
          </cell>
          <cell r="AO159"/>
        </row>
        <row r="160">
          <cell r="C160"/>
          <cell r="D160">
            <v>180</v>
          </cell>
          <cell r="E160">
            <v>250</v>
          </cell>
          <cell r="F160"/>
          <cell r="G160">
            <v>250</v>
          </cell>
          <cell r="H160">
            <v>0</v>
          </cell>
          <cell r="I160"/>
          <cell r="J160">
            <v>0</v>
          </cell>
          <cell r="K160">
            <v>0</v>
          </cell>
          <cell r="L160"/>
          <cell r="M160">
            <v>0</v>
          </cell>
          <cell r="N160">
            <v>0</v>
          </cell>
          <cell r="O160"/>
          <cell r="P160">
            <v>0</v>
          </cell>
          <cell r="Q160">
            <v>0</v>
          </cell>
          <cell r="R160"/>
          <cell r="S160">
            <v>0</v>
          </cell>
          <cell r="T160">
            <v>0</v>
          </cell>
          <cell r="U160"/>
          <cell r="V160">
            <v>0</v>
          </cell>
          <cell r="W160">
            <v>0</v>
          </cell>
          <cell r="X160"/>
          <cell r="Y160">
            <v>0</v>
          </cell>
          <cell r="Z160">
            <v>0</v>
          </cell>
          <cell r="AA160"/>
          <cell r="AB160">
            <v>0</v>
          </cell>
          <cell r="AC160">
            <v>0</v>
          </cell>
          <cell r="AD160"/>
          <cell r="AE160">
            <v>0</v>
          </cell>
          <cell r="AF160">
            <v>0</v>
          </cell>
          <cell r="AG160"/>
          <cell r="AH160">
            <v>0</v>
          </cell>
          <cell r="AI160">
            <v>0</v>
          </cell>
          <cell r="AJ160"/>
          <cell r="AK160">
            <v>0</v>
          </cell>
          <cell r="AL160">
            <v>0</v>
          </cell>
          <cell r="AM160"/>
          <cell r="AN160">
            <v>0</v>
          </cell>
        </row>
        <row r="161">
          <cell r="C161"/>
          <cell r="D161">
            <v>0</v>
          </cell>
          <cell r="E161">
            <v>100</v>
          </cell>
          <cell r="F161"/>
          <cell r="G161">
            <v>100</v>
          </cell>
          <cell r="H161">
            <v>0</v>
          </cell>
          <cell r="I161"/>
          <cell r="J161">
            <v>0</v>
          </cell>
          <cell r="K161">
            <v>0</v>
          </cell>
          <cell r="L161"/>
          <cell r="M161">
            <v>0</v>
          </cell>
          <cell r="N161">
            <v>0</v>
          </cell>
          <cell r="O161"/>
          <cell r="P161">
            <v>0</v>
          </cell>
          <cell r="Q161">
            <v>0</v>
          </cell>
          <cell r="R161"/>
          <cell r="S161">
            <v>0</v>
          </cell>
          <cell r="T161">
            <v>0</v>
          </cell>
          <cell r="U161"/>
          <cell r="V161">
            <v>0</v>
          </cell>
          <cell r="W161">
            <v>0</v>
          </cell>
          <cell r="X161"/>
          <cell r="Y161">
            <v>0</v>
          </cell>
          <cell r="Z161">
            <v>0</v>
          </cell>
          <cell r="AA161"/>
          <cell r="AB161">
            <v>0</v>
          </cell>
          <cell r="AC161">
            <v>0</v>
          </cell>
          <cell r="AD161"/>
          <cell r="AE161">
            <v>0</v>
          </cell>
          <cell r="AF161">
            <v>0</v>
          </cell>
          <cell r="AG161"/>
          <cell r="AH161">
            <v>0</v>
          </cell>
          <cell r="AI161">
            <v>0</v>
          </cell>
          <cell r="AJ161"/>
          <cell r="AK161">
            <v>0</v>
          </cell>
          <cell r="AL161">
            <v>0</v>
          </cell>
          <cell r="AM161"/>
          <cell r="AN161">
            <v>0</v>
          </cell>
        </row>
        <row r="162">
          <cell r="C162"/>
          <cell r="D162">
            <v>0</v>
          </cell>
          <cell r="E162">
            <v>25</v>
          </cell>
          <cell r="F162"/>
          <cell r="G162">
            <v>25</v>
          </cell>
          <cell r="H162">
            <v>0</v>
          </cell>
          <cell r="I162"/>
          <cell r="J162">
            <v>0</v>
          </cell>
          <cell r="K162">
            <v>0</v>
          </cell>
          <cell r="L162"/>
          <cell r="M162">
            <v>0</v>
          </cell>
          <cell r="N162">
            <v>0</v>
          </cell>
          <cell r="O162"/>
          <cell r="P162">
            <v>0</v>
          </cell>
          <cell r="Q162">
            <v>0</v>
          </cell>
          <cell r="R162"/>
          <cell r="S162">
            <v>0</v>
          </cell>
          <cell r="T162">
            <v>0</v>
          </cell>
          <cell r="U162"/>
          <cell r="V162">
            <v>0</v>
          </cell>
          <cell r="W162">
            <v>0</v>
          </cell>
          <cell r="X162"/>
          <cell r="Y162">
            <v>0</v>
          </cell>
          <cell r="Z162">
            <v>0</v>
          </cell>
          <cell r="AA162"/>
          <cell r="AB162">
            <v>0</v>
          </cell>
          <cell r="AC162">
            <v>0</v>
          </cell>
          <cell r="AD162"/>
          <cell r="AE162">
            <v>0</v>
          </cell>
          <cell r="AF162">
            <v>0</v>
          </cell>
          <cell r="AG162"/>
          <cell r="AH162">
            <v>0</v>
          </cell>
          <cell r="AI162">
            <v>0</v>
          </cell>
          <cell r="AJ162"/>
          <cell r="AK162">
            <v>0</v>
          </cell>
          <cell r="AL162">
            <v>0</v>
          </cell>
          <cell r="AM162"/>
          <cell r="AN162">
            <v>0</v>
          </cell>
        </row>
        <row r="163">
          <cell r="C163"/>
          <cell r="D163">
            <v>0</v>
          </cell>
          <cell r="E163">
            <v>0</v>
          </cell>
          <cell r="F163"/>
          <cell r="G163">
            <v>0</v>
          </cell>
          <cell r="H163">
            <v>500</v>
          </cell>
          <cell r="I163"/>
          <cell r="J163">
            <v>500</v>
          </cell>
          <cell r="K163">
            <v>6093.8220000000001</v>
          </cell>
          <cell r="L163"/>
          <cell r="M163">
            <v>6093.8220000000001</v>
          </cell>
          <cell r="N163">
            <v>2000</v>
          </cell>
          <cell r="O163"/>
          <cell r="P163">
            <v>2000</v>
          </cell>
          <cell r="Q163">
            <v>0</v>
          </cell>
          <cell r="R163"/>
          <cell r="S163">
            <v>0</v>
          </cell>
          <cell r="T163">
            <v>0</v>
          </cell>
          <cell r="U163"/>
          <cell r="V163">
            <v>0</v>
          </cell>
          <cell r="W163">
            <v>2000</v>
          </cell>
          <cell r="X163"/>
          <cell r="Y163">
            <v>2000</v>
          </cell>
          <cell r="Z163">
            <v>2000</v>
          </cell>
          <cell r="AA163"/>
          <cell r="AB163">
            <v>2000</v>
          </cell>
          <cell r="AC163">
            <v>2033.1</v>
          </cell>
          <cell r="AD163"/>
          <cell r="AE163">
            <v>2033.1</v>
          </cell>
          <cell r="AF163">
            <v>0</v>
          </cell>
          <cell r="AG163"/>
          <cell r="AH163">
            <v>0</v>
          </cell>
          <cell r="AI163">
            <v>0</v>
          </cell>
          <cell r="AJ163"/>
          <cell r="AK163">
            <v>0</v>
          </cell>
          <cell r="AL163">
            <v>0</v>
          </cell>
          <cell r="AM163"/>
          <cell r="AN163">
            <v>0</v>
          </cell>
        </row>
        <row r="164">
          <cell r="C164" t="str">
            <v>Other Operating Expenses</v>
          </cell>
          <cell r="D164">
            <v>2816.1109999999999</v>
          </cell>
          <cell r="E164">
            <v>2545</v>
          </cell>
          <cell r="F164">
            <v>0</v>
          </cell>
          <cell r="G164">
            <v>2545</v>
          </cell>
          <cell r="H164">
            <v>5680</v>
          </cell>
          <cell r="I164">
            <v>0</v>
          </cell>
          <cell r="J164">
            <v>5680</v>
          </cell>
          <cell r="K164">
            <v>22356.822</v>
          </cell>
          <cell r="L164">
            <v>0</v>
          </cell>
          <cell r="M164">
            <v>22356.822</v>
          </cell>
          <cell r="N164">
            <v>6782.8</v>
          </cell>
          <cell r="O164">
            <v>0</v>
          </cell>
          <cell r="P164">
            <v>6782.8</v>
          </cell>
          <cell r="Q164">
            <v>26000</v>
          </cell>
          <cell r="R164">
            <v>0</v>
          </cell>
          <cell r="S164">
            <v>26000</v>
          </cell>
          <cell r="T164">
            <v>26000</v>
          </cell>
          <cell r="U164">
            <v>0</v>
          </cell>
          <cell r="V164">
            <v>26000</v>
          </cell>
          <cell r="W164">
            <v>26000</v>
          </cell>
          <cell r="X164">
            <v>0</v>
          </cell>
          <cell r="Y164">
            <v>26000</v>
          </cell>
          <cell r="Z164">
            <v>30040</v>
          </cell>
          <cell r="AA164">
            <v>0</v>
          </cell>
          <cell r="AB164">
            <v>30040</v>
          </cell>
          <cell r="AC164">
            <v>13875.9</v>
          </cell>
          <cell r="AD164">
            <v>0</v>
          </cell>
          <cell r="AE164">
            <v>13875.9</v>
          </cell>
          <cell r="AF164">
            <v>33000</v>
          </cell>
          <cell r="AG164">
            <v>0</v>
          </cell>
          <cell r="AH164">
            <v>33000</v>
          </cell>
          <cell r="AI164">
            <v>23000</v>
          </cell>
          <cell r="AJ164">
            <v>0</v>
          </cell>
          <cell r="AK164">
            <v>23000</v>
          </cell>
          <cell r="AL164">
            <v>23000</v>
          </cell>
          <cell r="AM164">
            <v>0</v>
          </cell>
          <cell r="AN164">
            <v>23000</v>
          </cell>
        </row>
        <row r="165">
          <cell r="C165"/>
          <cell r="D165">
            <v>28.43</v>
          </cell>
          <cell r="E165">
            <v>0</v>
          </cell>
          <cell r="F165"/>
          <cell r="G165">
            <v>0</v>
          </cell>
          <cell r="H165">
            <v>0</v>
          </cell>
          <cell r="I165"/>
          <cell r="J165">
            <v>0</v>
          </cell>
          <cell r="K165">
            <v>51.867190000000001</v>
          </cell>
          <cell r="L165"/>
          <cell r="M165">
            <v>51.867190000000001</v>
          </cell>
          <cell r="N165">
            <v>473.15035999999998</v>
          </cell>
          <cell r="O165"/>
          <cell r="P165">
            <v>473.15035999999998</v>
          </cell>
          <cell r="Q165">
            <v>0</v>
          </cell>
          <cell r="R165"/>
          <cell r="S165">
            <v>0</v>
          </cell>
          <cell r="T165">
            <v>0</v>
          </cell>
          <cell r="U165"/>
          <cell r="V165">
            <v>0</v>
          </cell>
          <cell r="W165">
            <v>245.36199999999999</v>
          </cell>
          <cell r="X165"/>
          <cell r="Y165">
            <v>245.36199999999999</v>
          </cell>
          <cell r="Z165">
            <v>331.93903</v>
          </cell>
          <cell r="AA165"/>
          <cell r="AB165">
            <v>331.93903</v>
          </cell>
          <cell r="AC165">
            <v>473.15035999999998</v>
          </cell>
          <cell r="AD165"/>
          <cell r="AE165">
            <v>473.15035999999998</v>
          </cell>
          <cell r="AF165">
            <v>0</v>
          </cell>
          <cell r="AG165"/>
          <cell r="AH165">
            <v>0</v>
          </cell>
          <cell r="AI165">
            <v>0</v>
          </cell>
          <cell r="AJ165"/>
          <cell r="AK165">
            <v>0</v>
          </cell>
          <cell r="AL165">
            <v>0</v>
          </cell>
          <cell r="AM165"/>
          <cell r="AN165">
            <v>0</v>
          </cell>
        </row>
        <row r="166">
          <cell r="C166" t="str">
            <v>Other Operating Expenses</v>
          </cell>
          <cell r="D166">
            <v>28.43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51.867190000000001</v>
          </cell>
          <cell r="L166">
            <v>0</v>
          </cell>
          <cell r="M166">
            <v>51.867190000000001</v>
          </cell>
          <cell r="N166">
            <v>473.15035999999998</v>
          </cell>
          <cell r="O166">
            <v>0</v>
          </cell>
          <cell r="P166">
            <v>473.15035999999998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245.36199999999999</v>
          </cell>
          <cell r="X166">
            <v>0</v>
          </cell>
          <cell r="Y166">
            <v>245.36199999999999</v>
          </cell>
          <cell r="Z166">
            <v>331.93903</v>
          </cell>
          <cell r="AA166">
            <v>0</v>
          </cell>
          <cell r="AB166">
            <v>331.93903</v>
          </cell>
          <cell r="AC166">
            <v>473.15035999999998</v>
          </cell>
          <cell r="AD166">
            <v>0</v>
          </cell>
          <cell r="AE166">
            <v>473.15035999999998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</row>
        <row r="167">
          <cell r="C167"/>
          <cell r="D167">
            <v>0.97499999999999998</v>
          </cell>
          <cell r="E167">
            <v>102</v>
          </cell>
          <cell r="F167"/>
          <cell r="G167">
            <v>102</v>
          </cell>
          <cell r="H167">
            <v>0.61099999999999999</v>
          </cell>
          <cell r="I167"/>
          <cell r="J167">
            <v>0.61099999999999999</v>
          </cell>
          <cell r="K167">
            <v>30</v>
          </cell>
          <cell r="L167"/>
          <cell r="M167">
            <v>30</v>
          </cell>
          <cell r="N167">
            <v>0</v>
          </cell>
          <cell r="O167"/>
          <cell r="P167">
            <v>0</v>
          </cell>
          <cell r="Q167">
            <v>0</v>
          </cell>
          <cell r="R167"/>
          <cell r="S167">
            <v>0</v>
          </cell>
          <cell r="T167">
            <v>0</v>
          </cell>
          <cell r="U167"/>
          <cell r="V167">
            <v>0</v>
          </cell>
          <cell r="W167">
            <v>0</v>
          </cell>
          <cell r="X167"/>
          <cell r="Y167">
            <v>0</v>
          </cell>
          <cell r="Z167">
            <v>0</v>
          </cell>
          <cell r="AA167"/>
          <cell r="AB167">
            <v>0</v>
          </cell>
          <cell r="AC167">
            <v>0</v>
          </cell>
          <cell r="AD167"/>
          <cell r="AE167">
            <v>0</v>
          </cell>
          <cell r="AF167">
            <v>0</v>
          </cell>
          <cell r="AG167"/>
          <cell r="AH167">
            <v>0</v>
          </cell>
          <cell r="AI167">
            <v>0</v>
          </cell>
          <cell r="AJ167"/>
          <cell r="AK167">
            <v>0</v>
          </cell>
          <cell r="AL167">
            <v>0</v>
          </cell>
          <cell r="AM167"/>
          <cell r="AN167">
            <v>0</v>
          </cell>
        </row>
        <row r="168">
          <cell r="C168" t="str">
            <v>Other Operating Expenses</v>
          </cell>
          <cell r="D168">
            <v>0.97499999999999998</v>
          </cell>
          <cell r="E168">
            <v>102</v>
          </cell>
          <cell r="F168">
            <v>0</v>
          </cell>
          <cell r="G168">
            <v>102</v>
          </cell>
          <cell r="H168">
            <v>0.61099999999999999</v>
          </cell>
          <cell r="I168">
            <v>0</v>
          </cell>
          <cell r="J168">
            <v>0.61099999999999999</v>
          </cell>
          <cell r="K168">
            <v>30</v>
          </cell>
          <cell r="L168">
            <v>0</v>
          </cell>
          <cell r="M168">
            <v>30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</row>
        <row r="169">
          <cell r="C169" t="str">
            <v>Other Operating Expenses</v>
          </cell>
          <cell r="D169">
            <v>450.37</v>
          </cell>
          <cell r="E169">
            <v>1162.27919</v>
          </cell>
          <cell r="F169"/>
          <cell r="G169">
            <v>1162.27919</v>
          </cell>
          <cell r="H169">
            <v>1937.999</v>
          </cell>
          <cell r="I169"/>
          <cell r="J169">
            <v>1937.999</v>
          </cell>
          <cell r="K169">
            <v>714.3</v>
          </cell>
          <cell r="L169"/>
          <cell r="M169">
            <v>714.3</v>
          </cell>
          <cell r="N169">
            <v>6529.4397600000002</v>
          </cell>
          <cell r="O169"/>
          <cell r="P169">
            <v>6529.4397600000002</v>
          </cell>
          <cell r="Q169">
            <v>714.3</v>
          </cell>
          <cell r="R169"/>
          <cell r="S169">
            <v>714.3</v>
          </cell>
          <cell r="T169">
            <v>421.5</v>
          </cell>
          <cell r="U169"/>
          <cell r="V169">
            <v>421.5</v>
          </cell>
          <cell r="W169">
            <v>421.5</v>
          </cell>
          <cell r="X169"/>
          <cell r="Y169">
            <v>421.5</v>
          </cell>
          <cell r="Z169">
            <v>208.35</v>
          </cell>
          <cell r="AA169"/>
          <cell r="AB169">
            <v>208.35</v>
          </cell>
          <cell r="AC169">
            <v>4522.6499999999996</v>
          </cell>
          <cell r="AD169"/>
          <cell r="AE169">
            <v>4522.6499999999996</v>
          </cell>
          <cell r="AF169">
            <v>0</v>
          </cell>
          <cell r="AG169"/>
          <cell r="AH169">
            <v>0</v>
          </cell>
          <cell r="AI169">
            <v>0</v>
          </cell>
          <cell r="AJ169"/>
          <cell r="AK169">
            <v>0</v>
          </cell>
          <cell r="AL169">
            <v>0</v>
          </cell>
          <cell r="AM169"/>
          <cell r="AN169">
            <v>0</v>
          </cell>
        </row>
        <row r="170">
          <cell r="C170" t="str">
            <v>Other Operating Expenses</v>
          </cell>
          <cell r="D170">
            <v>1903.027</v>
          </cell>
          <cell r="E170">
            <v>532.31240000000003</v>
          </cell>
          <cell r="F170"/>
          <cell r="G170">
            <v>532.31240000000003</v>
          </cell>
          <cell r="H170">
            <v>914.78800000000001</v>
          </cell>
          <cell r="I170"/>
          <cell r="J170">
            <v>914.78800000000001</v>
          </cell>
          <cell r="K170">
            <v>226.86600000000001</v>
          </cell>
          <cell r="L170"/>
          <cell r="M170">
            <v>226.86600000000001</v>
          </cell>
          <cell r="N170">
            <v>1528.8518000000001</v>
          </cell>
          <cell r="O170"/>
          <cell r="P170">
            <v>1528.8518000000001</v>
          </cell>
          <cell r="Q170">
            <v>649.91999999999996</v>
          </cell>
          <cell r="R170"/>
          <cell r="S170">
            <v>649.91999999999996</v>
          </cell>
          <cell r="T170">
            <v>652.88499999999999</v>
          </cell>
          <cell r="U170"/>
          <cell r="V170">
            <v>652.88499999999999</v>
          </cell>
          <cell r="W170">
            <v>652.88499999999999</v>
          </cell>
          <cell r="X170"/>
          <cell r="Y170">
            <v>652.88499999999999</v>
          </cell>
          <cell r="Z170">
            <v>773.99199999999996</v>
          </cell>
          <cell r="AA170"/>
          <cell r="AB170">
            <v>773.99199999999996</v>
          </cell>
          <cell r="AC170">
            <v>595.0498</v>
          </cell>
          <cell r="AD170"/>
          <cell r="AE170">
            <v>595.0498</v>
          </cell>
          <cell r="AF170">
            <v>589</v>
          </cell>
          <cell r="AG170"/>
          <cell r="AH170">
            <v>589</v>
          </cell>
          <cell r="AI170">
            <v>559</v>
          </cell>
          <cell r="AJ170"/>
          <cell r="AK170">
            <v>559</v>
          </cell>
          <cell r="AL170">
            <v>559</v>
          </cell>
          <cell r="AM170"/>
          <cell r="AN170">
            <v>559</v>
          </cell>
        </row>
        <row r="171">
          <cell r="C171" t="str">
            <v>Other Operating Expenses</v>
          </cell>
          <cell r="D171">
            <v>23835.744999999999</v>
          </cell>
          <cell r="E171">
            <v>13256.142189999999</v>
          </cell>
          <cell r="F171"/>
          <cell r="G171">
            <v>13256.142189999999</v>
          </cell>
          <cell r="H171">
            <v>12522.23566</v>
          </cell>
          <cell r="I171"/>
          <cell r="J171">
            <v>12522.23566</v>
          </cell>
          <cell r="K171">
            <v>11612.398999999999</v>
          </cell>
          <cell r="L171"/>
          <cell r="M171">
            <v>11612.398999999999</v>
          </cell>
          <cell r="N171">
            <v>11853.028910000001</v>
          </cell>
          <cell r="O171"/>
          <cell r="P171">
            <v>11853.028910000001</v>
          </cell>
          <cell r="Q171">
            <v>11800.321</v>
          </cell>
          <cell r="R171"/>
          <cell r="S171">
            <v>11800.321</v>
          </cell>
          <cell r="T171">
            <v>11884.364</v>
          </cell>
          <cell r="U171"/>
          <cell r="V171">
            <v>11884.364</v>
          </cell>
          <cell r="W171">
            <v>11884.364</v>
          </cell>
          <cell r="X171"/>
          <cell r="Y171">
            <v>11884.364</v>
          </cell>
          <cell r="Z171">
            <v>11140.849340000001</v>
          </cell>
          <cell r="AA171"/>
          <cell r="AB171">
            <v>11140.849340000001</v>
          </cell>
          <cell r="AC171">
            <v>11397.38106</v>
          </cell>
          <cell r="AD171"/>
          <cell r="AE171">
            <v>11397.38106</v>
          </cell>
          <cell r="AF171">
            <v>10748.906999999999</v>
          </cell>
          <cell r="AG171"/>
          <cell r="AH171">
            <v>10748.906999999999</v>
          </cell>
          <cell r="AI171">
            <v>10748.906999999999</v>
          </cell>
          <cell r="AJ171"/>
          <cell r="AK171">
            <v>10748.906999999999</v>
          </cell>
          <cell r="AL171">
            <v>10748.906999999999</v>
          </cell>
          <cell r="AM171"/>
          <cell r="AN171">
            <v>10748.906999999999</v>
          </cell>
        </row>
        <row r="172">
          <cell r="C172" t="str">
            <v>Other Operating Expenses</v>
          </cell>
          <cell r="D172">
            <v>2389.7664300000001</v>
          </cell>
          <cell r="E172">
            <v>1874.1296100000002</v>
          </cell>
          <cell r="F172"/>
          <cell r="G172">
            <v>1874.1296100000002</v>
          </cell>
          <cell r="H172">
            <v>2803.9832700000002</v>
          </cell>
          <cell r="I172"/>
          <cell r="J172">
            <v>2803.9832700000002</v>
          </cell>
          <cell r="K172">
            <v>2378.1165000000001</v>
          </cell>
          <cell r="L172"/>
          <cell r="M172">
            <v>2378.1165000000001</v>
          </cell>
          <cell r="N172">
            <v>10301.638499999999</v>
          </cell>
          <cell r="O172"/>
          <cell r="P172">
            <v>10301.638499999999</v>
          </cell>
          <cell r="Q172">
            <v>1930.47667</v>
          </cell>
          <cell r="R172"/>
          <cell r="S172">
            <v>1930.47667</v>
          </cell>
          <cell r="T172">
            <v>1938.00134</v>
          </cell>
          <cell r="U172"/>
          <cell r="V172">
            <v>1938.00134</v>
          </cell>
          <cell r="W172">
            <v>6638.0013399999998</v>
          </cell>
          <cell r="X172"/>
          <cell r="Y172">
            <v>6638.0013399999998</v>
          </cell>
          <cell r="Z172">
            <v>6117.6289999999999</v>
          </cell>
          <cell r="AA172"/>
          <cell r="AB172">
            <v>6117.6289999999999</v>
          </cell>
          <cell r="AC172">
            <v>8912.5419999999995</v>
          </cell>
          <cell r="AD172"/>
          <cell r="AE172">
            <v>8912.5419999999995</v>
          </cell>
          <cell r="AF172">
            <v>1765.47667</v>
          </cell>
          <cell r="AG172"/>
          <cell r="AH172">
            <v>1765.47667</v>
          </cell>
          <cell r="AI172">
            <v>1765.47667</v>
          </cell>
          <cell r="AJ172"/>
          <cell r="AK172">
            <v>1765.47667</v>
          </cell>
          <cell r="AL172">
            <v>1765.47667</v>
          </cell>
          <cell r="AM172"/>
          <cell r="AN172">
            <v>1765.47667</v>
          </cell>
        </row>
        <row r="173">
          <cell r="C173" t="str">
            <v>Other Operating Expenses</v>
          </cell>
          <cell r="D173">
            <v>0</v>
          </cell>
          <cell r="E173">
            <v>306.51600000000002</v>
          </cell>
          <cell r="F173"/>
          <cell r="G173">
            <v>306.51600000000002</v>
          </cell>
          <cell r="H173">
            <v>0</v>
          </cell>
          <cell r="I173"/>
          <cell r="J173">
            <v>0</v>
          </cell>
          <cell r="K173">
            <v>8</v>
          </cell>
          <cell r="L173"/>
          <cell r="M173">
            <v>8</v>
          </cell>
          <cell r="N173">
            <v>0</v>
          </cell>
          <cell r="O173"/>
          <cell r="P173">
            <v>0</v>
          </cell>
          <cell r="Q173">
            <v>0</v>
          </cell>
          <cell r="R173"/>
          <cell r="S173">
            <v>0</v>
          </cell>
          <cell r="T173">
            <v>0</v>
          </cell>
          <cell r="U173"/>
          <cell r="V173">
            <v>0</v>
          </cell>
          <cell r="W173">
            <v>0</v>
          </cell>
          <cell r="X173"/>
          <cell r="Y173">
            <v>0</v>
          </cell>
          <cell r="Z173">
            <v>0</v>
          </cell>
          <cell r="AA173"/>
          <cell r="AB173">
            <v>0</v>
          </cell>
          <cell r="AC173">
            <v>0</v>
          </cell>
          <cell r="AD173"/>
          <cell r="AE173">
            <v>0</v>
          </cell>
          <cell r="AF173">
            <v>0</v>
          </cell>
          <cell r="AG173"/>
          <cell r="AH173">
            <v>0</v>
          </cell>
          <cell r="AI173">
            <v>0</v>
          </cell>
          <cell r="AJ173"/>
          <cell r="AK173">
            <v>0</v>
          </cell>
          <cell r="AL173">
            <v>0</v>
          </cell>
          <cell r="AM173"/>
          <cell r="AN173">
            <v>0</v>
          </cell>
        </row>
        <row r="174">
          <cell r="C174" t="str">
            <v>Other Operating Expenses</v>
          </cell>
          <cell r="D174">
            <v>0.57384000000000002</v>
          </cell>
          <cell r="E174">
            <v>0.56304999999999994</v>
          </cell>
          <cell r="F174"/>
          <cell r="G174">
            <v>0.56304999999999994</v>
          </cell>
          <cell r="H174">
            <v>1.0552000000000001</v>
          </cell>
          <cell r="I174"/>
          <cell r="J174">
            <v>1.0552000000000001</v>
          </cell>
          <cell r="K174">
            <v>0.57403999999999999</v>
          </cell>
          <cell r="L174"/>
          <cell r="M174">
            <v>0.57403999999999999</v>
          </cell>
          <cell r="N174">
            <v>-0.58301000000000003</v>
          </cell>
          <cell r="O174"/>
          <cell r="P174">
            <v>-0.58301000000000003</v>
          </cell>
          <cell r="Q174">
            <v>0</v>
          </cell>
          <cell r="R174"/>
          <cell r="S174">
            <v>0</v>
          </cell>
          <cell r="T174">
            <v>0.16496</v>
          </cell>
          <cell r="U174"/>
          <cell r="V174">
            <v>0.16496</v>
          </cell>
          <cell r="W174">
            <v>0.26486000000000004</v>
          </cell>
          <cell r="X174"/>
          <cell r="Y174">
            <v>0.26486000000000004</v>
          </cell>
          <cell r="Z174">
            <v>0.57286999999999999</v>
          </cell>
          <cell r="AA174"/>
          <cell r="AB174">
            <v>0.57286999999999999</v>
          </cell>
          <cell r="AC174">
            <v>0.73260999999999998</v>
          </cell>
          <cell r="AD174"/>
          <cell r="AE174">
            <v>0.73260999999999998</v>
          </cell>
          <cell r="AF174">
            <v>0</v>
          </cell>
          <cell r="AG174"/>
          <cell r="AH174">
            <v>0</v>
          </cell>
          <cell r="AI174">
            <v>0</v>
          </cell>
          <cell r="AJ174"/>
          <cell r="AK174">
            <v>0</v>
          </cell>
          <cell r="AL174">
            <v>0</v>
          </cell>
          <cell r="AM174"/>
          <cell r="AN174">
            <v>0</v>
          </cell>
        </row>
        <row r="175">
          <cell r="C175" t="str">
            <v>Other Operating Expenses</v>
          </cell>
          <cell r="D175">
            <v>6087.2853299999997</v>
          </cell>
          <cell r="E175">
            <v>5327.0677599999999</v>
          </cell>
          <cell r="F175"/>
          <cell r="G175">
            <v>5327.0677599999999</v>
          </cell>
          <cell r="H175">
            <v>5653.8730599999999</v>
          </cell>
          <cell r="I175"/>
          <cell r="J175">
            <v>5653.8730599999999</v>
          </cell>
          <cell r="K175">
            <v>8692.5409499999987</v>
          </cell>
          <cell r="L175"/>
          <cell r="M175">
            <v>8692.5409499999987</v>
          </cell>
          <cell r="N175">
            <v>1717.8527199999999</v>
          </cell>
          <cell r="O175"/>
          <cell r="P175">
            <v>1717.8527199999999</v>
          </cell>
          <cell r="Q175">
            <v>8972</v>
          </cell>
          <cell r="R175"/>
          <cell r="S175">
            <v>8972</v>
          </cell>
          <cell r="T175">
            <v>8764.3369999999995</v>
          </cell>
          <cell r="U175"/>
          <cell r="V175">
            <v>8764.3369999999995</v>
          </cell>
          <cell r="W175">
            <v>11764.337</v>
          </cell>
          <cell r="X175"/>
          <cell r="Y175">
            <v>11764.337</v>
          </cell>
          <cell r="Z175">
            <v>8982.8147200000003</v>
          </cell>
          <cell r="AA175"/>
          <cell r="AB175">
            <v>8982.8147200000003</v>
          </cell>
          <cell r="AC175">
            <v>4089.8137200000001</v>
          </cell>
          <cell r="AD175"/>
          <cell r="AE175">
            <v>4089.8137200000001</v>
          </cell>
          <cell r="AF175">
            <v>10680</v>
          </cell>
          <cell r="AG175"/>
          <cell r="AH175">
            <v>10680</v>
          </cell>
          <cell r="AI175">
            <v>10680</v>
          </cell>
          <cell r="AJ175"/>
          <cell r="AK175">
            <v>10680</v>
          </cell>
          <cell r="AL175">
            <v>10680</v>
          </cell>
          <cell r="AM175"/>
          <cell r="AN175">
            <v>10680</v>
          </cell>
        </row>
        <row r="176">
          <cell r="C176" t="str">
            <v>Other Operating Expenses</v>
          </cell>
          <cell r="D176">
            <v>439.57</v>
          </cell>
          <cell r="E176">
            <v>15.548500000000001</v>
          </cell>
          <cell r="F176"/>
          <cell r="G176">
            <v>15.548500000000001</v>
          </cell>
          <cell r="H176">
            <v>1359.8949399999999</v>
          </cell>
          <cell r="I176"/>
          <cell r="J176">
            <v>1359.8949399999999</v>
          </cell>
          <cell r="K176">
            <v>202.46789000000001</v>
          </cell>
          <cell r="L176"/>
          <cell r="M176">
            <v>202.46789000000001</v>
          </cell>
          <cell r="N176">
            <v>42.317999999999998</v>
          </cell>
          <cell r="O176"/>
          <cell r="P176">
            <v>42.317999999999998</v>
          </cell>
          <cell r="Q176">
            <v>40</v>
          </cell>
          <cell r="R176"/>
          <cell r="S176">
            <v>40</v>
          </cell>
          <cell r="T176">
            <v>41.1</v>
          </cell>
          <cell r="U176"/>
          <cell r="V176">
            <v>41.1</v>
          </cell>
          <cell r="W176">
            <v>41.1</v>
          </cell>
          <cell r="X176"/>
          <cell r="Y176">
            <v>41.1</v>
          </cell>
          <cell r="Z176">
            <v>21.1</v>
          </cell>
          <cell r="AA176"/>
          <cell r="AB176">
            <v>21.1</v>
          </cell>
          <cell r="AC176">
            <v>62.317999999999998</v>
          </cell>
          <cell r="AD176"/>
          <cell r="AE176">
            <v>62.317999999999998</v>
          </cell>
          <cell r="AF176">
            <v>40</v>
          </cell>
          <cell r="AG176"/>
          <cell r="AH176">
            <v>40</v>
          </cell>
          <cell r="AI176">
            <v>40</v>
          </cell>
          <cell r="AJ176"/>
          <cell r="AK176">
            <v>40</v>
          </cell>
          <cell r="AL176">
            <v>40</v>
          </cell>
          <cell r="AM176"/>
          <cell r="AN176">
            <v>40</v>
          </cell>
        </row>
        <row r="177">
          <cell r="C177" t="str">
            <v>Other Operating Expenses</v>
          </cell>
          <cell r="D177">
            <v>423.41699999999997</v>
          </cell>
          <cell r="E177">
            <v>396.15</v>
          </cell>
          <cell r="F177"/>
          <cell r="G177">
            <v>396.15</v>
          </cell>
          <cell r="H177">
            <v>399.27</v>
          </cell>
          <cell r="I177"/>
          <cell r="J177">
            <v>399.27</v>
          </cell>
          <cell r="K177">
            <v>146.50899999999999</v>
          </cell>
          <cell r="L177"/>
          <cell r="M177">
            <v>146.50899999999999</v>
          </cell>
          <cell r="N177">
            <v>-2.5859999999999999</v>
          </cell>
          <cell r="O177"/>
          <cell r="P177">
            <v>-2.5859999999999999</v>
          </cell>
          <cell r="Q177">
            <v>50.012</v>
          </cell>
          <cell r="R177"/>
          <cell r="S177">
            <v>50.012</v>
          </cell>
          <cell r="T177">
            <v>38.759</v>
          </cell>
          <cell r="U177"/>
          <cell r="V177">
            <v>38.759</v>
          </cell>
          <cell r="W177">
            <v>38.759</v>
          </cell>
          <cell r="X177"/>
          <cell r="Y177">
            <v>38.759</v>
          </cell>
          <cell r="Z177">
            <v>-2.5859999999999999</v>
          </cell>
          <cell r="AA177"/>
          <cell r="AB177">
            <v>-2.5859999999999999</v>
          </cell>
          <cell r="AC177">
            <v>-2.5859999999999999</v>
          </cell>
          <cell r="AD177"/>
          <cell r="AE177">
            <v>-2.5859999999999999</v>
          </cell>
          <cell r="AF177">
            <v>38.759</v>
          </cell>
          <cell r="AG177"/>
          <cell r="AH177">
            <v>38.759</v>
          </cell>
          <cell r="AI177">
            <v>38.759</v>
          </cell>
          <cell r="AJ177"/>
          <cell r="AK177">
            <v>38.759</v>
          </cell>
          <cell r="AL177">
            <v>38.759</v>
          </cell>
          <cell r="AM177"/>
          <cell r="AN177">
            <v>38.759</v>
          </cell>
        </row>
        <row r="178">
          <cell r="C178" t="str">
            <v>Provisions</v>
          </cell>
          <cell r="D178">
            <v>0</v>
          </cell>
          <cell r="E178">
            <v>27700</v>
          </cell>
          <cell r="F178">
            <v>-151.37746000000001</v>
          </cell>
          <cell r="G178">
            <v>27548.62254</v>
          </cell>
          <cell r="H178">
            <v>-27700</v>
          </cell>
          <cell r="I178">
            <v>0</v>
          </cell>
          <cell r="J178">
            <v>-27700</v>
          </cell>
          <cell r="K178">
            <v>14648</v>
          </cell>
          <cell r="L178">
            <v>0</v>
          </cell>
          <cell r="M178">
            <v>14648</v>
          </cell>
          <cell r="N178">
            <v>13694</v>
          </cell>
          <cell r="O178">
            <v>0</v>
          </cell>
          <cell r="P178">
            <v>13694</v>
          </cell>
          <cell r="Q178">
            <v>0</v>
          </cell>
          <cell r="R178">
            <v>0</v>
          </cell>
          <cell r="S178">
            <v>0</v>
          </cell>
          <cell r="T178">
            <v>-9560</v>
          </cell>
          <cell r="U178">
            <v>0</v>
          </cell>
          <cell r="V178">
            <v>-9560</v>
          </cell>
          <cell r="W178">
            <v>-9560</v>
          </cell>
          <cell r="X178">
            <v>0</v>
          </cell>
          <cell r="Y178">
            <v>-9560</v>
          </cell>
          <cell r="Z178">
            <v>12105.1</v>
          </cell>
          <cell r="AA178">
            <v>0</v>
          </cell>
          <cell r="AB178">
            <v>12105.1</v>
          </cell>
          <cell r="AC178">
            <v>13951.322199999999</v>
          </cell>
          <cell r="AD178">
            <v>0</v>
          </cell>
          <cell r="AE178">
            <v>13951.322199999999</v>
          </cell>
          <cell r="AF178">
            <v>-5252.8</v>
          </cell>
          <cell r="AG178">
            <v>0</v>
          </cell>
          <cell r="AH178">
            <v>-5252.8</v>
          </cell>
          <cell r="AI178">
            <v>-14648.88</v>
          </cell>
          <cell r="AJ178">
            <v>0</v>
          </cell>
          <cell r="AK178">
            <v>-14648.88</v>
          </cell>
          <cell r="AL178">
            <v>-6851.42</v>
          </cell>
          <cell r="AM178">
            <v>0</v>
          </cell>
          <cell r="AN178">
            <v>-6851.42</v>
          </cell>
          <cell r="AO178"/>
        </row>
        <row r="179">
          <cell r="C179" t="str">
            <v>Other Operating Expenses</v>
          </cell>
          <cell r="D179">
            <v>0</v>
          </cell>
          <cell r="E179">
            <v>0</v>
          </cell>
          <cell r="F179"/>
          <cell r="G179">
            <v>0</v>
          </cell>
          <cell r="H179">
            <v>0</v>
          </cell>
          <cell r="I179"/>
          <cell r="J179">
            <v>0</v>
          </cell>
          <cell r="K179">
            <v>0</v>
          </cell>
          <cell r="L179"/>
          <cell r="M179">
            <v>0</v>
          </cell>
          <cell r="N179">
            <v>113.82753</v>
          </cell>
          <cell r="O179"/>
          <cell r="P179">
            <v>113.82753</v>
          </cell>
          <cell r="Q179">
            <v>0</v>
          </cell>
          <cell r="R179"/>
          <cell r="S179">
            <v>0</v>
          </cell>
          <cell r="T179">
            <v>0</v>
          </cell>
          <cell r="U179"/>
          <cell r="V179">
            <v>0</v>
          </cell>
          <cell r="W179">
            <v>0</v>
          </cell>
          <cell r="X179"/>
          <cell r="Y179">
            <v>0</v>
          </cell>
          <cell r="Z179">
            <v>0</v>
          </cell>
          <cell r="AA179"/>
          <cell r="AB179">
            <v>0</v>
          </cell>
          <cell r="AC179">
            <v>0</v>
          </cell>
          <cell r="AD179"/>
          <cell r="AE179">
            <v>0</v>
          </cell>
          <cell r="AF179">
            <v>0</v>
          </cell>
          <cell r="AG179"/>
          <cell r="AH179">
            <v>0</v>
          </cell>
          <cell r="AI179">
            <v>0</v>
          </cell>
          <cell r="AJ179"/>
          <cell r="AK179">
            <v>0</v>
          </cell>
          <cell r="AL179">
            <v>0</v>
          </cell>
          <cell r="AM179"/>
          <cell r="AN179">
            <v>0</v>
          </cell>
          <cell r="AO179"/>
        </row>
        <row r="180">
          <cell r="C180" t="str">
            <v>Other Operating Expenses</v>
          </cell>
          <cell r="D180">
            <v>459.28996999999998</v>
          </cell>
          <cell r="E180">
            <v>345.8338</v>
          </cell>
          <cell r="F180"/>
          <cell r="G180">
            <v>345.8338</v>
          </cell>
          <cell r="H180">
            <v>333.67788000000002</v>
          </cell>
          <cell r="I180"/>
          <cell r="J180">
            <v>333.67788000000002</v>
          </cell>
          <cell r="K180">
            <v>404.65696999999994</v>
          </cell>
          <cell r="L180"/>
          <cell r="M180">
            <v>404.65696999999994</v>
          </cell>
          <cell r="N180">
            <v>629.66075999999998</v>
          </cell>
          <cell r="O180"/>
          <cell r="P180">
            <v>629.66075999999998</v>
          </cell>
          <cell r="Q180">
            <v>396</v>
          </cell>
          <cell r="R180"/>
          <cell r="S180">
            <v>396</v>
          </cell>
          <cell r="T180">
            <v>392.702</v>
          </cell>
          <cell r="U180"/>
          <cell r="V180">
            <v>392.702</v>
          </cell>
          <cell r="W180">
            <v>392.702</v>
          </cell>
          <cell r="X180"/>
          <cell r="Y180">
            <v>392.702</v>
          </cell>
          <cell r="Z180">
            <v>325.1395</v>
          </cell>
          <cell r="AA180"/>
          <cell r="AB180">
            <v>325.1395</v>
          </cell>
          <cell r="AC180">
            <v>492.45868000000002</v>
          </cell>
          <cell r="AD180"/>
          <cell r="AE180">
            <v>492.45868000000002</v>
          </cell>
          <cell r="AF180">
            <v>0</v>
          </cell>
          <cell r="AG180"/>
          <cell r="AH180">
            <v>0</v>
          </cell>
          <cell r="AI180">
            <v>0</v>
          </cell>
          <cell r="AJ180"/>
          <cell r="AK180">
            <v>0</v>
          </cell>
          <cell r="AL180">
            <v>0</v>
          </cell>
          <cell r="AM180"/>
          <cell r="AN180">
            <v>0</v>
          </cell>
        </row>
        <row r="181">
          <cell r="C181"/>
          <cell r="D181">
            <v>35989.044569999998</v>
          </cell>
          <cell r="E181">
            <v>50916.542500000003</v>
          </cell>
          <cell r="F181">
            <v>-151.37746000000001</v>
          </cell>
          <cell r="G181">
            <v>50765.16504</v>
          </cell>
          <cell r="H181">
            <v>-1773.2229900000013</v>
          </cell>
          <cell r="I181">
            <v>0</v>
          </cell>
          <cell r="J181">
            <v>-1773.2229900000013</v>
          </cell>
          <cell r="K181">
            <v>39034.430349999995</v>
          </cell>
          <cell r="L181">
            <v>0</v>
          </cell>
          <cell r="M181">
            <v>39034.430349999995</v>
          </cell>
          <cell r="N181">
            <v>46407.448970000005</v>
          </cell>
          <cell r="O181">
            <v>0</v>
          </cell>
          <cell r="P181">
            <v>46407.448970000005</v>
          </cell>
          <cell r="Q181">
            <v>24553.02967</v>
          </cell>
          <cell r="R181">
            <v>0</v>
          </cell>
          <cell r="S181">
            <v>24553.02967</v>
          </cell>
          <cell r="T181">
            <v>14573.813299999996</v>
          </cell>
          <cell r="U181">
            <v>0</v>
          </cell>
          <cell r="V181">
            <v>14573.813299999996</v>
          </cell>
          <cell r="W181">
            <v>22273.913199999995</v>
          </cell>
          <cell r="X181">
            <v>0</v>
          </cell>
          <cell r="Y181">
            <v>22273.913199999995</v>
          </cell>
          <cell r="Z181">
            <v>39672.961430000003</v>
          </cell>
          <cell r="AA181">
            <v>0</v>
          </cell>
          <cell r="AB181">
            <v>39672.961430000003</v>
          </cell>
          <cell r="AC181">
            <v>44021.682069999995</v>
          </cell>
          <cell r="AD181">
            <v>0</v>
          </cell>
          <cell r="AE181">
            <v>44021.682069999995</v>
          </cell>
          <cell r="AF181">
            <v>18609.342669999998</v>
          </cell>
          <cell r="AG181">
            <v>0</v>
          </cell>
          <cell r="AH181">
            <v>18609.342669999998</v>
          </cell>
          <cell r="AI181">
            <v>9183.2626699999983</v>
          </cell>
          <cell r="AJ181">
            <v>0</v>
          </cell>
          <cell r="AK181">
            <v>9183.2626699999983</v>
          </cell>
          <cell r="AL181">
            <v>16980.722669999996</v>
          </cell>
          <cell r="AM181">
            <v>0</v>
          </cell>
          <cell r="AN181">
            <v>16980.722669999996</v>
          </cell>
        </row>
        <row r="182">
          <cell r="C182"/>
          <cell r="D182">
            <v>0</v>
          </cell>
          <cell r="E182">
            <v>0</v>
          </cell>
          <cell r="F182"/>
          <cell r="G182">
            <v>0</v>
          </cell>
          <cell r="H182">
            <v>110.83082</v>
          </cell>
          <cell r="I182"/>
          <cell r="J182">
            <v>110.83082</v>
          </cell>
          <cell r="K182">
            <v>0</v>
          </cell>
          <cell r="L182"/>
          <cell r="M182">
            <v>0</v>
          </cell>
          <cell r="N182">
            <v>0</v>
          </cell>
          <cell r="O182"/>
          <cell r="P182">
            <v>0</v>
          </cell>
          <cell r="Q182">
            <v>0</v>
          </cell>
          <cell r="R182"/>
          <cell r="S182">
            <v>0</v>
          </cell>
          <cell r="T182">
            <v>0</v>
          </cell>
          <cell r="U182"/>
          <cell r="V182">
            <v>0</v>
          </cell>
          <cell r="W182">
            <v>0</v>
          </cell>
          <cell r="X182"/>
          <cell r="Y182">
            <v>0</v>
          </cell>
          <cell r="Z182">
            <v>0</v>
          </cell>
          <cell r="AA182"/>
          <cell r="AB182">
            <v>0</v>
          </cell>
          <cell r="AC182">
            <v>0</v>
          </cell>
          <cell r="AD182"/>
          <cell r="AE182">
            <v>0</v>
          </cell>
          <cell r="AF182">
            <v>0</v>
          </cell>
          <cell r="AG182"/>
          <cell r="AH182">
            <v>0</v>
          </cell>
          <cell r="AI182">
            <v>0</v>
          </cell>
          <cell r="AJ182"/>
          <cell r="AK182">
            <v>0</v>
          </cell>
          <cell r="AL182">
            <v>0</v>
          </cell>
          <cell r="AM182"/>
          <cell r="AN182">
            <v>0</v>
          </cell>
        </row>
        <row r="183">
          <cell r="C183"/>
          <cell r="D183">
            <v>67.183999999999997</v>
          </cell>
          <cell r="E183">
            <v>64.867999999999995</v>
          </cell>
          <cell r="F183">
            <v>-13.073</v>
          </cell>
          <cell r="G183">
            <v>51.794999999999995</v>
          </cell>
          <cell r="H183">
            <v>0</v>
          </cell>
          <cell r="I183"/>
          <cell r="J183">
            <v>0</v>
          </cell>
          <cell r="K183">
            <v>42.363999999999997</v>
          </cell>
          <cell r="L183"/>
          <cell r="M183">
            <v>42.363999999999997</v>
          </cell>
          <cell r="N183">
            <v>8.1999999999999993</v>
          </cell>
          <cell r="O183"/>
          <cell r="P183">
            <v>8.1999999999999993</v>
          </cell>
          <cell r="Q183">
            <v>0</v>
          </cell>
          <cell r="R183"/>
          <cell r="S183">
            <v>0</v>
          </cell>
          <cell r="T183">
            <v>0</v>
          </cell>
          <cell r="U183"/>
          <cell r="V183">
            <v>0</v>
          </cell>
          <cell r="W183">
            <v>0</v>
          </cell>
          <cell r="X183"/>
          <cell r="Y183">
            <v>0</v>
          </cell>
          <cell r="Z183">
            <v>8.1999999999999993</v>
          </cell>
          <cell r="AA183"/>
          <cell r="AB183">
            <v>8.1999999999999993</v>
          </cell>
          <cell r="AC183">
            <v>8.1999999999999993</v>
          </cell>
          <cell r="AD183"/>
          <cell r="AE183">
            <v>8.1999999999999993</v>
          </cell>
          <cell r="AF183">
            <v>0</v>
          </cell>
          <cell r="AG183"/>
          <cell r="AH183">
            <v>0</v>
          </cell>
          <cell r="AI183">
            <v>0</v>
          </cell>
          <cell r="AJ183"/>
          <cell r="AK183">
            <v>0</v>
          </cell>
          <cell r="AL183">
            <v>0</v>
          </cell>
          <cell r="AM183"/>
          <cell r="AN183">
            <v>0</v>
          </cell>
        </row>
        <row r="184">
          <cell r="C184"/>
          <cell r="D184">
            <v>0</v>
          </cell>
          <cell r="E184">
            <v>0</v>
          </cell>
          <cell r="F184"/>
          <cell r="G184">
            <v>0</v>
          </cell>
          <cell r="H184">
            <v>0</v>
          </cell>
          <cell r="I184"/>
          <cell r="J184">
            <v>0</v>
          </cell>
          <cell r="K184">
            <v>0</v>
          </cell>
          <cell r="L184"/>
          <cell r="M184">
            <v>0</v>
          </cell>
          <cell r="N184">
            <v>0</v>
          </cell>
          <cell r="O184"/>
          <cell r="P184">
            <v>0</v>
          </cell>
          <cell r="Q184">
            <v>0</v>
          </cell>
          <cell r="R184"/>
          <cell r="S184">
            <v>0</v>
          </cell>
          <cell r="T184">
            <v>0</v>
          </cell>
          <cell r="U184"/>
          <cell r="V184">
            <v>0</v>
          </cell>
          <cell r="W184">
            <v>0</v>
          </cell>
          <cell r="X184"/>
          <cell r="Y184">
            <v>0</v>
          </cell>
          <cell r="Z184">
            <v>0</v>
          </cell>
          <cell r="AA184"/>
          <cell r="AB184">
            <v>0</v>
          </cell>
          <cell r="AC184">
            <v>0</v>
          </cell>
          <cell r="AD184"/>
          <cell r="AE184">
            <v>0</v>
          </cell>
          <cell r="AF184">
            <v>0</v>
          </cell>
          <cell r="AG184"/>
          <cell r="AH184">
            <v>0</v>
          </cell>
          <cell r="AI184">
            <v>0</v>
          </cell>
          <cell r="AJ184"/>
          <cell r="AK184">
            <v>0</v>
          </cell>
          <cell r="AL184">
            <v>0</v>
          </cell>
          <cell r="AM184"/>
          <cell r="AN184">
            <v>0</v>
          </cell>
          <cell r="AO184"/>
        </row>
        <row r="185">
          <cell r="C185"/>
          <cell r="D185">
            <v>0</v>
          </cell>
          <cell r="E185">
            <v>4.6515200000000005</v>
          </cell>
          <cell r="F185"/>
          <cell r="G185">
            <v>4.6515200000000005</v>
          </cell>
          <cell r="H185">
            <v>0</v>
          </cell>
          <cell r="I185"/>
          <cell r="J185">
            <v>0</v>
          </cell>
          <cell r="K185">
            <v>0</v>
          </cell>
          <cell r="L185"/>
          <cell r="M185">
            <v>0</v>
          </cell>
          <cell r="N185">
            <v>0</v>
          </cell>
          <cell r="O185"/>
          <cell r="P185">
            <v>0</v>
          </cell>
          <cell r="Q185">
            <v>0</v>
          </cell>
          <cell r="R185"/>
          <cell r="S185">
            <v>0</v>
          </cell>
          <cell r="T185">
            <v>0</v>
          </cell>
          <cell r="U185"/>
          <cell r="V185">
            <v>0</v>
          </cell>
          <cell r="W185">
            <v>0</v>
          </cell>
          <cell r="X185"/>
          <cell r="Y185">
            <v>0</v>
          </cell>
          <cell r="Z185">
            <v>0</v>
          </cell>
          <cell r="AA185"/>
          <cell r="AB185">
            <v>0</v>
          </cell>
          <cell r="AC185">
            <v>0</v>
          </cell>
          <cell r="AD185"/>
          <cell r="AE185">
            <v>0</v>
          </cell>
          <cell r="AF185">
            <v>0</v>
          </cell>
          <cell r="AG185"/>
          <cell r="AH185">
            <v>0</v>
          </cell>
          <cell r="AI185">
            <v>0</v>
          </cell>
          <cell r="AJ185"/>
          <cell r="AK185">
            <v>0</v>
          </cell>
          <cell r="AL185">
            <v>0</v>
          </cell>
          <cell r="AM185"/>
          <cell r="AN185">
            <v>0</v>
          </cell>
        </row>
        <row r="186">
          <cell r="C186" t="str">
            <v>Other Operating Expenses</v>
          </cell>
          <cell r="D186">
            <v>67.183999999999997</v>
          </cell>
          <cell r="E186">
            <v>69.51952</v>
          </cell>
          <cell r="F186">
            <v>-13.073</v>
          </cell>
          <cell r="G186">
            <v>56.446519999999992</v>
          </cell>
          <cell r="H186">
            <v>110.83082</v>
          </cell>
          <cell r="I186">
            <v>0</v>
          </cell>
          <cell r="J186">
            <v>110.83082</v>
          </cell>
          <cell r="K186">
            <v>42.363999999999997</v>
          </cell>
          <cell r="L186">
            <v>0</v>
          </cell>
          <cell r="M186">
            <v>42.363999999999997</v>
          </cell>
          <cell r="N186">
            <v>8.1999999999999993</v>
          </cell>
          <cell r="O186">
            <v>0</v>
          </cell>
          <cell r="P186">
            <v>8.1999999999999993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8.1999999999999993</v>
          </cell>
          <cell r="AA186">
            <v>0</v>
          </cell>
          <cell r="AB186">
            <v>8.1999999999999993</v>
          </cell>
          <cell r="AC186">
            <v>8.1999999999999993</v>
          </cell>
          <cell r="AD186">
            <v>0</v>
          </cell>
          <cell r="AE186">
            <v>8.1999999999999993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</row>
        <row r="187">
          <cell r="C187"/>
          <cell r="D187">
            <v>1127.1358</v>
          </cell>
          <cell r="E187">
            <v>2818.25371</v>
          </cell>
          <cell r="F187">
            <v>-2273.3632299999999</v>
          </cell>
          <cell r="G187">
            <v>544.89048000000003</v>
          </cell>
          <cell r="H187">
            <v>1106.7389099999998</v>
          </cell>
          <cell r="I187">
            <v>-460.1583099999998</v>
          </cell>
          <cell r="J187">
            <v>646.5806</v>
          </cell>
          <cell r="K187">
            <v>1443.00828</v>
          </cell>
          <cell r="L187">
            <v>-203.18670999999995</v>
          </cell>
          <cell r="M187">
            <v>1239.8215700000001</v>
          </cell>
          <cell r="N187">
            <v>7760.6362600000002</v>
          </cell>
          <cell r="O187">
            <v>-2.6320000000000001</v>
          </cell>
          <cell r="P187">
            <v>7758.0042600000006</v>
          </cell>
          <cell r="Q187">
            <v>0</v>
          </cell>
          <cell r="R187"/>
          <cell r="S187">
            <v>0</v>
          </cell>
          <cell r="T187">
            <v>99.507999999999996</v>
          </cell>
          <cell r="U187"/>
          <cell r="V187">
            <v>99.507999999999996</v>
          </cell>
          <cell r="W187">
            <v>7170.3879999999999</v>
          </cell>
          <cell r="X187"/>
          <cell r="Y187">
            <v>7170.3879999999999</v>
          </cell>
          <cell r="Z187">
            <v>7623.4352600000002</v>
          </cell>
          <cell r="AA187"/>
          <cell r="AB187">
            <v>7623.4352600000002</v>
          </cell>
          <cell r="AC187">
            <v>7760.6362600000002</v>
          </cell>
          <cell r="AD187"/>
          <cell r="AE187">
            <v>7760.6362600000002</v>
          </cell>
          <cell r="AF187">
            <v>0</v>
          </cell>
          <cell r="AG187"/>
          <cell r="AH187">
            <v>0</v>
          </cell>
          <cell r="AI187">
            <v>0</v>
          </cell>
          <cell r="AJ187"/>
          <cell r="AK187">
            <v>0</v>
          </cell>
          <cell r="AL187">
            <v>0</v>
          </cell>
          <cell r="AM187"/>
          <cell r="AN187">
            <v>0</v>
          </cell>
        </row>
        <row r="188">
          <cell r="C188" t="str">
            <v>Other Operating Expenses</v>
          </cell>
          <cell r="D188">
            <v>1127.1358</v>
          </cell>
          <cell r="E188">
            <v>2818.25371</v>
          </cell>
          <cell r="F188">
            <v>-2273.3632299999999</v>
          </cell>
          <cell r="G188">
            <v>544.89048000000003</v>
          </cell>
          <cell r="H188">
            <v>1106.7389099999998</v>
          </cell>
          <cell r="I188">
            <v>-460.1583099999998</v>
          </cell>
          <cell r="J188">
            <v>646.5806</v>
          </cell>
          <cell r="K188">
            <v>1443.00828</v>
          </cell>
          <cell r="L188">
            <v>-203.18670999999995</v>
          </cell>
          <cell r="M188">
            <v>1239.8215700000001</v>
          </cell>
          <cell r="N188">
            <v>7760.6362600000002</v>
          </cell>
          <cell r="O188">
            <v>-2.6320000000000001</v>
          </cell>
          <cell r="P188">
            <v>7758.0042600000006</v>
          </cell>
          <cell r="Q188">
            <v>0</v>
          </cell>
          <cell r="R188">
            <v>0</v>
          </cell>
          <cell r="S188">
            <v>0</v>
          </cell>
          <cell r="T188">
            <v>99.507999999999996</v>
          </cell>
          <cell r="U188">
            <v>0</v>
          </cell>
          <cell r="V188">
            <v>99.507999999999996</v>
          </cell>
          <cell r="W188">
            <v>7170.3879999999999</v>
          </cell>
          <cell r="X188">
            <v>0</v>
          </cell>
          <cell r="Y188">
            <v>7170.3879999999999</v>
          </cell>
          <cell r="Z188">
            <v>7623.4352600000002</v>
          </cell>
          <cell r="AA188">
            <v>0</v>
          </cell>
          <cell r="AB188">
            <v>7623.4352600000002</v>
          </cell>
          <cell r="AC188">
            <v>7760.6362600000002</v>
          </cell>
          <cell r="AD188">
            <v>0</v>
          </cell>
          <cell r="AE188">
            <v>7760.6362600000002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</row>
        <row r="189">
          <cell r="C189"/>
          <cell r="D189">
            <v>0</v>
          </cell>
          <cell r="E189">
            <v>0</v>
          </cell>
          <cell r="F189"/>
          <cell r="G189">
            <v>0</v>
          </cell>
          <cell r="H189">
            <v>0</v>
          </cell>
          <cell r="I189"/>
          <cell r="J189">
            <v>0</v>
          </cell>
          <cell r="K189">
            <v>0</v>
          </cell>
          <cell r="L189"/>
          <cell r="M189">
            <v>0</v>
          </cell>
          <cell r="N189">
            <v>0</v>
          </cell>
          <cell r="O189"/>
          <cell r="P189">
            <v>0</v>
          </cell>
          <cell r="Q189">
            <v>0</v>
          </cell>
          <cell r="R189"/>
          <cell r="S189">
            <v>0</v>
          </cell>
          <cell r="T189">
            <v>0</v>
          </cell>
          <cell r="U189"/>
          <cell r="V189">
            <v>0</v>
          </cell>
          <cell r="W189">
            <v>0</v>
          </cell>
          <cell r="X189"/>
          <cell r="Y189">
            <v>0</v>
          </cell>
          <cell r="Z189">
            <v>0</v>
          </cell>
          <cell r="AA189"/>
          <cell r="AB189">
            <v>0</v>
          </cell>
          <cell r="AC189">
            <v>0</v>
          </cell>
          <cell r="AD189"/>
          <cell r="AE189">
            <v>0</v>
          </cell>
          <cell r="AF189">
            <v>0</v>
          </cell>
          <cell r="AG189"/>
          <cell r="AH189">
            <v>0</v>
          </cell>
          <cell r="AI189">
            <v>0</v>
          </cell>
          <cell r="AJ189"/>
          <cell r="AK189">
            <v>0</v>
          </cell>
          <cell r="AL189">
            <v>0</v>
          </cell>
          <cell r="AM189"/>
          <cell r="AN189">
            <v>0</v>
          </cell>
        </row>
        <row r="190">
          <cell r="C190"/>
          <cell r="D190">
            <v>0</v>
          </cell>
          <cell r="E190">
            <v>-34227.294999999998</v>
          </cell>
          <cell r="F190">
            <v>34227.294999999998</v>
          </cell>
          <cell r="G190">
            <v>0</v>
          </cell>
          <cell r="H190">
            <v>-11494.33</v>
          </cell>
          <cell r="I190">
            <v>11494.33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</row>
        <row r="191">
          <cell r="C191" t="str">
            <v>Provisions</v>
          </cell>
          <cell r="D191">
            <v>0</v>
          </cell>
          <cell r="E191">
            <v>-34227.294999999998</v>
          </cell>
          <cell r="F191">
            <v>34227.294999999998</v>
          </cell>
          <cell r="G191">
            <v>0</v>
          </cell>
          <cell r="H191">
            <v>-11494.33</v>
          </cell>
          <cell r="I191">
            <v>11494.33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</row>
        <row r="192">
          <cell r="C192"/>
          <cell r="D192">
            <v>0</v>
          </cell>
          <cell r="E192">
            <v>0</v>
          </cell>
          <cell r="F192"/>
          <cell r="G192">
            <v>0</v>
          </cell>
          <cell r="H192">
            <v>45100</v>
          </cell>
          <cell r="I192"/>
          <cell r="J192">
            <v>45100</v>
          </cell>
          <cell r="K192">
            <v>167300</v>
          </cell>
          <cell r="L192"/>
          <cell r="M192">
            <v>167300</v>
          </cell>
          <cell r="N192">
            <v>48600</v>
          </cell>
          <cell r="O192"/>
          <cell r="P192">
            <v>48600</v>
          </cell>
          <cell r="Q192">
            <v>28000</v>
          </cell>
          <cell r="R192"/>
          <cell r="S192">
            <v>28000</v>
          </cell>
          <cell r="T192">
            <v>-112400</v>
          </cell>
          <cell r="U192"/>
          <cell r="V192">
            <v>-112400</v>
          </cell>
          <cell r="W192">
            <v>-112400</v>
          </cell>
          <cell r="X192"/>
          <cell r="Y192">
            <v>-112400</v>
          </cell>
          <cell r="Z192">
            <v>-67600</v>
          </cell>
          <cell r="AA192"/>
          <cell r="AB192">
            <v>-67600</v>
          </cell>
          <cell r="AC192">
            <v>57600</v>
          </cell>
          <cell r="AD192"/>
          <cell r="AE192">
            <v>57600</v>
          </cell>
          <cell r="AF192">
            <v>-44800</v>
          </cell>
          <cell r="AG192"/>
          <cell r="AH192">
            <v>-44800</v>
          </cell>
          <cell r="AI192">
            <v>0</v>
          </cell>
          <cell r="AJ192"/>
          <cell r="AK192">
            <v>0</v>
          </cell>
          <cell r="AL192">
            <v>0</v>
          </cell>
          <cell r="AM192"/>
          <cell r="AN192">
            <v>0</v>
          </cell>
        </row>
        <row r="193">
          <cell r="C193" t="str">
            <v>Provisions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45100</v>
          </cell>
          <cell r="I193">
            <v>0</v>
          </cell>
          <cell r="J193">
            <v>45100</v>
          </cell>
          <cell r="K193">
            <v>167300</v>
          </cell>
          <cell r="L193">
            <v>0</v>
          </cell>
          <cell r="M193">
            <v>167300</v>
          </cell>
          <cell r="N193">
            <v>48600</v>
          </cell>
          <cell r="O193">
            <v>0</v>
          </cell>
          <cell r="P193">
            <v>48600</v>
          </cell>
          <cell r="Q193">
            <v>28000</v>
          </cell>
          <cell r="R193">
            <v>0</v>
          </cell>
          <cell r="S193">
            <v>28000</v>
          </cell>
          <cell r="T193">
            <v>-112400</v>
          </cell>
          <cell r="U193">
            <v>0</v>
          </cell>
          <cell r="V193">
            <v>-112400</v>
          </cell>
          <cell r="W193">
            <v>-112400</v>
          </cell>
          <cell r="X193">
            <v>0</v>
          </cell>
          <cell r="Y193">
            <v>-112400</v>
          </cell>
          <cell r="Z193">
            <v>-67600</v>
          </cell>
          <cell r="AA193">
            <v>0</v>
          </cell>
          <cell r="AB193">
            <v>-67600</v>
          </cell>
          <cell r="AC193">
            <v>57600</v>
          </cell>
          <cell r="AD193">
            <v>0</v>
          </cell>
          <cell r="AE193">
            <v>57600</v>
          </cell>
          <cell r="AF193">
            <v>-44800</v>
          </cell>
          <cell r="AG193">
            <v>0</v>
          </cell>
          <cell r="AH193">
            <v>-44800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</row>
        <row r="194">
          <cell r="C194"/>
          <cell r="D194">
            <v>0</v>
          </cell>
          <cell r="E194">
            <v>0</v>
          </cell>
          <cell r="F194"/>
          <cell r="G194">
            <v>0</v>
          </cell>
          <cell r="H194">
            <v>0</v>
          </cell>
          <cell r="I194"/>
          <cell r="J194">
            <v>0</v>
          </cell>
          <cell r="K194">
            <v>35.674999999999997</v>
          </cell>
          <cell r="L194"/>
          <cell r="M194">
            <v>35.674999999999997</v>
          </cell>
          <cell r="N194">
            <v>0</v>
          </cell>
          <cell r="O194"/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</row>
        <row r="195">
          <cell r="C195" t="str">
            <v>Other Operating Expenses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35.674999999999997</v>
          </cell>
          <cell r="L195">
            <v>0</v>
          </cell>
          <cell r="M195">
            <v>35.674999999999997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</row>
        <row r="196">
          <cell r="C196"/>
          <cell r="D196">
            <v>0</v>
          </cell>
          <cell r="E196">
            <v>-27350</v>
          </cell>
          <cell r="F196">
            <v>27350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</row>
        <row r="197">
          <cell r="C197" t="str">
            <v>Provisions</v>
          </cell>
          <cell r="D197">
            <v>0</v>
          </cell>
          <cell r="E197">
            <v>-27350</v>
          </cell>
          <cell r="F197">
            <v>27350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</row>
        <row r="198">
          <cell r="C198"/>
          <cell r="D198">
            <v>2308.9611299999997</v>
          </cell>
          <cell r="E198">
            <v>268.20600000000002</v>
          </cell>
          <cell r="F198"/>
          <cell r="G198">
            <v>268.20600000000002</v>
          </cell>
          <cell r="H198">
            <v>0</v>
          </cell>
          <cell r="I198"/>
          <cell r="J198">
            <v>0</v>
          </cell>
          <cell r="K198">
            <v>7940.2059800000006</v>
          </cell>
          <cell r="L198"/>
          <cell r="M198">
            <v>7940.2059800000006</v>
          </cell>
          <cell r="N198">
            <v>0</v>
          </cell>
          <cell r="O198"/>
          <cell r="P198">
            <v>0</v>
          </cell>
          <cell r="Q198">
            <v>0</v>
          </cell>
          <cell r="R198"/>
          <cell r="S198">
            <v>0</v>
          </cell>
          <cell r="T198">
            <v>0</v>
          </cell>
          <cell r="U198"/>
          <cell r="V198">
            <v>0</v>
          </cell>
          <cell r="W198">
            <v>0</v>
          </cell>
          <cell r="X198"/>
          <cell r="Y198">
            <v>0</v>
          </cell>
          <cell r="Z198">
            <v>0</v>
          </cell>
          <cell r="AA198"/>
          <cell r="AB198">
            <v>0</v>
          </cell>
          <cell r="AC198">
            <v>0</v>
          </cell>
          <cell r="AD198"/>
          <cell r="AE198">
            <v>0</v>
          </cell>
          <cell r="AF198">
            <v>0</v>
          </cell>
          <cell r="AG198"/>
          <cell r="AH198">
            <v>0</v>
          </cell>
          <cell r="AI198">
            <v>0</v>
          </cell>
          <cell r="AJ198"/>
          <cell r="AK198">
            <v>0</v>
          </cell>
          <cell r="AL198">
            <v>0</v>
          </cell>
          <cell r="AM198"/>
          <cell r="AN198">
            <v>0</v>
          </cell>
        </row>
        <row r="199">
          <cell r="C199"/>
          <cell r="D199">
            <v>-5.2885</v>
          </cell>
          <cell r="E199">
            <v>0</v>
          </cell>
          <cell r="F199"/>
          <cell r="G199">
            <v>0</v>
          </cell>
          <cell r="H199">
            <v>0</v>
          </cell>
          <cell r="I199"/>
          <cell r="J199">
            <v>0</v>
          </cell>
          <cell r="K199">
            <v>-35.880000000000003</v>
          </cell>
          <cell r="L199"/>
          <cell r="M199">
            <v>-35.880000000000003</v>
          </cell>
          <cell r="N199">
            <v>0</v>
          </cell>
          <cell r="O199"/>
          <cell r="P199">
            <v>0</v>
          </cell>
          <cell r="Q199">
            <v>0</v>
          </cell>
          <cell r="R199"/>
          <cell r="S199">
            <v>0</v>
          </cell>
          <cell r="T199">
            <v>0</v>
          </cell>
          <cell r="U199"/>
          <cell r="V199">
            <v>0</v>
          </cell>
          <cell r="W199">
            <v>0</v>
          </cell>
          <cell r="X199"/>
          <cell r="Y199">
            <v>0</v>
          </cell>
          <cell r="Z199">
            <v>0</v>
          </cell>
          <cell r="AA199"/>
          <cell r="AB199">
            <v>0</v>
          </cell>
          <cell r="AC199">
            <v>0</v>
          </cell>
          <cell r="AD199"/>
          <cell r="AE199">
            <v>0</v>
          </cell>
          <cell r="AF199">
            <v>0</v>
          </cell>
          <cell r="AG199"/>
          <cell r="AH199">
            <v>0</v>
          </cell>
          <cell r="AI199">
            <v>0</v>
          </cell>
          <cell r="AJ199"/>
          <cell r="AK199">
            <v>0</v>
          </cell>
          <cell r="AL199">
            <v>0</v>
          </cell>
          <cell r="AM199"/>
          <cell r="AN199">
            <v>0</v>
          </cell>
        </row>
        <row r="200">
          <cell r="C200"/>
          <cell r="D200">
            <v>0</v>
          </cell>
          <cell r="E200">
            <v>180</v>
          </cell>
          <cell r="F200"/>
          <cell r="G200">
            <v>180</v>
          </cell>
          <cell r="H200">
            <v>180</v>
          </cell>
          <cell r="I200"/>
          <cell r="J200">
            <v>180</v>
          </cell>
          <cell r="K200">
            <v>270</v>
          </cell>
          <cell r="L200"/>
          <cell r="M200">
            <v>270</v>
          </cell>
          <cell r="N200">
            <v>140</v>
          </cell>
          <cell r="O200"/>
          <cell r="P200">
            <v>140</v>
          </cell>
          <cell r="Q200">
            <v>300</v>
          </cell>
          <cell r="R200"/>
          <cell r="S200">
            <v>300</v>
          </cell>
          <cell r="T200">
            <v>280</v>
          </cell>
          <cell r="U200"/>
          <cell r="V200">
            <v>280</v>
          </cell>
          <cell r="W200">
            <v>280</v>
          </cell>
          <cell r="X200"/>
          <cell r="Y200">
            <v>280</v>
          </cell>
          <cell r="Z200">
            <v>215</v>
          </cell>
          <cell r="AA200"/>
          <cell r="AB200">
            <v>215</v>
          </cell>
          <cell r="AC200">
            <v>170</v>
          </cell>
          <cell r="AD200"/>
          <cell r="AE200">
            <v>170</v>
          </cell>
          <cell r="AF200">
            <v>300</v>
          </cell>
          <cell r="AG200"/>
          <cell r="AH200">
            <v>300</v>
          </cell>
          <cell r="AI200">
            <v>300</v>
          </cell>
          <cell r="AJ200"/>
          <cell r="AK200">
            <v>300</v>
          </cell>
          <cell r="AL200">
            <v>300</v>
          </cell>
          <cell r="AM200"/>
          <cell r="AN200">
            <v>300</v>
          </cell>
        </row>
        <row r="201">
          <cell r="C201"/>
          <cell r="D201">
            <v>422.81664000000001</v>
          </cell>
          <cell r="E201">
            <v>407.60151999999999</v>
          </cell>
          <cell r="F201"/>
          <cell r="G201">
            <v>407.60151999999999</v>
          </cell>
          <cell r="H201">
            <v>430.37815000000001</v>
          </cell>
          <cell r="I201"/>
          <cell r="J201">
            <v>430.37815000000001</v>
          </cell>
          <cell r="K201">
            <v>34.188669999999995</v>
          </cell>
          <cell r="L201"/>
          <cell r="M201">
            <v>34.188669999999995</v>
          </cell>
          <cell r="N201">
            <v>2246.9257499999999</v>
          </cell>
          <cell r="O201"/>
          <cell r="P201">
            <v>2246.9257499999999</v>
          </cell>
          <cell r="Q201">
            <v>21.794400000000003</v>
          </cell>
          <cell r="R201"/>
          <cell r="S201">
            <v>21.794400000000003</v>
          </cell>
          <cell r="T201">
            <v>21.794400000000003</v>
          </cell>
          <cell r="U201"/>
          <cell r="V201">
            <v>21.794400000000003</v>
          </cell>
          <cell r="W201">
            <v>986.51740000000007</v>
          </cell>
          <cell r="X201"/>
          <cell r="Y201">
            <v>986.51740000000007</v>
          </cell>
          <cell r="Z201">
            <v>1293.74333</v>
          </cell>
          <cell r="AA201"/>
          <cell r="AB201">
            <v>1293.74333</v>
          </cell>
          <cell r="AC201">
            <v>1786.1068</v>
          </cell>
          <cell r="AD201"/>
          <cell r="AE201">
            <v>1786.1068</v>
          </cell>
          <cell r="AF201">
            <v>21.794400000000003</v>
          </cell>
          <cell r="AG201"/>
          <cell r="AH201">
            <v>21.794400000000003</v>
          </cell>
          <cell r="AI201">
            <v>21.794400000000003</v>
          </cell>
          <cell r="AJ201"/>
          <cell r="AK201">
            <v>21.794400000000003</v>
          </cell>
          <cell r="AL201">
            <v>21.794400000000003</v>
          </cell>
          <cell r="AM201"/>
          <cell r="AN201">
            <v>21.794400000000003</v>
          </cell>
        </row>
        <row r="202">
          <cell r="C202"/>
          <cell r="D202">
            <v>0</v>
          </cell>
          <cell r="E202">
            <v>0</v>
          </cell>
          <cell r="F202"/>
          <cell r="G202">
            <v>0</v>
          </cell>
          <cell r="H202">
            <v>2773.4782999999998</v>
          </cell>
          <cell r="I202"/>
          <cell r="J202">
            <v>2773.4782999999998</v>
          </cell>
          <cell r="K202">
            <v>3179.1885600000001</v>
          </cell>
          <cell r="L202"/>
          <cell r="M202">
            <v>3179.1885600000001</v>
          </cell>
          <cell r="N202">
            <v>604.43561999999997</v>
          </cell>
          <cell r="O202"/>
          <cell r="P202">
            <v>604.43561999999997</v>
          </cell>
          <cell r="Q202">
            <v>4550</v>
          </cell>
          <cell r="R202"/>
          <cell r="S202">
            <v>4550</v>
          </cell>
          <cell r="T202">
            <v>4901.6719999999996</v>
          </cell>
          <cell r="U202"/>
          <cell r="V202">
            <v>4901.6719999999996</v>
          </cell>
          <cell r="W202">
            <v>4901.6719999999996</v>
          </cell>
          <cell r="X202"/>
          <cell r="Y202">
            <v>4901.6719999999996</v>
          </cell>
          <cell r="Z202">
            <v>3585.0518199999997</v>
          </cell>
          <cell r="AA202"/>
          <cell r="AB202">
            <v>3585.0518199999997</v>
          </cell>
          <cell r="AC202">
            <v>1054.1656200000002</v>
          </cell>
          <cell r="AD202"/>
          <cell r="AE202">
            <v>1054.1656200000002</v>
          </cell>
          <cell r="AF202">
            <v>3762</v>
          </cell>
          <cell r="AG202"/>
          <cell r="AH202">
            <v>3762</v>
          </cell>
          <cell r="AI202">
            <v>3762</v>
          </cell>
          <cell r="AJ202"/>
          <cell r="AK202">
            <v>3762</v>
          </cell>
          <cell r="AL202">
            <v>3762</v>
          </cell>
          <cell r="AM202"/>
          <cell r="AN202">
            <v>3762</v>
          </cell>
          <cell r="AO202"/>
        </row>
        <row r="203">
          <cell r="C203"/>
          <cell r="D203">
            <v>0</v>
          </cell>
          <cell r="E203">
            <v>0</v>
          </cell>
          <cell r="F203"/>
          <cell r="G203">
            <v>0</v>
          </cell>
          <cell r="H203">
            <v>11319.50424</v>
          </cell>
          <cell r="I203"/>
          <cell r="J203">
            <v>11319.50424</v>
          </cell>
          <cell r="K203">
            <v>7638.4816300000002</v>
          </cell>
          <cell r="L203"/>
          <cell r="M203">
            <v>7638.4816300000002</v>
          </cell>
          <cell r="N203">
            <v>10782.611050000001</v>
          </cell>
          <cell r="O203"/>
          <cell r="P203">
            <v>10782.611050000001</v>
          </cell>
          <cell r="Q203">
            <v>7650.4</v>
          </cell>
          <cell r="R203"/>
          <cell r="S203">
            <v>7650.4</v>
          </cell>
          <cell r="T203">
            <v>20069.419000000002</v>
          </cell>
          <cell r="U203"/>
          <cell r="V203">
            <v>20069.419000000002</v>
          </cell>
          <cell r="W203">
            <v>20069.419000000002</v>
          </cell>
          <cell r="X203"/>
          <cell r="Y203">
            <v>20069.419000000002</v>
          </cell>
          <cell r="Z203">
            <v>10373.001050000001</v>
          </cell>
          <cell r="AA203"/>
          <cell r="AB203">
            <v>10373.001050000001</v>
          </cell>
          <cell r="AC203">
            <v>10891.70225</v>
          </cell>
          <cell r="AD203"/>
          <cell r="AE203">
            <v>10891.70225</v>
          </cell>
          <cell r="AF203">
            <v>7552</v>
          </cell>
          <cell r="AG203"/>
          <cell r="AH203">
            <v>7552</v>
          </cell>
          <cell r="AI203">
            <v>7552</v>
          </cell>
          <cell r="AJ203"/>
          <cell r="AK203">
            <v>7552</v>
          </cell>
          <cell r="AL203">
            <v>7552</v>
          </cell>
          <cell r="AM203"/>
          <cell r="AN203">
            <v>7552</v>
          </cell>
        </row>
        <row r="204">
          <cell r="C204" t="str">
            <v>Other Operating Expenses</v>
          </cell>
          <cell r="D204">
            <v>2726.4892699999996</v>
          </cell>
          <cell r="E204">
            <v>855.80752000000007</v>
          </cell>
          <cell r="F204">
            <v>0</v>
          </cell>
          <cell r="G204">
            <v>855.80752000000007</v>
          </cell>
          <cell r="H204">
            <v>14703.36069</v>
          </cell>
          <cell r="I204">
            <v>0</v>
          </cell>
          <cell r="J204">
            <v>14703.36069</v>
          </cell>
          <cell r="K204">
            <v>19026.184840000002</v>
          </cell>
          <cell r="L204">
            <v>0</v>
          </cell>
          <cell r="M204">
            <v>19026.184840000002</v>
          </cell>
          <cell r="N204">
            <v>13773.972420000002</v>
          </cell>
          <cell r="O204">
            <v>0</v>
          </cell>
          <cell r="P204">
            <v>13773.972420000002</v>
          </cell>
          <cell r="Q204">
            <v>12522.1944</v>
          </cell>
          <cell r="R204">
            <v>0</v>
          </cell>
          <cell r="S204">
            <v>12522.1944</v>
          </cell>
          <cell r="T204">
            <v>25272.885399999999</v>
          </cell>
          <cell r="U204">
            <v>0</v>
          </cell>
          <cell r="V204">
            <v>25272.885399999999</v>
          </cell>
          <cell r="W204">
            <v>26237.608400000001</v>
          </cell>
          <cell r="X204">
            <v>0</v>
          </cell>
          <cell r="Y204">
            <v>26237.608400000001</v>
          </cell>
          <cell r="Z204">
            <v>15466.796200000001</v>
          </cell>
          <cell r="AA204">
            <v>0</v>
          </cell>
          <cell r="AB204">
            <v>15466.796200000001</v>
          </cell>
          <cell r="AC204">
            <v>13901.97467</v>
          </cell>
          <cell r="AD204">
            <v>0</v>
          </cell>
          <cell r="AE204">
            <v>13901.97467</v>
          </cell>
          <cell r="AF204">
            <v>11635.794399999999</v>
          </cell>
          <cell r="AG204">
            <v>0</v>
          </cell>
          <cell r="AH204">
            <v>11635.794399999999</v>
          </cell>
          <cell r="AI204">
            <v>11635.794399999999</v>
          </cell>
          <cell r="AJ204">
            <v>0</v>
          </cell>
          <cell r="AK204">
            <v>11635.794399999999</v>
          </cell>
          <cell r="AL204">
            <v>11635.794399999999</v>
          </cell>
          <cell r="AM204">
            <v>0</v>
          </cell>
          <cell r="AN204">
            <v>11635.794399999999</v>
          </cell>
        </row>
        <row r="205">
          <cell r="C205"/>
          <cell r="D205">
            <v>957846.68739999994</v>
          </cell>
          <cell r="E205">
            <v>1322418.6132800002</v>
          </cell>
          <cell r="F205">
            <v>59139.481310000003</v>
          </cell>
          <cell r="G205">
            <v>1381558.0945899999</v>
          </cell>
          <cell r="H205">
            <v>1975894.0850899999</v>
          </cell>
          <cell r="I205">
            <v>11034.171689999999</v>
          </cell>
          <cell r="J205">
            <v>1986928.2567799999</v>
          </cell>
          <cell r="K205">
            <v>1522821.1343200002</v>
          </cell>
          <cell r="L205">
            <v>-203.18670999999995</v>
          </cell>
          <cell r="M205">
            <v>1522617.9476100001</v>
          </cell>
          <cell r="N205">
            <v>998999.05694000016</v>
          </cell>
          <cell r="O205">
            <v>-2.6320000000000001</v>
          </cell>
          <cell r="P205">
            <v>998996.42494000006</v>
          </cell>
          <cell r="Q205">
            <v>585587.14731000003</v>
          </cell>
          <cell r="R205">
            <v>0</v>
          </cell>
          <cell r="S205">
            <v>585587.14731000003</v>
          </cell>
          <cell r="T205">
            <v>560528.52500000002</v>
          </cell>
          <cell r="U205">
            <v>0</v>
          </cell>
          <cell r="V205">
            <v>560528.52500000002</v>
          </cell>
          <cell r="W205">
            <v>886019.82418</v>
          </cell>
          <cell r="X205">
            <v>0</v>
          </cell>
          <cell r="Y205">
            <v>886019.82418</v>
          </cell>
          <cell r="Z205">
            <v>911578.5491200001</v>
          </cell>
          <cell r="AA205">
            <v>0</v>
          </cell>
          <cell r="AB205">
            <v>911578.5491200001</v>
          </cell>
          <cell r="AC205">
            <v>972668.88384999987</v>
          </cell>
          <cell r="AD205">
            <v>0</v>
          </cell>
          <cell r="AE205">
            <v>972668.88384999987</v>
          </cell>
          <cell r="AF205">
            <v>543207.37373999995</v>
          </cell>
          <cell r="AG205">
            <v>0</v>
          </cell>
          <cell r="AH205">
            <v>543207.37373999995</v>
          </cell>
          <cell r="AI205">
            <v>441578.03473999997</v>
          </cell>
          <cell r="AJ205">
            <v>0</v>
          </cell>
          <cell r="AK205">
            <v>441578.03473999997</v>
          </cell>
          <cell r="AL205">
            <v>445923.76273999998</v>
          </cell>
          <cell r="AM205">
            <v>0</v>
          </cell>
          <cell r="AN205">
            <v>445923.76273999998</v>
          </cell>
        </row>
        <row r="206">
          <cell r="C206"/>
          <cell r="D206">
            <v>957899.84239999996</v>
          </cell>
          <cell r="E206">
            <v>1328150.9285500003</v>
          </cell>
          <cell r="F206">
            <v>53414.943119999996</v>
          </cell>
          <cell r="G206">
            <v>1381565.8716699998</v>
          </cell>
          <cell r="H206">
            <v>1993796.0010899999</v>
          </cell>
          <cell r="I206">
            <v>7987.543459999998</v>
          </cell>
          <cell r="J206">
            <v>2001783.5445499998</v>
          </cell>
          <cell r="K206">
            <v>1562761.3340600003</v>
          </cell>
          <cell r="L206">
            <v>-29254.744959999996</v>
          </cell>
          <cell r="M206">
            <v>1533506.5891000004</v>
          </cell>
          <cell r="N206">
            <v>1026473.4149400002</v>
          </cell>
          <cell r="O206">
            <v>-12907.08567</v>
          </cell>
          <cell r="P206">
            <v>1013566.3292700001</v>
          </cell>
          <cell r="Q206">
            <v>585587.14731000003</v>
          </cell>
          <cell r="R206">
            <v>0</v>
          </cell>
          <cell r="S206">
            <v>585587.14731000003</v>
          </cell>
          <cell r="T206">
            <v>582149.576</v>
          </cell>
          <cell r="U206">
            <v>0</v>
          </cell>
          <cell r="V206">
            <v>582149.576</v>
          </cell>
          <cell r="W206">
            <v>913318.75417999993</v>
          </cell>
          <cell r="X206">
            <v>0</v>
          </cell>
          <cell r="Y206">
            <v>913318.75417999993</v>
          </cell>
          <cell r="Z206">
            <v>964756.85911999992</v>
          </cell>
          <cell r="AA206">
            <v>5338.045329999999</v>
          </cell>
          <cell r="AB206">
            <v>970094.90445000003</v>
          </cell>
          <cell r="AC206">
            <v>1000044.3888499998</v>
          </cell>
          <cell r="AD206">
            <v>-10270.43267</v>
          </cell>
          <cell r="AE206">
            <v>989773.95617999975</v>
          </cell>
          <cell r="AF206">
            <v>543207.37373999995</v>
          </cell>
          <cell r="AG206">
            <v>0</v>
          </cell>
          <cell r="AH206">
            <v>543207.37373999995</v>
          </cell>
          <cell r="AI206">
            <v>441578.03473999997</v>
          </cell>
          <cell r="AJ206">
            <v>0</v>
          </cell>
          <cell r="AK206">
            <v>441578.03473999997</v>
          </cell>
          <cell r="AL206">
            <v>445923.76273999998</v>
          </cell>
          <cell r="AM206">
            <v>0</v>
          </cell>
          <cell r="AN206">
            <v>445923.76273999998</v>
          </cell>
        </row>
        <row r="207">
          <cell r="C207"/>
          <cell r="D207">
            <v>27214.366999999998</v>
          </cell>
          <cell r="E207">
            <v>36314.031000000003</v>
          </cell>
          <cell r="F207">
            <v>-1451556.0990000002</v>
          </cell>
          <cell r="G207">
            <v>-1415242.0680000002</v>
          </cell>
          <cell r="H207">
            <v>56412.917999999998</v>
          </cell>
          <cell r="I207">
            <v>-1574773.8601800003</v>
          </cell>
          <cell r="J207">
            <v>-1518360.9421800002</v>
          </cell>
          <cell r="K207">
            <v>47986.110999999997</v>
          </cell>
          <cell r="L207">
            <v>-1537096.1092300005</v>
          </cell>
          <cell r="M207">
            <v>-1489109.9982300005</v>
          </cell>
          <cell r="N207">
            <v>36157.89</v>
          </cell>
          <cell r="O207">
            <v>-1359525.4329300001</v>
          </cell>
          <cell r="P207">
            <v>-1323367.5429300002</v>
          </cell>
          <cell r="Q207">
            <v>32965.107000000004</v>
          </cell>
          <cell r="R207">
            <v>-1445923.6914383322</v>
          </cell>
          <cell r="S207">
            <v>-1412958.5844383321</v>
          </cell>
          <cell r="T207">
            <v>35445.488130000005</v>
          </cell>
          <cell r="U207">
            <v>-1410391.8362699999</v>
          </cell>
          <cell r="V207">
            <v>-1374946.3481399999</v>
          </cell>
          <cell r="W207">
            <v>35445.488130000005</v>
          </cell>
          <cell r="X207">
            <v>-1410391.8362699999</v>
          </cell>
          <cell r="Y207">
            <v>-1374946.3481399999</v>
          </cell>
          <cell r="Z207">
            <v>36576.294000000002</v>
          </cell>
          <cell r="AA207">
            <v>-1390948.427031667</v>
          </cell>
          <cell r="AB207">
            <v>-1354372.133031667</v>
          </cell>
          <cell r="AC207">
            <v>35834.879999999997</v>
          </cell>
          <cell r="AD207">
            <v>-1395301.1630400005</v>
          </cell>
          <cell r="AE207">
            <v>-1359466.2830400006</v>
          </cell>
          <cell r="AF207">
            <v>35787</v>
          </cell>
          <cell r="AG207">
            <v>-1350833.5250966665</v>
          </cell>
          <cell r="AH207">
            <v>-1315046.5250966665</v>
          </cell>
          <cell r="AI207">
            <v>35522</v>
          </cell>
          <cell r="AJ207">
            <v>-1350948.2116799997</v>
          </cell>
          <cell r="AK207">
            <v>-1315426.2116799997</v>
          </cell>
          <cell r="AL207">
            <v>31830</v>
          </cell>
          <cell r="AM207">
            <v>-1266369.4169166668</v>
          </cell>
          <cell r="AN207">
            <v>-1234539.4169166668</v>
          </cell>
        </row>
        <row r="208">
          <cell r="C208"/>
          <cell r="D208">
            <v>510868.05200000003</v>
          </cell>
          <cell r="E208">
            <v>1691991.96</v>
          </cell>
          <cell r="F208"/>
          <cell r="G208">
            <v>1691991.96</v>
          </cell>
          <cell r="H208">
            <v>1751036.6810000001</v>
          </cell>
          <cell r="I208"/>
          <cell r="J208">
            <v>1751036.6810000001</v>
          </cell>
          <cell r="K208">
            <v>1748564.1401199999</v>
          </cell>
          <cell r="L208"/>
          <cell r="M208">
            <v>1748564.1401199999</v>
          </cell>
          <cell r="N208">
            <v>1685111.7513299999</v>
          </cell>
          <cell r="O208"/>
          <cell r="P208">
            <v>1685111.7513299999</v>
          </cell>
          <cell r="Q208">
            <v>1688381.9306900001</v>
          </cell>
          <cell r="R208"/>
          <cell r="S208">
            <v>1688381.9306900001</v>
          </cell>
          <cell r="T208">
            <v>1717294.9703599999</v>
          </cell>
          <cell r="U208"/>
          <cell r="V208">
            <v>1717294.9703599999</v>
          </cell>
          <cell r="W208">
            <v>1717294.9703599999</v>
          </cell>
          <cell r="X208"/>
          <cell r="Y208">
            <v>1717294.9703599999</v>
          </cell>
          <cell r="Z208">
            <v>1708195.98933</v>
          </cell>
          <cell r="AA208"/>
          <cell r="AB208">
            <v>1708195.98933</v>
          </cell>
          <cell r="AC208">
            <v>1689052.1264000002</v>
          </cell>
          <cell r="AD208"/>
          <cell r="AE208">
            <v>1689052.1264000002</v>
          </cell>
          <cell r="AF208">
            <v>1772153</v>
          </cell>
          <cell r="AG208"/>
          <cell r="AH208">
            <v>1772153</v>
          </cell>
          <cell r="AI208">
            <v>1792315</v>
          </cell>
          <cell r="AJ208"/>
          <cell r="AK208">
            <v>1792315</v>
          </cell>
          <cell r="AL208">
            <v>1946248</v>
          </cell>
          <cell r="AM208"/>
          <cell r="AN208">
            <v>1946248</v>
          </cell>
        </row>
        <row r="209">
          <cell r="C209"/>
          <cell r="D209">
            <v>219827.73391000001</v>
          </cell>
          <cell r="E209">
            <v>439892.598</v>
          </cell>
          <cell r="F209"/>
          <cell r="G209">
            <v>439892.598</v>
          </cell>
          <cell r="H209">
            <v>557022.63199999998</v>
          </cell>
          <cell r="I209"/>
          <cell r="J209">
            <v>557022.63199999998</v>
          </cell>
          <cell r="K209">
            <v>573594.91944000009</v>
          </cell>
          <cell r="L209"/>
          <cell r="M209">
            <v>573594.91944000009</v>
          </cell>
          <cell r="N209">
            <v>444587.07299999997</v>
          </cell>
          <cell r="O209"/>
          <cell r="P209">
            <v>444587.07299999997</v>
          </cell>
          <cell r="Q209">
            <v>558612.6311</v>
          </cell>
          <cell r="R209"/>
          <cell r="S209">
            <v>558612.6311</v>
          </cell>
          <cell r="T209">
            <v>490647.21586</v>
          </cell>
          <cell r="U209"/>
          <cell r="V209">
            <v>490647.21586</v>
          </cell>
          <cell r="W209">
            <v>490647.21586</v>
          </cell>
          <cell r="X209"/>
          <cell r="Y209">
            <v>490647.21586</v>
          </cell>
          <cell r="Z209">
            <v>437641.09899999999</v>
          </cell>
          <cell r="AA209"/>
          <cell r="AB209">
            <v>437641.09899999999</v>
          </cell>
          <cell r="AC209">
            <v>448627.48433000001</v>
          </cell>
          <cell r="AD209"/>
          <cell r="AE209">
            <v>448627.48433000001</v>
          </cell>
          <cell r="AF209">
            <v>331993.45400000003</v>
          </cell>
          <cell r="AG209"/>
          <cell r="AH209">
            <v>331993.45400000003</v>
          </cell>
          <cell r="AI209">
            <v>348334.09499999997</v>
          </cell>
          <cell r="AJ209"/>
          <cell r="AK209">
            <v>348334.09499999997</v>
          </cell>
          <cell r="AL209">
            <v>277160.26199999999</v>
          </cell>
          <cell r="AM209"/>
          <cell r="AN209">
            <v>277160.26199999999</v>
          </cell>
        </row>
        <row r="210">
          <cell r="C210"/>
          <cell r="D210">
            <v>64.593000000000004</v>
          </cell>
          <cell r="E210">
            <v>12473.663</v>
          </cell>
          <cell r="F210"/>
          <cell r="G210">
            <v>12473.663</v>
          </cell>
          <cell r="H210">
            <v>2637.2170000000001</v>
          </cell>
          <cell r="I210"/>
          <cell r="J210">
            <v>2637.2170000000001</v>
          </cell>
          <cell r="K210">
            <v>2667.748</v>
          </cell>
          <cell r="L210"/>
          <cell r="M210">
            <v>2667.748</v>
          </cell>
          <cell r="N210">
            <v>2845.2040000000002</v>
          </cell>
          <cell r="O210"/>
          <cell r="P210">
            <v>2845.2040000000002</v>
          </cell>
          <cell r="Q210">
            <v>3912.7252799999997</v>
          </cell>
          <cell r="R210"/>
          <cell r="S210">
            <v>3912.7252799999997</v>
          </cell>
          <cell r="T210">
            <v>3825.43111</v>
          </cell>
          <cell r="U210"/>
          <cell r="V210">
            <v>3825.43111</v>
          </cell>
          <cell r="W210">
            <v>3825.43111</v>
          </cell>
          <cell r="X210"/>
          <cell r="Y210">
            <v>3825.43111</v>
          </cell>
          <cell r="Z210">
            <v>2987.712</v>
          </cell>
          <cell r="AA210"/>
          <cell r="AB210">
            <v>2987.712</v>
          </cell>
          <cell r="AC210">
            <v>2863.529</v>
          </cell>
          <cell r="AD210"/>
          <cell r="AE210">
            <v>2863.529</v>
          </cell>
          <cell r="AF210">
            <v>4431</v>
          </cell>
          <cell r="AG210"/>
          <cell r="AH210">
            <v>4431</v>
          </cell>
          <cell r="AI210">
            <v>4217</v>
          </cell>
          <cell r="AJ210"/>
          <cell r="AK210">
            <v>4217</v>
          </cell>
          <cell r="AL210">
            <v>3742</v>
          </cell>
          <cell r="AM210"/>
          <cell r="AN210">
            <v>3742</v>
          </cell>
        </row>
        <row r="211">
          <cell r="C211"/>
          <cell r="D211">
            <v>58636.634920000004</v>
          </cell>
          <cell r="E211">
            <v>58061.540999999997</v>
          </cell>
          <cell r="F211"/>
          <cell r="G211">
            <v>58061.540999999997</v>
          </cell>
          <cell r="H211">
            <v>70131.826260000002</v>
          </cell>
          <cell r="I211"/>
          <cell r="J211">
            <v>70131.826260000002</v>
          </cell>
          <cell r="K211">
            <v>49740.974999999999</v>
          </cell>
          <cell r="L211"/>
          <cell r="M211">
            <v>49740.974999999999</v>
          </cell>
          <cell r="N211">
            <v>36186.267999999996</v>
          </cell>
          <cell r="O211"/>
          <cell r="P211">
            <v>36186.267999999996</v>
          </cell>
          <cell r="Q211">
            <v>31078.526260000002</v>
          </cell>
          <cell r="R211"/>
          <cell r="S211">
            <v>31078.526260000002</v>
          </cell>
          <cell r="T211">
            <v>31148.986739999997</v>
          </cell>
          <cell r="U211"/>
          <cell r="V211">
            <v>31148.986739999997</v>
          </cell>
          <cell r="W211">
            <v>31148.986739999997</v>
          </cell>
          <cell r="X211"/>
          <cell r="Y211">
            <v>31148.986739999997</v>
          </cell>
          <cell r="Z211">
            <v>38243.599999999999</v>
          </cell>
          <cell r="AA211"/>
          <cell r="AB211">
            <v>38243.599999999999</v>
          </cell>
          <cell r="AC211">
            <v>35342.226340000001</v>
          </cell>
          <cell r="AD211"/>
          <cell r="AE211">
            <v>35342.226340000001</v>
          </cell>
          <cell r="AF211">
            <v>39866</v>
          </cell>
          <cell r="AG211"/>
          <cell r="AH211">
            <v>39866</v>
          </cell>
          <cell r="AI211">
            <v>36576</v>
          </cell>
          <cell r="AJ211"/>
          <cell r="AK211">
            <v>36576</v>
          </cell>
          <cell r="AL211">
            <v>36246</v>
          </cell>
          <cell r="AM211"/>
          <cell r="AN211">
            <v>36246</v>
          </cell>
        </row>
        <row r="212">
          <cell r="C212"/>
          <cell r="D212">
            <v>58439.650999999998</v>
          </cell>
          <cell r="E212">
            <v>49738.694000000003</v>
          </cell>
          <cell r="F212"/>
          <cell r="G212">
            <v>49738.694000000003</v>
          </cell>
          <cell r="H212">
            <v>63637.777999999998</v>
          </cell>
          <cell r="I212"/>
          <cell r="J212">
            <v>63637.777999999998</v>
          </cell>
          <cell r="K212">
            <v>33971.023999999998</v>
          </cell>
          <cell r="L212"/>
          <cell r="M212">
            <v>33971.023999999998</v>
          </cell>
          <cell r="N212">
            <v>27999.170999999998</v>
          </cell>
          <cell r="O212"/>
          <cell r="P212">
            <v>27999.170999999998</v>
          </cell>
          <cell r="Q212">
            <v>32407.388649999997</v>
          </cell>
          <cell r="R212"/>
          <cell r="S212">
            <v>32407.388649999997</v>
          </cell>
          <cell r="T212">
            <v>32058.744070000001</v>
          </cell>
          <cell r="U212"/>
          <cell r="V212">
            <v>32058.744070000001</v>
          </cell>
          <cell r="W212">
            <v>32058.744070000001</v>
          </cell>
          <cell r="X212"/>
          <cell r="Y212">
            <v>32058.744070000001</v>
          </cell>
          <cell r="Z212">
            <v>29437.66</v>
          </cell>
          <cell r="AA212"/>
          <cell r="AB212">
            <v>29437.66</v>
          </cell>
          <cell r="AC212">
            <v>28223.916969999998</v>
          </cell>
          <cell r="AD212"/>
          <cell r="AE212">
            <v>28223.916969999998</v>
          </cell>
          <cell r="AF212">
            <v>32880</v>
          </cell>
          <cell r="AG212"/>
          <cell r="AH212">
            <v>32880</v>
          </cell>
          <cell r="AI212">
            <v>29581</v>
          </cell>
          <cell r="AJ212"/>
          <cell r="AK212">
            <v>29581</v>
          </cell>
          <cell r="AL212">
            <v>29424</v>
          </cell>
          <cell r="AM212"/>
          <cell r="AN212">
            <v>29424</v>
          </cell>
        </row>
        <row r="213">
          <cell r="C213"/>
          <cell r="D213">
            <v>11100</v>
          </cell>
          <cell r="E213">
            <v>0</v>
          </cell>
          <cell r="F213"/>
          <cell r="G213">
            <v>0</v>
          </cell>
          <cell r="H213">
            <v>0</v>
          </cell>
          <cell r="I213"/>
          <cell r="J213">
            <v>0</v>
          </cell>
          <cell r="K213">
            <v>0</v>
          </cell>
          <cell r="L213"/>
          <cell r="M213">
            <v>0</v>
          </cell>
          <cell r="N213">
            <v>0</v>
          </cell>
          <cell r="O213"/>
          <cell r="P213">
            <v>0</v>
          </cell>
          <cell r="Q213">
            <v>0</v>
          </cell>
          <cell r="R213"/>
          <cell r="S213">
            <v>0</v>
          </cell>
          <cell r="T213">
            <v>0</v>
          </cell>
          <cell r="U213"/>
          <cell r="V213">
            <v>0</v>
          </cell>
          <cell r="W213">
            <v>0</v>
          </cell>
          <cell r="X213"/>
          <cell r="Y213">
            <v>0</v>
          </cell>
          <cell r="Z213">
            <v>0</v>
          </cell>
          <cell r="AA213"/>
          <cell r="AB213">
            <v>0</v>
          </cell>
          <cell r="AC213">
            <v>0</v>
          </cell>
          <cell r="AD213"/>
          <cell r="AE213">
            <v>0</v>
          </cell>
          <cell r="AF213">
            <v>0</v>
          </cell>
          <cell r="AG213"/>
          <cell r="AH213">
            <v>0</v>
          </cell>
          <cell r="AI213">
            <v>0</v>
          </cell>
          <cell r="AJ213"/>
          <cell r="AK213">
            <v>0</v>
          </cell>
          <cell r="AL213">
            <v>0</v>
          </cell>
          <cell r="AM213"/>
          <cell r="AN213">
            <v>0</v>
          </cell>
        </row>
        <row r="214">
          <cell r="C214"/>
          <cell r="D214">
            <v>18900</v>
          </cell>
          <cell r="E214">
            <v>1100</v>
          </cell>
          <cell r="F214"/>
          <cell r="G214">
            <v>1100</v>
          </cell>
          <cell r="H214">
            <v>-5500</v>
          </cell>
          <cell r="I214"/>
          <cell r="J214">
            <v>-5500</v>
          </cell>
          <cell r="K214">
            <v>-1150</v>
          </cell>
          <cell r="L214"/>
          <cell r="M214">
            <v>-1150</v>
          </cell>
          <cell r="N214">
            <v>-4050</v>
          </cell>
          <cell r="O214"/>
          <cell r="P214">
            <v>-4050</v>
          </cell>
          <cell r="Q214">
            <v>50000</v>
          </cell>
          <cell r="R214"/>
          <cell r="S214">
            <v>50000</v>
          </cell>
          <cell r="T214">
            <v>46650</v>
          </cell>
          <cell r="U214"/>
          <cell r="V214">
            <v>46650</v>
          </cell>
          <cell r="W214">
            <v>46650</v>
          </cell>
          <cell r="X214"/>
          <cell r="Y214">
            <v>46650</v>
          </cell>
          <cell r="Z214">
            <v>-13350</v>
          </cell>
          <cell r="AA214"/>
          <cell r="AB214">
            <v>-13350</v>
          </cell>
          <cell r="AC214">
            <v>-4050</v>
          </cell>
          <cell r="AD214"/>
          <cell r="AE214">
            <v>-4050</v>
          </cell>
          <cell r="AF214">
            <v>0</v>
          </cell>
          <cell r="AG214"/>
          <cell r="AH214">
            <v>0</v>
          </cell>
          <cell r="AI214">
            <v>0</v>
          </cell>
          <cell r="AJ214"/>
          <cell r="AK214">
            <v>0</v>
          </cell>
          <cell r="AL214">
            <v>0</v>
          </cell>
          <cell r="AM214"/>
          <cell r="AN214">
            <v>0</v>
          </cell>
        </row>
        <row r="215">
          <cell r="C215" t="str">
            <v>Depreciation</v>
          </cell>
          <cell r="D215">
            <v>905051.03182999988</v>
          </cell>
          <cell r="E215">
            <v>2289572.4870000002</v>
          </cell>
          <cell r="F215">
            <v>-1451556.0990000002</v>
          </cell>
          <cell r="G215">
            <v>838016.38799999969</v>
          </cell>
          <cell r="H215">
            <v>2495379.0522600003</v>
          </cell>
          <cell r="I215">
            <v>-1574773.8601800003</v>
          </cell>
          <cell r="J215">
            <v>920605.19207999983</v>
          </cell>
          <cell r="K215">
            <v>2455374.9175600004</v>
          </cell>
          <cell r="L215">
            <v>-1537096.1092300005</v>
          </cell>
          <cell r="M215">
            <v>918278.80832999945</v>
          </cell>
          <cell r="N215">
            <v>2228837.35733</v>
          </cell>
          <cell r="O215">
            <v>-1359525.4329300001</v>
          </cell>
          <cell r="P215">
            <v>869311.92439999967</v>
          </cell>
          <cell r="Q215">
            <v>2397358.3089800002</v>
          </cell>
          <cell r="R215">
            <v>-1445923.6914383322</v>
          </cell>
          <cell r="S215">
            <v>951434.61754166789</v>
          </cell>
          <cell r="T215">
            <v>2357070.8362699999</v>
          </cell>
          <cell r="U215">
            <v>-1410391.8362699999</v>
          </cell>
          <cell r="V215">
            <v>946679</v>
          </cell>
          <cell r="W215">
            <v>2357070.8362699999</v>
          </cell>
          <cell r="X215">
            <v>-1410391.8362699999</v>
          </cell>
          <cell r="Y215">
            <v>946679</v>
          </cell>
          <cell r="Z215">
            <v>2239732.35433</v>
          </cell>
          <cell r="AA215">
            <v>-1390948.427031667</v>
          </cell>
          <cell r="AB215">
            <v>848783.92729833303</v>
          </cell>
          <cell r="AC215">
            <v>2235894.1630400005</v>
          </cell>
          <cell r="AD215">
            <v>-1395301.1630400005</v>
          </cell>
          <cell r="AE215">
            <v>840592.99999999965</v>
          </cell>
          <cell r="AF215">
            <v>2217110.4539999999</v>
          </cell>
          <cell r="AG215">
            <v>-1350833.5250966665</v>
          </cell>
          <cell r="AH215">
            <v>866276.92890333349</v>
          </cell>
          <cell r="AI215">
            <v>2246545.0949999997</v>
          </cell>
          <cell r="AJ215">
            <v>-1350948.2116799997</v>
          </cell>
          <cell r="AK215">
            <v>895596.88332000026</v>
          </cell>
          <cell r="AL215">
            <v>2324650.2620000001</v>
          </cell>
          <cell r="AM215">
            <v>-1266369.4169166668</v>
          </cell>
          <cell r="AN215">
            <v>1058280.8450833331</v>
          </cell>
        </row>
        <row r="216">
          <cell r="C216"/>
          <cell r="D216">
            <v>-7049423.9565500049</v>
          </cell>
          <cell r="E216">
            <v>-6538166.7419600021</v>
          </cell>
          <cell r="F216">
            <v>-1394686.5012400001</v>
          </cell>
          <cell r="G216">
            <v>-7932853.2431999994</v>
          </cell>
          <cell r="H216">
            <v>-5396885.0685000019</v>
          </cell>
          <cell r="I216">
            <v>-1558581.4421700004</v>
          </cell>
          <cell r="J216">
            <v>-6955466.5106700035</v>
          </cell>
          <cell r="K216">
            <v>-5519216.4153699931</v>
          </cell>
          <cell r="L216">
            <v>-1530444.9542600005</v>
          </cell>
          <cell r="M216">
            <v>-7049661.3696299968</v>
          </cell>
          <cell r="N216">
            <v>-6016984.5321699847</v>
          </cell>
          <cell r="O216">
            <v>-1365772.8786700002</v>
          </cell>
          <cell r="P216">
            <v>-7382757.4108399861</v>
          </cell>
          <cell r="Q216">
            <v>-5946203.9285000069</v>
          </cell>
          <cell r="R216">
            <v>-1445923.6914383322</v>
          </cell>
          <cell r="S216">
            <v>-7392127.6199383391</v>
          </cell>
          <cell r="T216">
            <v>-5181705.5417400077</v>
          </cell>
          <cell r="U216">
            <v>-1410391.8362699999</v>
          </cell>
          <cell r="V216">
            <v>-6592097.3780100085</v>
          </cell>
          <cell r="W216">
            <v>-5692683.2327027982</v>
          </cell>
          <cell r="X216">
            <v>-1410391.8362699999</v>
          </cell>
          <cell r="Y216">
            <v>-7103075.0689727981</v>
          </cell>
          <cell r="Z216">
            <v>-5991012.9560500048</v>
          </cell>
          <cell r="AA216">
            <v>-1379741.346221667</v>
          </cell>
          <cell r="AB216">
            <v>-7370754.3022716725</v>
          </cell>
          <cell r="AC216">
            <v>-6022903.4892099947</v>
          </cell>
          <cell r="AD216">
            <v>-1399702.5602300004</v>
          </cell>
          <cell r="AE216">
            <v>-7422606.0494399965</v>
          </cell>
          <cell r="AF216">
            <v>-5364718.3719700025</v>
          </cell>
          <cell r="AG216">
            <v>-1350833.5250966665</v>
          </cell>
          <cell r="AH216">
            <v>-6715551.8970666695</v>
          </cell>
          <cell r="AI216">
            <v>-5734586.4407400023</v>
          </cell>
          <cell r="AJ216">
            <v>-1350948.2116799997</v>
          </cell>
          <cell r="AK216">
            <v>-7085534.652420002</v>
          </cell>
          <cell r="AL216">
            <v>-3725888.7747700009</v>
          </cell>
          <cell r="AM216">
            <v>-1266369.4169166668</v>
          </cell>
          <cell r="AN216">
            <v>-4992258.1916866675</v>
          </cell>
        </row>
        <row r="217">
          <cell r="C217"/>
          <cell r="D217">
            <v>-20.316929999999999</v>
          </cell>
          <cell r="E217">
            <v>-7.5639999999999999E-2</v>
          </cell>
          <cell r="F217"/>
          <cell r="G217">
            <v>-7.5639999999999999E-2</v>
          </cell>
          <cell r="H217">
            <v>0</v>
          </cell>
          <cell r="I217"/>
          <cell r="J217">
            <v>0</v>
          </cell>
          <cell r="K217">
            <v>-4.8697400000000002</v>
          </cell>
          <cell r="L217"/>
          <cell r="M217">
            <v>-4.8697400000000002</v>
          </cell>
          <cell r="N217">
            <v>-2.80301</v>
          </cell>
          <cell r="O217"/>
          <cell r="P217">
            <v>-2.80301</v>
          </cell>
          <cell r="Q217">
            <v>-0.15</v>
          </cell>
          <cell r="R217"/>
          <cell r="S217">
            <v>-0.15</v>
          </cell>
          <cell r="T217">
            <v>-0.13750000000000001</v>
          </cell>
          <cell r="U217"/>
          <cell r="V217">
            <v>-0.13750000000000001</v>
          </cell>
          <cell r="W217">
            <v>-0.13750000000000001</v>
          </cell>
          <cell r="X217"/>
          <cell r="Y217">
            <v>-0.13750000000000001</v>
          </cell>
          <cell r="Z217">
            <v>-0.73353999999999997</v>
          </cell>
          <cell r="AA217"/>
          <cell r="AB217">
            <v>-0.73353999999999997</v>
          </cell>
          <cell r="AC217">
            <v>-1.3963099999999999</v>
          </cell>
          <cell r="AD217"/>
          <cell r="AE217">
            <v>-1.3963099999999999</v>
          </cell>
          <cell r="AF217">
            <v>0</v>
          </cell>
          <cell r="AG217"/>
          <cell r="AH217">
            <v>0</v>
          </cell>
          <cell r="AI217">
            <v>0</v>
          </cell>
          <cell r="AJ217"/>
          <cell r="AK217">
            <v>0</v>
          </cell>
          <cell r="AL217">
            <v>0</v>
          </cell>
          <cell r="AM217"/>
          <cell r="AN217">
            <v>0</v>
          </cell>
        </row>
        <row r="218">
          <cell r="C218"/>
          <cell r="D218">
            <v>-0.61241999999999996</v>
          </cell>
          <cell r="E218">
            <v>-0.33097000000000004</v>
          </cell>
          <cell r="F218"/>
          <cell r="G218">
            <v>-0.33097000000000004</v>
          </cell>
          <cell r="H218">
            <v>-21.924959999999999</v>
          </cell>
          <cell r="I218"/>
          <cell r="J218">
            <v>-21.924959999999999</v>
          </cell>
          <cell r="K218">
            <v>-21.120200000000001</v>
          </cell>
          <cell r="L218"/>
          <cell r="M218">
            <v>-21.120200000000001</v>
          </cell>
          <cell r="N218">
            <v>-13.574999999999999</v>
          </cell>
          <cell r="O218"/>
          <cell r="P218">
            <v>-13.574999999999999</v>
          </cell>
          <cell r="Q218">
            <v>0</v>
          </cell>
          <cell r="R218"/>
          <cell r="S218">
            <v>0</v>
          </cell>
          <cell r="T218">
            <v>0</v>
          </cell>
          <cell r="U218"/>
          <cell r="V218">
            <v>0</v>
          </cell>
          <cell r="W218">
            <v>0</v>
          </cell>
          <cell r="X218"/>
          <cell r="Y218">
            <v>0</v>
          </cell>
          <cell r="Z218">
            <v>-11.002979999999999</v>
          </cell>
          <cell r="AA218"/>
          <cell r="AB218">
            <v>-11.002979999999999</v>
          </cell>
          <cell r="AC218">
            <v>-11.002979999999999</v>
          </cell>
          <cell r="AD218"/>
          <cell r="AE218">
            <v>-11.002979999999999</v>
          </cell>
          <cell r="AF218">
            <v>0</v>
          </cell>
          <cell r="AG218"/>
          <cell r="AH218">
            <v>0</v>
          </cell>
          <cell r="AI218">
            <v>0</v>
          </cell>
          <cell r="AJ218"/>
          <cell r="AK218">
            <v>0</v>
          </cell>
          <cell r="AL218">
            <v>0</v>
          </cell>
          <cell r="AM218"/>
          <cell r="AN218">
            <v>0</v>
          </cell>
        </row>
        <row r="219">
          <cell r="C219"/>
          <cell r="D219">
            <v>-80884.257290000009</v>
          </cell>
          <cell r="E219">
            <v>-216858.62484</v>
          </cell>
          <cell r="F219"/>
          <cell r="G219">
            <v>-216858.62484</v>
          </cell>
          <cell r="H219">
            <v>-323783.84613999998</v>
          </cell>
          <cell r="I219"/>
          <cell r="J219">
            <v>-323783.84613999998</v>
          </cell>
          <cell r="K219">
            <v>-305416.55877</v>
          </cell>
          <cell r="L219"/>
          <cell r="M219">
            <v>-305416.55877</v>
          </cell>
          <cell r="N219">
            <v>-187420.27977000002</v>
          </cell>
          <cell r="O219"/>
          <cell r="P219">
            <v>-187420.27977000002</v>
          </cell>
          <cell r="Q219">
            <v>-246903</v>
          </cell>
          <cell r="R219"/>
          <cell r="S219">
            <v>-246903</v>
          </cell>
          <cell r="T219">
            <v>-204179.291</v>
          </cell>
          <cell r="U219"/>
          <cell r="V219">
            <v>-204179.291</v>
          </cell>
          <cell r="W219">
            <v>-191349.40700000001</v>
          </cell>
          <cell r="X219"/>
          <cell r="Y219">
            <v>-191349.40700000001</v>
          </cell>
          <cell r="Z219">
            <v>-187918</v>
          </cell>
          <cell r="AA219"/>
          <cell r="AB219">
            <v>-187918</v>
          </cell>
          <cell r="AC219">
            <v>-186713.848</v>
          </cell>
          <cell r="AD219"/>
          <cell r="AE219">
            <v>-186713.848</v>
          </cell>
          <cell r="AF219">
            <v>-127419</v>
          </cell>
          <cell r="AG219"/>
          <cell r="AH219">
            <v>-127419</v>
          </cell>
          <cell r="AI219">
            <v>-120350</v>
          </cell>
          <cell r="AJ219"/>
          <cell r="AK219">
            <v>-120350</v>
          </cell>
          <cell r="AL219">
            <v>-115147</v>
          </cell>
          <cell r="AM219"/>
          <cell r="AN219">
            <v>-115147</v>
          </cell>
        </row>
        <row r="220">
          <cell r="C220"/>
          <cell r="D220">
            <v>-80905.186640000014</v>
          </cell>
          <cell r="E220">
            <v>-216859.03145000001</v>
          </cell>
          <cell r="F220">
            <v>0</v>
          </cell>
          <cell r="G220">
            <v>-216859.03145000001</v>
          </cell>
          <cell r="H220">
            <v>-323805.77109999995</v>
          </cell>
          <cell r="I220">
            <v>0</v>
          </cell>
          <cell r="J220">
            <v>-323805.77109999995</v>
          </cell>
          <cell r="K220">
            <v>-305442.54871</v>
          </cell>
          <cell r="L220">
            <v>0</v>
          </cell>
          <cell r="M220">
            <v>-305442.54871</v>
          </cell>
          <cell r="N220">
            <v>-187436.65778000001</v>
          </cell>
          <cell r="O220">
            <v>0</v>
          </cell>
          <cell r="P220">
            <v>-187436.65778000001</v>
          </cell>
          <cell r="Q220">
            <v>-246903.15</v>
          </cell>
          <cell r="R220">
            <v>0</v>
          </cell>
          <cell r="S220">
            <v>-246903.15</v>
          </cell>
          <cell r="T220">
            <v>-204179.42850000001</v>
          </cell>
          <cell r="U220">
            <v>0</v>
          </cell>
          <cell r="V220">
            <v>-204179.42850000001</v>
          </cell>
          <cell r="W220">
            <v>-191349.54450000002</v>
          </cell>
          <cell r="X220">
            <v>0</v>
          </cell>
          <cell r="Y220">
            <v>-191349.54450000002</v>
          </cell>
          <cell r="Z220">
            <v>-187929.73652000001</v>
          </cell>
          <cell r="AA220">
            <v>0</v>
          </cell>
          <cell r="AB220">
            <v>-187929.73652000001</v>
          </cell>
          <cell r="AC220">
            <v>-186726.24729</v>
          </cell>
          <cell r="AD220">
            <v>0</v>
          </cell>
          <cell r="AE220">
            <v>-186726.24729</v>
          </cell>
          <cell r="AF220">
            <v>-127419</v>
          </cell>
          <cell r="AG220">
            <v>0</v>
          </cell>
          <cell r="AH220">
            <v>-127419</v>
          </cell>
          <cell r="AI220">
            <v>-120350</v>
          </cell>
          <cell r="AJ220">
            <v>0</v>
          </cell>
          <cell r="AK220">
            <v>-120350</v>
          </cell>
          <cell r="AL220">
            <v>-115147</v>
          </cell>
          <cell r="AM220">
            <v>0</v>
          </cell>
          <cell r="AN220">
            <v>-115147</v>
          </cell>
        </row>
        <row r="221">
          <cell r="C221"/>
          <cell r="D221">
            <v>-80905.186640000014</v>
          </cell>
          <cell r="E221">
            <v>-216859.03145000001</v>
          </cell>
          <cell r="F221">
            <v>0</v>
          </cell>
          <cell r="G221">
            <v>-216859.03145000001</v>
          </cell>
          <cell r="H221">
            <v>-323805.77109999995</v>
          </cell>
          <cell r="I221">
            <v>0</v>
          </cell>
          <cell r="J221">
            <v>-323805.77109999995</v>
          </cell>
          <cell r="K221">
            <v>-305442.54871</v>
          </cell>
          <cell r="L221">
            <v>0</v>
          </cell>
          <cell r="M221">
            <v>-305442.54871</v>
          </cell>
          <cell r="N221">
            <v>-187436.65778000001</v>
          </cell>
          <cell r="O221">
            <v>0</v>
          </cell>
          <cell r="P221">
            <v>-187436.65778000001</v>
          </cell>
          <cell r="Q221">
            <v>-246903.15</v>
          </cell>
          <cell r="R221">
            <v>0</v>
          </cell>
          <cell r="S221">
            <v>-246903.15</v>
          </cell>
          <cell r="T221">
            <v>-204179.42850000001</v>
          </cell>
          <cell r="U221">
            <v>0</v>
          </cell>
          <cell r="V221">
            <v>-204179.42850000001</v>
          </cell>
          <cell r="W221">
            <v>-191349.54450000002</v>
          </cell>
          <cell r="X221">
            <v>0</v>
          </cell>
          <cell r="Y221">
            <v>-191349.54450000002</v>
          </cell>
          <cell r="Z221">
            <v>-187929.73652000001</v>
          </cell>
          <cell r="AA221">
            <v>0</v>
          </cell>
          <cell r="AB221">
            <v>-187929.73652000001</v>
          </cell>
          <cell r="AC221">
            <v>-186726.24729</v>
          </cell>
          <cell r="AD221">
            <v>0</v>
          </cell>
          <cell r="AE221">
            <v>-186726.24729</v>
          </cell>
          <cell r="AF221">
            <v>-127419</v>
          </cell>
          <cell r="AG221">
            <v>0</v>
          </cell>
          <cell r="AH221">
            <v>-127419</v>
          </cell>
          <cell r="AI221">
            <v>-120350</v>
          </cell>
          <cell r="AJ221">
            <v>0</v>
          </cell>
          <cell r="AK221">
            <v>-120350</v>
          </cell>
          <cell r="AL221">
            <v>-115147</v>
          </cell>
          <cell r="AM221">
            <v>0</v>
          </cell>
          <cell r="AN221">
            <v>-115147</v>
          </cell>
        </row>
        <row r="222">
          <cell r="C222"/>
          <cell r="D222">
            <v>0</v>
          </cell>
          <cell r="E222">
            <v>0</v>
          </cell>
          <cell r="F222"/>
          <cell r="G222">
            <v>0</v>
          </cell>
          <cell r="H222">
            <v>182.31414000000001</v>
          </cell>
          <cell r="I222"/>
          <cell r="J222">
            <v>182.31414000000001</v>
          </cell>
          <cell r="K222">
            <v>73.686220000000006</v>
          </cell>
          <cell r="L222"/>
          <cell r="M222">
            <v>73.686220000000006</v>
          </cell>
          <cell r="N222">
            <v>97.941109999999995</v>
          </cell>
          <cell r="O222"/>
          <cell r="P222">
            <v>97.941109999999995</v>
          </cell>
          <cell r="Q222">
            <v>0</v>
          </cell>
          <cell r="R222"/>
          <cell r="S222">
            <v>0</v>
          </cell>
          <cell r="T222">
            <v>71.597329999999999</v>
          </cell>
          <cell r="U222"/>
          <cell r="V222">
            <v>71.597329999999999</v>
          </cell>
          <cell r="W222">
            <v>71.597329999999999</v>
          </cell>
          <cell r="X222"/>
          <cell r="Y222">
            <v>71.597329999999999</v>
          </cell>
          <cell r="Z222">
            <v>95.407960000000003</v>
          </cell>
          <cell r="AA222"/>
          <cell r="AB222">
            <v>95.407960000000003</v>
          </cell>
          <cell r="AC222">
            <v>95.685039999999987</v>
          </cell>
          <cell r="AD222"/>
          <cell r="AE222">
            <v>95.685039999999987</v>
          </cell>
          <cell r="AF222">
            <v>0</v>
          </cell>
          <cell r="AG222"/>
          <cell r="AH222">
            <v>0</v>
          </cell>
          <cell r="AI222">
            <v>0</v>
          </cell>
          <cell r="AJ222"/>
          <cell r="AK222">
            <v>0</v>
          </cell>
          <cell r="AL222">
            <v>0</v>
          </cell>
          <cell r="AM222"/>
          <cell r="AN222">
            <v>0</v>
          </cell>
        </row>
        <row r="223">
          <cell r="C223"/>
          <cell r="D223">
            <v>0</v>
          </cell>
          <cell r="E223">
            <v>0</v>
          </cell>
          <cell r="F223"/>
          <cell r="G223">
            <v>0</v>
          </cell>
          <cell r="H223">
            <v>0</v>
          </cell>
          <cell r="I223"/>
          <cell r="J223">
            <v>0</v>
          </cell>
          <cell r="K223">
            <v>0</v>
          </cell>
          <cell r="L223"/>
          <cell r="M223">
            <v>0</v>
          </cell>
          <cell r="N223">
            <v>5.0152000000000001</v>
          </cell>
          <cell r="O223"/>
          <cell r="P223">
            <v>5.0152000000000001</v>
          </cell>
          <cell r="Q223">
            <v>0</v>
          </cell>
          <cell r="R223"/>
          <cell r="S223">
            <v>0</v>
          </cell>
          <cell r="T223">
            <v>0</v>
          </cell>
          <cell r="U223"/>
          <cell r="V223">
            <v>0</v>
          </cell>
          <cell r="W223">
            <v>0</v>
          </cell>
          <cell r="X223"/>
          <cell r="Y223">
            <v>0</v>
          </cell>
          <cell r="Z223">
            <v>0</v>
          </cell>
          <cell r="AA223"/>
          <cell r="AB223">
            <v>0</v>
          </cell>
          <cell r="AC223">
            <v>0</v>
          </cell>
          <cell r="AD223"/>
          <cell r="AE223">
            <v>0</v>
          </cell>
          <cell r="AF223">
            <v>0</v>
          </cell>
          <cell r="AG223"/>
          <cell r="AH223">
            <v>0</v>
          </cell>
          <cell r="AI223">
            <v>0</v>
          </cell>
          <cell r="AJ223"/>
          <cell r="AK223">
            <v>0</v>
          </cell>
          <cell r="AL223">
            <v>0</v>
          </cell>
          <cell r="AM223"/>
          <cell r="AN223">
            <v>0</v>
          </cell>
        </row>
        <row r="224">
          <cell r="C224"/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182.31414000000001</v>
          </cell>
          <cell r="I224">
            <v>0</v>
          </cell>
          <cell r="J224">
            <v>182.31414000000001</v>
          </cell>
          <cell r="K224">
            <v>73.686220000000006</v>
          </cell>
          <cell r="L224">
            <v>0</v>
          </cell>
          <cell r="M224">
            <v>73.686220000000006</v>
          </cell>
          <cell r="N224">
            <v>102.95631</v>
          </cell>
          <cell r="O224">
            <v>0</v>
          </cell>
          <cell r="P224">
            <v>102.95631</v>
          </cell>
          <cell r="Q224">
            <v>0</v>
          </cell>
          <cell r="R224">
            <v>0</v>
          </cell>
          <cell r="S224">
            <v>0</v>
          </cell>
          <cell r="T224">
            <v>71.597329999999999</v>
          </cell>
          <cell r="U224">
            <v>0</v>
          </cell>
          <cell r="V224">
            <v>71.597329999999999</v>
          </cell>
          <cell r="W224">
            <v>71.597329999999999</v>
          </cell>
          <cell r="X224">
            <v>0</v>
          </cell>
          <cell r="Y224">
            <v>71.597329999999999</v>
          </cell>
          <cell r="Z224">
            <v>95.407960000000003</v>
          </cell>
          <cell r="AA224">
            <v>0</v>
          </cell>
          <cell r="AB224">
            <v>95.407960000000003</v>
          </cell>
          <cell r="AC224">
            <v>95.685039999999987</v>
          </cell>
          <cell r="AD224">
            <v>0</v>
          </cell>
          <cell r="AE224">
            <v>95.685039999999987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</row>
        <row r="225">
          <cell r="C225"/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182.31414000000001</v>
          </cell>
          <cell r="I225">
            <v>0</v>
          </cell>
          <cell r="J225">
            <v>182.31414000000001</v>
          </cell>
          <cell r="K225">
            <v>73.686220000000006</v>
          </cell>
          <cell r="L225">
            <v>0</v>
          </cell>
          <cell r="M225">
            <v>73.686220000000006</v>
          </cell>
          <cell r="N225">
            <v>102.95631</v>
          </cell>
          <cell r="O225">
            <v>0</v>
          </cell>
          <cell r="P225">
            <v>102.95631</v>
          </cell>
          <cell r="Q225">
            <v>0</v>
          </cell>
          <cell r="R225">
            <v>0</v>
          </cell>
          <cell r="S225">
            <v>0</v>
          </cell>
          <cell r="T225">
            <v>71.597329999999999</v>
          </cell>
          <cell r="U225">
            <v>0</v>
          </cell>
          <cell r="V225">
            <v>71.597329999999999</v>
          </cell>
          <cell r="W225">
            <v>71.597329999999999</v>
          </cell>
          <cell r="X225">
            <v>0</v>
          </cell>
          <cell r="Y225">
            <v>71.597329999999999</v>
          </cell>
          <cell r="Z225">
            <v>95.407960000000003</v>
          </cell>
          <cell r="AA225">
            <v>0</v>
          </cell>
          <cell r="AB225">
            <v>95.407960000000003</v>
          </cell>
          <cell r="AC225">
            <v>95.685039999999987</v>
          </cell>
          <cell r="AD225">
            <v>0</v>
          </cell>
          <cell r="AE225">
            <v>95.685039999999987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</row>
        <row r="226">
          <cell r="C226"/>
          <cell r="D226">
            <v>3.2780000000000004E-2</v>
          </cell>
          <cell r="E226">
            <v>0.1353</v>
          </cell>
          <cell r="F226"/>
          <cell r="G226">
            <v>0.1353</v>
          </cell>
          <cell r="H226">
            <v>0.12454000000000001</v>
          </cell>
          <cell r="I226"/>
          <cell r="J226">
            <v>0.12454000000000001</v>
          </cell>
          <cell r="K226">
            <v>0</v>
          </cell>
          <cell r="L226"/>
          <cell r="M226">
            <v>0</v>
          </cell>
          <cell r="N226">
            <v>8.9999999999999998E-4</v>
          </cell>
          <cell r="O226"/>
          <cell r="P226">
            <v>8.9999999999999998E-4</v>
          </cell>
          <cell r="Q226">
            <v>0</v>
          </cell>
          <cell r="R226"/>
          <cell r="S226">
            <v>0</v>
          </cell>
          <cell r="T226">
            <v>8.9999999999999998E-4</v>
          </cell>
          <cell r="U226"/>
          <cell r="V226">
            <v>8.9999999999999998E-4</v>
          </cell>
          <cell r="W226">
            <v>8.9999999999999998E-4</v>
          </cell>
          <cell r="X226"/>
          <cell r="Y226">
            <v>8.9999999999999998E-4</v>
          </cell>
          <cell r="Z226">
            <v>8.9999999999999998E-4</v>
          </cell>
          <cell r="AA226"/>
          <cell r="AB226">
            <v>8.9999999999999998E-4</v>
          </cell>
          <cell r="AC226">
            <v>8.9999999999999998E-4</v>
          </cell>
          <cell r="AD226"/>
          <cell r="AE226">
            <v>8.9999999999999998E-4</v>
          </cell>
          <cell r="AF226">
            <v>0</v>
          </cell>
          <cell r="AG226"/>
          <cell r="AH226">
            <v>0</v>
          </cell>
          <cell r="AI226">
            <v>0</v>
          </cell>
          <cell r="AJ226"/>
          <cell r="AK226">
            <v>0</v>
          </cell>
          <cell r="AL226">
            <v>0</v>
          </cell>
          <cell r="AM226"/>
          <cell r="AN226">
            <v>0</v>
          </cell>
        </row>
        <row r="227">
          <cell r="C227"/>
          <cell r="D227">
            <v>-0.29263</v>
          </cell>
          <cell r="E227">
            <v>-1.9E-2</v>
          </cell>
          <cell r="F227"/>
          <cell r="G227">
            <v>-1.9E-2</v>
          </cell>
          <cell r="H227">
            <v>-5.91E-2</v>
          </cell>
          <cell r="I227"/>
          <cell r="J227">
            <v>-5.91E-2</v>
          </cell>
          <cell r="K227">
            <v>-0.32658999999999999</v>
          </cell>
          <cell r="L227"/>
          <cell r="M227">
            <v>-0.32658999999999999</v>
          </cell>
          <cell r="N227">
            <v>-74.102249999999998</v>
          </cell>
          <cell r="O227"/>
          <cell r="P227">
            <v>-74.102249999999998</v>
          </cell>
          <cell r="Q227">
            <v>0</v>
          </cell>
          <cell r="R227"/>
          <cell r="S227">
            <v>0</v>
          </cell>
          <cell r="T227">
            <v>-2.6249999999999999E-2</v>
          </cell>
          <cell r="U227"/>
          <cell r="V227">
            <v>-2.6249999999999999E-2</v>
          </cell>
          <cell r="W227">
            <v>-2.5399999999999999E-2</v>
          </cell>
          <cell r="X227"/>
          <cell r="Y227">
            <v>-2.5399999999999999E-2</v>
          </cell>
          <cell r="Z227">
            <v>-74.102249999999998</v>
          </cell>
          <cell r="AA227"/>
          <cell r="AB227">
            <v>-74.102249999999998</v>
          </cell>
          <cell r="AC227">
            <v>-74.102249999999998</v>
          </cell>
          <cell r="AD227"/>
          <cell r="AE227">
            <v>-74.102249999999998</v>
          </cell>
          <cell r="AF227">
            <v>0</v>
          </cell>
          <cell r="AG227"/>
          <cell r="AH227">
            <v>0</v>
          </cell>
          <cell r="AI227">
            <v>0</v>
          </cell>
          <cell r="AJ227"/>
          <cell r="AK227">
            <v>0</v>
          </cell>
          <cell r="AL227">
            <v>0</v>
          </cell>
          <cell r="AM227"/>
          <cell r="AN227">
            <v>0</v>
          </cell>
        </row>
        <row r="228">
          <cell r="C228"/>
          <cell r="D228">
            <v>-0.25985000000000003</v>
          </cell>
          <cell r="E228">
            <v>0.1163</v>
          </cell>
          <cell r="F228">
            <v>0</v>
          </cell>
          <cell r="G228">
            <v>0.1163</v>
          </cell>
          <cell r="H228">
            <v>6.5440000000000012E-2</v>
          </cell>
          <cell r="I228">
            <v>0</v>
          </cell>
          <cell r="J228">
            <v>6.5440000000000012E-2</v>
          </cell>
          <cell r="K228">
            <v>-0.32658999999999999</v>
          </cell>
          <cell r="L228">
            <v>0</v>
          </cell>
          <cell r="M228">
            <v>-0.32658999999999999</v>
          </cell>
          <cell r="N228">
            <v>-74.101349999999996</v>
          </cell>
          <cell r="O228">
            <v>0</v>
          </cell>
          <cell r="P228">
            <v>-74.101349999999996</v>
          </cell>
          <cell r="Q228">
            <v>0</v>
          </cell>
          <cell r="R228">
            <v>0</v>
          </cell>
          <cell r="S228">
            <v>0</v>
          </cell>
          <cell r="T228">
            <v>-2.5349999999999998E-2</v>
          </cell>
          <cell r="U228">
            <v>0</v>
          </cell>
          <cell r="V228">
            <v>-2.5349999999999998E-2</v>
          </cell>
          <cell r="W228">
            <v>-2.4499999999999997E-2</v>
          </cell>
          <cell r="X228">
            <v>0</v>
          </cell>
          <cell r="Y228">
            <v>-2.4499999999999997E-2</v>
          </cell>
          <cell r="Z228">
            <v>-74.101349999999996</v>
          </cell>
          <cell r="AA228">
            <v>0</v>
          </cell>
          <cell r="AB228">
            <v>-74.101349999999996</v>
          </cell>
          <cell r="AC228">
            <v>-74.101349999999996</v>
          </cell>
          <cell r="AD228">
            <v>0</v>
          </cell>
          <cell r="AE228">
            <v>-74.101349999999996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</row>
        <row r="229">
          <cell r="C229" t="str">
            <v>Financial Result</v>
          </cell>
          <cell r="D229">
            <v>-80905.446490000017</v>
          </cell>
          <cell r="E229">
            <v>-216858.91515000002</v>
          </cell>
          <cell r="F229">
            <v>0</v>
          </cell>
          <cell r="G229">
            <v>-216858.91515000002</v>
          </cell>
          <cell r="H229">
            <v>-323623.39152</v>
          </cell>
          <cell r="I229">
            <v>0</v>
          </cell>
          <cell r="J229">
            <v>-323623.39152</v>
          </cell>
          <cell r="K229">
            <v>-305369.18908000004</v>
          </cell>
          <cell r="L229">
            <v>0</v>
          </cell>
          <cell r="M229">
            <v>-305369.18908000004</v>
          </cell>
          <cell r="N229">
            <v>-187407.80281999998</v>
          </cell>
          <cell r="O229">
            <v>0</v>
          </cell>
          <cell r="P229">
            <v>-187407.80281999998</v>
          </cell>
          <cell r="Q229">
            <v>-246903.15</v>
          </cell>
          <cell r="R229">
            <v>0</v>
          </cell>
          <cell r="S229">
            <v>-246903.15</v>
          </cell>
          <cell r="T229">
            <v>-204107.85652</v>
          </cell>
          <cell r="U229">
            <v>0</v>
          </cell>
          <cell r="V229">
            <v>-204107.85652</v>
          </cell>
          <cell r="W229">
            <v>-191277.97167000003</v>
          </cell>
          <cell r="X229">
            <v>0</v>
          </cell>
          <cell r="Y229">
            <v>-191277.97167000003</v>
          </cell>
          <cell r="Z229">
            <v>-187908.42990999998</v>
          </cell>
          <cell r="AA229">
            <v>0</v>
          </cell>
          <cell r="AB229">
            <v>-187908.42990999998</v>
          </cell>
          <cell r="AC229">
            <v>-186704.66359999997</v>
          </cell>
          <cell r="AD229">
            <v>0</v>
          </cell>
          <cell r="AE229">
            <v>-186704.66359999997</v>
          </cell>
          <cell r="AF229">
            <v>-127419</v>
          </cell>
          <cell r="AG229">
            <v>0</v>
          </cell>
          <cell r="AH229">
            <v>-127419</v>
          </cell>
          <cell r="AI229">
            <v>-120350</v>
          </cell>
          <cell r="AJ229">
            <v>0</v>
          </cell>
          <cell r="AK229">
            <v>-120350</v>
          </cell>
          <cell r="AL229">
            <v>-115147</v>
          </cell>
          <cell r="AM229">
            <v>0</v>
          </cell>
          <cell r="AN229">
            <v>-115147</v>
          </cell>
        </row>
        <row r="230">
          <cell r="C230"/>
          <cell r="D230">
            <v>1619856.96</v>
          </cell>
          <cell r="E230">
            <v>1817482.8</v>
          </cell>
          <cell r="F230"/>
          <cell r="G230">
            <v>1817482.8</v>
          </cell>
          <cell r="H230">
            <v>1489045.65</v>
          </cell>
          <cell r="I230"/>
          <cell r="J230">
            <v>1489045.65</v>
          </cell>
          <cell r="K230">
            <v>1510960.4</v>
          </cell>
          <cell r="L230"/>
          <cell r="M230">
            <v>1510960.4</v>
          </cell>
          <cell r="N230">
            <v>1443886</v>
          </cell>
          <cell r="O230"/>
          <cell r="P230">
            <v>1443886</v>
          </cell>
          <cell r="Q230">
            <v>1480794.588164899</v>
          </cell>
          <cell r="R230"/>
          <cell r="S230">
            <v>1480794.588164899</v>
          </cell>
          <cell r="T230">
            <v>1300913.0445508</v>
          </cell>
          <cell r="U230"/>
          <cell r="V230">
            <v>1300913.0445508</v>
          </cell>
          <cell r="W230">
            <v>1398495.81622223</v>
          </cell>
          <cell r="X230"/>
          <cell r="Y230">
            <v>1398495.81622223</v>
          </cell>
          <cell r="Z230">
            <v>1420042.1506178344</v>
          </cell>
          <cell r="AA230"/>
          <cell r="AB230">
            <v>1420042.1506178344</v>
          </cell>
          <cell r="AC230">
            <v>1454328.2026166001</v>
          </cell>
          <cell r="AD230"/>
          <cell r="AE230">
            <v>1454328.2026166001</v>
          </cell>
          <cell r="AF230">
            <v>1267599.2582979328</v>
          </cell>
          <cell r="AG230"/>
          <cell r="AH230">
            <v>1267599.2582979328</v>
          </cell>
          <cell r="AI230">
            <v>1262119.531363578</v>
          </cell>
          <cell r="AJ230"/>
          <cell r="AK230">
            <v>1262119.531363578</v>
          </cell>
          <cell r="AL230">
            <v>827102.31574624998</v>
          </cell>
          <cell r="AM230"/>
          <cell r="AN230">
            <v>827102.31574624998</v>
          </cell>
        </row>
        <row r="231">
          <cell r="C231"/>
          <cell r="D231">
            <v>0</v>
          </cell>
          <cell r="E231">
            <v>8639.52</v>
          </cell>
          <cell r="F231"/>
          <cell r="G231">
            <v>8639.52</v>
          </cell>
          <cell r="H231">
            <v>1042.5</v>
          </cell>
          <cell r="I231"/>
          <cell r="J231">
            <v>1042.5</v>
          </cell>
          <cell r="K231">
            <v>366.22800000000001</v>
          </cell>
          <cell r="L231"/>
          <cell r="M231">
            <v>366.22800000000001</v>
          </cell>
          <cell r="N231">
            <v>-2966.24</v>
          </cell>
          <cell r="O231"/>
          <cell r="P231">
            <v>-2966.24</v>
          </cell>
          <cell r="Q231">
            <v>0</v>
          </cell>
          <cell r="R231"/>
          <cell r="S231">
            <v>0</v>
          </cell>
          <cell r="T231">
            <v>0</v>
          </cell>
          <cell r="U231"/>
          <cell r="V231">
            <v>0</v>
          </cell>
          <cell r="W231">
            <v>0</v>
          </cell>
          <cell r="X231"/>
          <cell r="Y231">
            <v>0</v>
          </cell>
          <cell r="Z231">
            <v>0</v>
          </cell>
          <cell r="AA231"/>
          <cell r="AB231">
            <v>0</v>
          </cell>
          <cell r="AC231">
            <v>0</v>
          </cell>
          <cell r="AD231"/>
          <cell r="AE231">
            <v>0</v>
          </cell>
          <cell r="AF231">
            <v>0</v>
          </cell>
          <cell r="AG231"/>
          <cell r="AH231">
            <v>0</v>
          </cell>
          <cell r="AI231">
            <v>0</v>
          </cell>
          <cell r="AJ231"/>
          <cell r="AK231">
            <v>0</v>
          </cell>
          <cell r="AL231">
            <v>0</v>
          </cell>
          <cell r="AM231"/>
          <cell r="AN231">
            <v>0</v>
          </cell>
        </row>
        <row r="232">
          <cell r="C232"/>
          <cell r="D232">
            <v>0</v>
          </cell>
          <cell r="E232">
            <v>0</v>
          </cell>
          <cell r="F232"/>
          <cell r="G232">
            <v>0</v>
          </cell>
          <cell r="H232">
            <v>0</v>
          </cell>
          <cell r="I232"/>
          <cell r="J232">
            <v>0</v>
          </cell>
          <cell r="K232">
            <v>0</v>
          </cell>
          <cell r="L232"/>
          <cell r="M232">
            <v>0</v>
          </cell>
          <cell r="N232">
            <v>-3556.92</v>
          </cell>
          <cell r="O232"/>
          <cell r="P232">
            <v>-3556.92</v>
          </cell>
          <cell r="Q232">
            <v>0</v>
          </cell>
          <cell r="R232"/>
          <cell r="S232">
            <v>0</v>
          </cell>
          <cell r="T232">
            <v>0</v>
          </cell>
          <cell r="U232"/>
          <cell r="V232">
            <v>0</v>
          </cell>
          <cell r="W232">
            <v>0</v>
          </cell>
          <cell r="X232"/>
          <cell r="Y232">
            <v>0</v>
          </cell>
          <cell r="Z232">
            <v>0</v>
          </cell>
          <cell r="AA232"/>
          <cell r="AB232">
            <v>0</v>
          </cell>
          <cell r="AC232">
            <v>0</v>
          </cell>
          <cell r="AD232"/>
          <cell r="AE232">
            <v>0</v>
          </cell>
          <cell r="AF232">
            <v>0</v>
          </cell>
          <cell r="AG232"/>
          <cell r="AH232">
            <v>0</v>
          </cell>
          <cell r="AI232">
            <v>0</v>
          </cell>
          <cell r="AJ232"/>
          <cell r="AK232">
            <v>0</v>
          </cell>
          <cell r="AL232">
            <v>0</v>
          </cell>
          <cell r="AM232"/>
          <cell r="AN232">
            <v>0</v>
          </cell>
        </row>
        <row r="233">
          <cell r="C233"/>
          <cell r="D233">
            <v>1619856.96</v>
          </cell>
          <cell r="E233">
            <v>1826122.32</v>
          </cell>
          <cell r="F233">
            <v>0</v>
          </cell>
          <cell r="G233">
            <v>1826122.32</v>
          </cell>
          <cell r="H233">
            <v>1490088.15</v>
          </cell>
          <cell r="I233">
            <v>0</v>
          </cell>
          <cell r="J233">
            <v>1490088.15</v>
          </cell>
          <cell r="K233">
            <v>1511326.6279999998</v>
          </cell>
          <cell r="L233">
            <v>0</v>
          </cell>
          <cell r="M233">
            <v>1511326.6279999998</v>
          </cell>
          <cell r="N233">
            <v>1437362.84</v>
          </cell>
          <cell r="O233">
            <v>0</v>
          </cell>
          <cell r="P233">
            <v>1437362.84</v>
          </cell>
          <cell r="Q233">
            <v>1480794.588164899</v>
          </cell>
          <cell r="R233">
            <v>0</v>
          </cell>
          <cell r="S233">
            <v>1480794.588164899</v>
          </cell>
          <cell r="T233">
            <v>1300913.0445508</v>
          </cell>
          <cell r="U233">
            <v>0</v>
          </cell>
          <cell r="V233">
            <v>1300913.0445508</v>
          </cell>
          <cell r="W233">
            <v>1398495.81622223</v>
          </cell>
          <cell r="X233">
            <v>0</v>
          </cell>
          <cell r="Y233">
            <v>1398495.81622223</v>
          </cell>
          <cell r="Z233">
            <v>1420042.1506178344</v>
          </cell>
          <cell r="AA233">
            <v>0</v>
          </cell>
          <cell r="AB233">
            <v>1420042.1506178344</v>
          </cell>
          <cell r="AC233">
            <v>1454328.2026166001</v>
          </cell>
          <cell r="AD233">
            <v>0</v>
          </cell>
          <cell r="AE233">
            <v>1454328.2026166001</v>
          </cell>
          <cell r="AF233">
            <v>1267599.2582979328</v>
          </cell>
          <cell r="AG233">
            <v>0</v>
          </cell>
          <cell r="AH233">
            <v>1267599.2582979328</v>
          </cell>
          <cell r="AI233">
            <v>1262119.531363578</v>
          </cell>
          <cell r="AJ233">
            <v>0</v>
          </cell>
          <cell r="AK233">
            <v>1262119.531363578</v>
          </cell>
          <cell r="AL233">
            <v>827102.31574624998</v>
          </cell>
          <cell r="AM233">
            <v>0</v>
          </cell>
          <cell r="AN233">
            <v>827102.31574624998</v>
          </cell>
        </row>
        <row r="234">
          <cell r="C234" t="str">
            <v>Current Income Tax</v>
          </cell>
          <cell r="D234">
            <v>1619856.96</v>
          </cell>
          <cell r="E234">
            <v>1826122.32</v>
          </cell>
          <cell r="F234">
            <v>0</v>
          </cell>
          <cell r="G234">
            <v>1826122.32</v>
          </cell>
          <cell r="H234">
            <v>1490088.15</v>
          </cell>
          <cell r="I234">
            <v>0</v>
          </cell>
          <cell r="J234">
            <v>1490088.15</v>
          </cell>
          <cell r="K234">
            <v>1511326.6279999998</v>
          </cell>
          <cell r="L234">
            <v>0</v>
          </cell>
          <cell r="M234">
            <v>1511326.6279999998</v>
          </cell>
          <cell r="N234">
            <v>1437362.84</v>
          </cell>
          <cell r="O234">
            <v>0</v>
          </cell>
          <cell r="P234">
            <v>1437362.84</v>
          </cell>
          <cell r="Q234">
            <v>1480794.588164899</v>
          </cell>
          <cell r="R234">
            <v>0</v>
          </cell>
          <cell r="S234">
            <v>1480794.588164899</v>
          </cell>
          <cell r="T234">
            <v>1300913.0445508</v>
          </cell>
          <cell r="U234">
            <v>0</v>
          </cell>
          <cell r="V234">
            <v>1300913.0445508</v>
          </cell>
          <cell r="W234">
            <v>1398495.81622223</v>
          </cell>
          <cell r="X234">
            <v>0</v>
          </cell>
          <cell r="Y234">
            <v>1398495.81622223</v>
          </cell>
          <cell r="Z234">
            <v>1420042.1506178344</v>
          </cell>
          <cell r="AA234">
            <v>0</v>
          </cell>
          <cell r="AB234">
            <v>1420042.1506178344</v>
          </cell>
          <cell r="AC234">
            <v>1454328.2026166001</v>
          </cell>
          <cell r="AD234">
            <v>0</v>
          </cell>
          <cell r="AE234">
            <v>1454328.2026166001</v>
          </cell>
          <cell r="AF234">
            <v>1267599.2582979328</v>
          </cell>
          <cell r="AG234">
            <v>0</v>
          </cell>
          <cell r="AH234">
            <v>1267599.2582979328</v>
          </cell>
          <cell r="AI234">
            <v>1262119.531363578</v>
          </cell>
          <cell r="AJ234">
            <v>0</v>
          </cell>
          <cell r="AK234">
            <v>1262119.531363578</v>
          </cell>
          <cell r="AL234">
            <v>827102.31574624998</v>
          </cell>
          <cell r="AM234">
            <v>0</v>
          </cell>
          <cell r="AN234">
            <v>827102.31574624998</v>
          </cell>
        </row>
        <row r="235">
          <cell r="C235"/>
          <cell r="D235">
            <v>390072.408999999</v>
          </cell>
          <cell r="E235">
            <v>12824.474</v>
          </cell>
          <cell r="F235"/>
          <cell r="G235">
            <v>12824.474</v>
          </cell>
          <cell r="H235">
            <v>108686.42</v>
          </cell>
          <cell r="I235">
            <v>322346.603</v>
          </cell>
          <cell r="J235">
            <v>431033.02299999999</v>
          </cell>
          <cell r="K235">
            <v>51680.108999999997</v>
          </cell>
          <cell r="L235">
            <v>303100.47600000002</v>
          </cell>
          <cell r="M235">
            <v>354780.58500000002</v>
          </cell>
          <cell r="N235">
            <v>62138.637000000002</v>
          </cell>
          <cell r="O235">
            <v>259496.848</v>
          </cell>
          <cell r="P235">
            <v>321635.48499999999</v>
          </cell>
          <cell r="Q235">
            <v>-283868.20691389899</v>
          </cell>
          <cell r="R235">
            <v>274725.50137328479</v>
          </cell>
          <cell r="S235">
            <v>-9142.7055406142026</v>
          </cell>
          <cell r="T235">
            <v>-241968.18179769599</v>
          </cell>
          <cell r="U235">
            <v>254427.19423999829</v>
          </cell>
          <cell r="V235">
            <v>12459.012442302308</v>
          </cell>
          <cell r="W235">
            <v>-245908.04019849934</v>
          </cell>
          <cell r="X235">
            <v>311217.08954579936</v>
          </cell>
          <cell r="Y235">
            <v>65309.049347300024</v>
          </cell>
          <cell r="Z235">
            <v>-220788.12664073301</v>
          </cell>
          <cell r="AA235">
            <v>308971.29448991671</v>
          </cell>
          <cell r="AB235">
            <v>88183.167849183694</v>
          </cell>
          <cell r="AC235">
            <v>-232402.1831272</v>
          </cell>
          <cell r="AD235">
            <v>309119.33065449988</v>
          </cell>
          <cell r="AE235">
            <v>76717.14752729988</v>
          </cell>
          <cell r="AF235">
            <v>-210876.31446763399</v>
          </cell>
          <cell r="AG235">
            <v>275088.36976836808</v>
          </cell>
          <cell r="AH235">
            <v>64212.055300734093</v>
          </cell>
          <cell r="AI235">
            <v>-138725.82108697601</v>
          </cell>
          <cell r="AJ235">
            <v>284990.16021919798</v>
          </cell>
          <cell r="AK235">
            <v>146264.33913222197</v>
          </cell>
          <cell r="AL235">
            <v>-86345.336543950194</v>
          </cell>
          <cell r="AM235">
            <v>240610.18921416719</v>
          </cell>
          <cell r="AN235">
            <v>154264.85267021699</v>
          </cell>
        </row>
        <row r="236">
          <cell r="C236"/>
          <cell r="D236">
            <v>-264457.82699999999</v>
          </cell>
          <cell r="E236">
            <v>-2494184.909</v>
          </cell>
          <cell r="F236">
            <v>2023098.602</v>
          </cell>
          <cell r="G236">
            <v>-471086.30700000003</v>
          </cell>
          <cell r="H236">
            <v>-386499.38500000001</v>
          </cell>
          <cell r="I236"/>
          <cell r="J236">
            <v>-386499.38500000001</v>
          </cell>
          <cell r="K236">
            <v>-385222.18300000002</v>
          </cell>
          <cell r="L236"/>
          <cell r="M236">
            <v>-385222.18300000002</v>
          </cell>
          <cell r="N236">
            <v>-321275.50799999997</v>
          </cell>
          <cell r="O236"/>
          <cell r="P236">
            <v>-321275.50799999997</v>
          </cell>
          <cell r="Q236">
            <v>0</v>
          </cell>
          <cell r="R236"/>
          <cell r="S236">
            <v>0</v>
          </cell>
          <cell r="T236">
            <v>0</v>
          </cell>
          <cell r="U236"/>
          <cell r="V236">
            <v>0</v>
          </cell>
          <cell r="W236">
            <v>0</v>
          </cell>
          <cell r="X236"/>
          <cell r="Y236">
            <v>0</v>
          </cell>
          <cell r="Z236">
            <v>0</v>
          </cell>
          <cell r="AA236"/>
          <cell r="AB236">
            <v>0</v>
          </cell>
          <cell r="AC236">
            <v>0</v>
          </cell>
          <cell r="AD236"/>
          <cell r="AE236">
            <v>0</v>
          </cell>
          <cell r="AF236">
            <v>0</v>
          </cell>
          <cell r="AG236"/>
          <cell r="AH236">
            <v>0</v>
          </cell>
          <cell r="AI236">
            <v>0</v>
          </cell>
          <cell r="AJ236"/>
          <cell r="AK236">
            <v>0</v>
          </cell>
          <cell r="AL236">
            <v>0</v>
          </cell>
          <cell r="AM236"/>
          <cell r="AN236">
            <v>0</v>
          </cell>
        </row>
        <row r="237">
          <cell r="C237" t="str">
            <v>Deferred Tax</v>
          </cell>
          <cell r="D237">
            <v>125614.58199999901</v>
          </cell>
          <cell r="E237">
            <v>-2481360.4350000001</v>
          </cell>
          <cell r="F237">
            <v>2023098.602</v>
          </cell>
          <cell r="G237">
            <v>-458261.83300000004</v>
          </cell>
          <cell r="H237">
            <v>-277812.96500000003</v>
          </cell>
          <cell r="I237">
            <v>322346.603</v>
          </cell>
          <cell r="J237">
            <v>44533.637999999977</v>
          </cell>
          <cell r="K237">
            <v>-333542.07400000002</v>
          </cell>
          <cell r="L237">
            <v>303100.47600000002</v>
          </cell>
          <cell r="M237">
            <v>-30441.597999999998</v>
          </cell>
          <cell r="N237">
            <v>-259136.87099999998</v>
          </cell>
          <cell r="O237">
            <v>259496.848</v>
          </cell>
          <cell r="P237">
            <v>359.9770000000135</v>
          </cell>
          <cell r="Q237">
            <v>-283868.20691389899</v>
          </cell>
          <cell r="R237">
            <v>274725.50137328479</v>
          </cell>
          <cell r="S237">
            <v>-9142.7055406142026</v>
          </cell>
          <cell r="T237">
            <v>-241968.18179769599</v>
          </cell>
          <cell r="U237">
            <v>254427.19423999829</v>
          </cell>
          <cell r="V237">
            <v>12459.012442302308</v>
          </cell>
          <cell r="W237">
            <v>-245908.04019849934</v>
          </cell>
          <cell r="X237">
            <v>311217.08954579936</v>
          </cell>
          <cell r="Y237">
            <v>65309.049347300024</v>
          </cell>
          <cell r="Z237">
            <v>-220788.12664073301</v>
          </cell>
          <cell r="AA237">
            <v>308971.29448991671</v>
          </cell>
          <cell r="AB237">
            <v>88183.167849183694</v>
          </cell>
          <cell r="AC237">
            <v>-232402.1831272</v>
          </cell>
          <cell r="AD237">
            <v>309119.33065449988</v>
          </cell>
          <cell r="AE237">
            <v>76717.14752729988</v>
          </cell>
          <cell r="AF237">
            <v>-210876.31446763399</v>
          </cell>
          <cell r="AG237">
            <v>275088.36976836808</v>
          </cell>
          <cell r="AH237">
            <v>64212.055300734093</v>
          </cell>
          <cell r="AI237">
            <v>-138725.82108697601</v>
          </cell>
          <cell r="AJ237">
            <v>284990.16021919798</v>
          </cell>
          <cell r="AK237">
            <v>146264.33913222197</v>
          </cell>
          <cell r="AL237">
            <v>-86345.336543950194</v>
          </cell>
          <cell r="AM237">
            <v>240610.18921416719</v>
          </cell>
          <cell r="AN237">
            <v>154264.85267021699</v>
          </cell>
        </row>
        <row r="238">
          <cell r="C238"/>
          <cell r="D238">
            <v>1745471.541999999</v>
          </cell>
          <cell r="E238">
            <v>-655238.11499999999</v>
          </cell>
          <cell r="F238">
            <v>2023098.602</v>
          </cell>
          <cell r="G238">
            <v>1367860.487</v>
          </cell>
          <cell r="H238">
            <v>1212275.1849999998</v>
          </cell>
          <cell r="I238">
            <v>322346.603</v>
          </cell>
          <cell r="J238">
            <v>1534621.7879999999</v>
          </cell>
          <cell r="K238">
            <v>1177784.5539999998</v>
          </cell>
          <cell r="L238">
            <v>303100.47600000002</v>
          </cell>
          <cell r="M238">
            <v>1480885.0299999998</v>
          </cell>
          <cell r="N238">
            <v>1178225.9690000003</v>
          </cell>
          <cell r="O238">
            <v>259496.848</v>
          </cell>
          <cell r="P238">
            <v>1437722.8170000003</v>
          </cell>
          <cell r="Q238">
            <v>1196926.3812510001</v>
          </cell>
          <cell r="R238">
            <v>274725.50137328479</v>
          </cell>
          <cell r="S238">
            <v>1471651.8826242848</v>
          </cell>
          <cell r="T238">
            <v>1058944.862753104</v>
          </cell>
          <cell r="U238">
            <v>254427.19423999829</v>
          </cell>
          <cell r="V238">
            <v>1313372.0569931022</v>
          </cell>
          <cell r="W238">
            <v>1152587.7760237306</v>
          </cell>
          <cell r="X238">
            <v>311217.08954579936</v>
          </cell>
          <cell r="Y238">
            <v>1463804.8655695301</v>
          </cell>
          <cell r="Z238">
            <v>1199254.0239771013</v>
          </cell>
          <cell r="AA238">
            <v>308971.29448991671</v>
          </cell>
          <cell r="AB238">
            <v>1508225.3184670182</v>
          </cell>
          <cell r="AC238">
            <v>1221926.0194894001</v>
          </cell>
          <cell r="AD238">
            <v>309119.33065449988</v>
          </cell>
          <cell r="AE238">
            <v>1531045.3501438999</v>
          </cell>
          <cell r="AF238">
            <v>1056722.9438302987</v>
          </cell>
          <cell r="AG238">
            <v>275088.36976836808</v>
          </cell>
          <cell r="AH238">
            <v>1331811.3135986668</v>
          </cell>
          <cell r="AI238">
            <v>1123393.7102766021</v>
          </cell>
          <cell r="AJ238">
            <v>284990.16021919798</v>
          </cell>
          <cell r="AK238">
            <v>1408383.8704957999</v>
          </cell>
          <cell r="AL238">
            <v>740756.97920229984</v>
          </cell>
          <cell r="AM238">
            <v>240610.18921416719</v>
          </cell>
          <cell r="AN238">
            <v>981367.16841646703</v>
          </cell>
        </row>
        <row r="239">
          <cell r="C239"/>
          <cell r="D239">
            <v>-7130329.4030400049</v>
          </cell>
          <cell r="E239">
            <v>-6755025.6571100019</v>
          </cell>
          <cell r="F239">
            <v>-1394686.5012400001</v>
          </cell>
          <cell r="G239">
            <v>-8149712.1583499992</v>
          </cell>
          <cell r="H239">
            <v>-5720508.460020002</v>
          </cell>
          <cell r="I239">
            <v>-1558581.4421700004</v>
          </cell>
          <cell r="J239">
            <v>-7279089.9021900035</v>
          </cell>
          <cell r="K239">
            <v>-5824585.604449993</v>
          </cell>
          <cell r="L239">
            <v>-1530444.9542600005</v>
          </cell>
          <cell r="M239">
            <v>-7355030.5587099968</v>
          </cell>
          <cell r="N239">
            <v>-6204392.3349899845</v>
          </cell>
          <cell r="O239">
            <v>-1365772.8786700002</v>
          </cell>
          <cell r="P239">
            <v>-7570165.2136599859</v>
          </cell>
          <cell r="Q239">
            <v>-6193107.0785000073</v>
          </cell>
          <cell r="R239">
            <v>-1445923.6914383322</v>
          </cell>
          <cell r="S239">
            <v>-7639030.7699383395</v>
          </cell>
          <cell r="T239">
            <v>-5385813.3982600076</v>
          </cell>
          <cell r="U239">
            <v>-1410391.8362699999</v>
          </cell>
          <cell r="V239">
            <v>-6796205.2345300084</v>
          </cell>
          <cell r="W239">
            <v>-5883961.2043727972</v>
          </cell>
          <cell r="X239">
            <v>-1410391.8362699999</v>
          </cell>
          <cell r="Y239">
            <v>-7294353.040642797</v>
          </cell>
          <cell r="Z239">
            <v>-6178921.3859600052</v>
          </cell>
          <cell r="AA239">
            <v>-1379741.346221667</v>
          </cell>
          <cell r="AB239">
            <v>-7558662.7321816729</v>
          </cell>
          <cell r="AC239">
            <v>-6209608.1528099952</v>
          </cell>
          <cell r="AD239">
            <v>-1399702.5602300004</v>
          </cell>
          <cell r="AE239">
            <v>-7609310.713039997</v>
          </cell>
          <cell r="AF239">
            <v>-5492137.3719700025</v>
          </cell>
          <cell r="AG239">
            <v>-1350833.5250966665</v>
          </cell>
          <cell r="AH239">
            <v>-6842970.8970666695</v>
          </cell>
          <cell r="AI239">
            <v>-5854936.4407400023</v>
          </cell>
          <cell r="AJ239">
            <v>-1350948.2116799997</v>
          </cell>
          <cell r="AK239">
            <v>-7205884.652420002</v>
          </cell>
          <cell r="AL239">
            <v>-3841035.7747700009</v>
          </cell>
          <cell r="AM239">
            <v>-1266369.4169166668</v>
          </cell>
          <cell r="AN239">
            <v>-5107405.1916866675</v>
          </cell>
        </row>
        <row r="240">
          <cell r="C240"/>
          <cell r="D240">
            <v>-5384857.8610400055</v>
          </cell>
          <cell r="E240">
            <v>-7410263.7721100021</v>
          </cell>
          <cell r="F240">
            <v>628412.10075999983</v>
          </cell>
          <cell r="G240">
            <v>-6781851.6713499995</v>
          </cell>
          <cell r="H240">
            <v>-4508233.2750200015</v>
          </cell>
          <cell r="I240">
            <v>-1236234.8391700005</v>
          </cell>
          <cell r="J240">
            <v>-5744468.1141900029</v>
          </cell>
          <cell r="K240">
            <v>-4646801.0504499925</v>
          </cell>
          <cell r="L240">
            <v>-1227344.4782600005</v>
          </cell>
          <cell r="M240">
            <v>-5874145.5287099974</v>
          </cell>
          <cell r="N240">
            <v>-5026166.3659899849</v>
          </cell>
          <cell r="O240">
            <v>-1106276.0306700002</v>
          </cell>
          <cell r="P240">
            <v>-6132442.3966599861</v>
          </cell>
          <cell r="Q240">
            <v>-4996180.6972490074</v>
          </cell>
          <cell r="R240">
            <v>-1171198.1900650475</v>
          </cell>
          <cell r="S240">
            <v>-6167378.8873140551</v>
          </cell>
          <cell r="T240">
            <v>-4326868.5355069041</v>
          </cell>
          <cell r="U240">
            <v>-1155964.6420300016</v>
          </cell>
          <cell r="V240">
            <v>-5482833.1775369067</v>
          </cell>
          <cell r="W240">
            <v>-4731373.4283490665</v>
          </cell>
          <cell r="X240">
            <v>-1099174.7467242004</v>
          </cell>
          <cell r="Y240">
            <v>-5830548.175073267</v>
          </cell>
          <cell r="Z240">
            <v>-4979667.3619829044</v>
          </cell>
          <cell r="AA240">
            <v>-1070770.0517317504</v>
          </cell>
          <cell r="AB240">
            <v>-6050437.4137146547</v>
          </cell>
          <cell r="AC240">
            <v>-4987682.1333205951</v>
          </cell>
          <cell r="AD240">
            <v>-1090583.2295755006</v>
          </cell>
          <cell r="AE240">
            <v>-6078265.3628960969</v>
          </cell>
          <cell r="AF240">
            <v>-4435414.4281397043</v>
          </cell>
          <cell r="AG240">
            <v>-1075745.1553282985</v>
          </cell>
          <cell r="AH240">
            <v>-5511159.5834680023</v>
          </cell>
          <cell r="AI240">
            <v>-4731542.7304633996</v>
          </cell>
          <cell r="AJ240">
            <v>-1065958.0514608016</v>
          </cell>
          <cell r="AK240">
            <v>-5797500.7819242021</v>
          </cell>
          <cell r="AL240">
            <v>-3100278.7955677011</v>
          </cell>
          <cell r="AM240">
            <v>-1025759.2277024996</v>
          </cell>
          <cell r="AN240">
            <v>-4126038.0232702009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CF"/>
      <sheetName val="USD"/>
      <sheetName val="EUR"/>
      <sheetName val="Podklady"/>
      <sheetName val="Sumarizace"/>
      <sheetName val="Úvěry"/>
      <sheetName val="Karlíčková"/>
      <sheetName val="Conseq Inv."/>
      <sheetName val="Data"/>
      <sheetName val="Graf CF1"/>
      <sheetName val="Graf 12M"/>
      <sheetName val="Graf CF2"/>
      <sheetName val="Graf CF3"/>
      <sheetName val="Investice"/>
      <sheetName val="Přepočítej_data"/>
      <sheetName val="Červenec2"/>
      <sheetName val="Srpen2"/>
      <sheetName val="Září2"/>
      <sheetName val="Říjen2"/>
      <sheetName val="Listopad2"/>
      <sheetName val="Prosinec2"/>
      <sheetName val="Leden3"/>
      <sheetName val="Únor3"/>
      <sheetName val="Březen3"/>
      <sheetName val="Duben3"/>
      <sheetName val="Květen3"/>
      <sheetName val="Červen3"/>
      <sheetName val="Červenec3"/>
      <sheetName val="Srpen3"/>
      <sheetName val="Září3"/>
      <sheetName val="Říjen3"/>
      <sheetName val="Listopad3"/>
      <sheetName val="Prosinec3"/>
      <sheetName val="Dialog1"/>
      <sheetName val="Dialog2"/>
      <sheetName val="Dialog3"/>
      <sheetName val="Dialog4"/>
      <sheetName val="Břeclav"/>
    </sheetNames>
    <sheetDataSet>
      <sheetData sheetId="0" refreshError="1"/>
      <sheetData sheetId="1" refreshError="1"/>
      <sheetData sheetId="2" refreshError="1"/>
      <sheetData sheetId="3" refreshError="1">
        <row r="68">
          <cell r="A68" t="str">
            <v>A</v>
          </cell>
          <cell r="C68" t="str">
            <v>Pomocný řádek</v>
          </cell>
        </row>
        <row r="69">
          <cell r="A69" t="str">
            <v>Celnice</v>
          </cell>
          <cell r="F69">
            <v>5</v>
          </cell>
          <cell r="G69" t="str">
            <v>CZK</v>
          </cell>
          <cell r="H69">
            <v>-1017500</v>
          </cell>
          <cell r="I69">
            <v>-867949.19786438288</v>
          </cell>
          <cell r="J69">
            <v>-998312.01095027046</v>
          </cell>
          <cell r="K69">
            <v>-866934.94042890903</v>
          </cell>
          <cell r="L69">
            <v>-946729.63207122497</v>
          </cell>
          <cell r="M69">
            <v>-955376.57403254241</v>
          </cell>
          <cell r="N69">
            <v>-891496.45234780048</v>
          </cell>
          <cell r="O69">
            <v>-820228.46913430898</v>
          </cell>
          <cell r="P69">
            <v>-720522.81706871127</v>
          </cell>
          <cell r="Q69">
            <v>-801252.5401716698</v>
          </cell>
          <cell r="R69">
            <v>-801718.48870393028</v>
          </cell>
          <cell r="S69">
            <v>-817037.16130417585</v>
          </cell>
          <cell r="T69">
            <v>-821539.38451930345</v>
          </cell>
          <cell r="U69">
            <v>-727902.00898589205</v>
          </cell>
          <cell r="V69">
            <v>-634018.70236817969</v>
          </cell>
          <cell r="W69">
            <v>-630397.06641473726</v>
          </cell>
          <cell r="X69">
            <v>-598859.1974560892</v>
          </cell>
          <cell r="Y69">
            <v>-600952.32380672649</v>
          </cell>
          <cell r="Z69">
            <v>-570970.18108269898</v>
          </cell>
          <cell r="AA69">
            <v>-596429.41384325491</v>
          </cell>
          <cell r="AB69">
            <v>-609066.24466100789</v>
          </cell>
          <cell r="AC69">
            <v>-603903.36157952424</v>
          </cell>
          <cell r="AD69">
            <v>-687984.03189058811</v>
          </cell>
          <cell r="AE69">
            <v>-732140.42451805249</v>
          </cell>
          <cell r="AF69">
            <v>-768278.60934441769</v>
          </cell>
          <cell r="AG69">
            <v>-778764.14988274546</v>
          </cell>
          <cell r="AH69">
            <v>-709279.45890517766</v>
          </cell>
          <cell r="AI69">
            <v>-762706.06399249309</v>
          </cell>
          <cell r="AJ69">
            <v>-669372.83249394305</v>
          </cell>
          <cell r="AK69">
            <v>-685214.48794201098</v>
          </cell>
          <cell r="AL69">
            <v>-662091.61373955384</v>
          </cell>
          <cell r="AM69">
            <v>-663592.22062613268</v>
          </cell>
          <cell r="AN69">
            <v>-687824.07652653602</v>
          </cell>
          <cell r="AO69">
            <v>-657742.80248081556</v>
          </cell>
          <cell r="AP69">
            <v>-537618.04040059855</v>
          </cell>
          <cell r="AQ69">
            <v>-679444.49757739517</v>
          </cell>
        </row>
        <row r="70">
          <cell r="A70" t="str">
            <v>Celnice2</v>
          </cell>
        </row>
        <row r="71">
          <cell r="A71" t="str">
            <v>Daň_z_příjmu</v>
          </cell>
          <cell r="F71">
            <v>30</v>
          </cell>
          <cell r="G71" t="str">
            <v>CZK</v>
          </cell>
          <cell r="H71">
            <v>-247000</v>
          </cell>
          <cell r="I71">
            <v>0</v>
          </cell>
          <cell r="J71">
            <v>0</v>
          </cell>
          <cell r="K71">
            <v>1100000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-60000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-800000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A72" t="str">
            <v>Daň_z_příjmu2</v>
          </cell>
        </row>
        <row r="73">
          <cell r="A73" t="str">
            <v>Dividenda</v>
          </cell>
          <cell r="G73" t="str">
            <v>CZK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-3269000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-6200000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A74" t="str">
            <v>Dividenda2</v>
          </cell>
        </row>
        <row r="75">
          <cell r="A75" t="str">
            <v>DPH</v>
          </cell>
          <cell r="F75">
            <v>25</v>
          </cell>
          <cell r="G75" t="str">
            <v>CZK</v>
          </cell>
          <cell r="H75">
            <v>10429.016451883013</v>
          </cell>
          <cell r="I75">
            <v>-376450.40481222945</v>
          </cell>
          <cell r="J75">
            <v>-371509.38404609088</v>
          </cell>
          <cell r="K75">
            <v>-180598.55197877507</v>
          </cell>
          <cell r="L75">
            <v>0</v>
          </cell>
          <cell r="M75">
            <v>179716.98157004244</v>
          </cell>
          <cell r="N75">
            <v>405259.62604780053</v>
          </cell>
          <cell r="O75">
            <v>470507.72605930897</v>
          </cell>
          <cell r="P75">
            <v>359795.5703437113</v>
          </cell>
          <cell r="Q75">
            <v>429183.67970916984</v>
          </cell>
          <cell r="R75">
            <v>250879.36453310621</v>
          </cell>
          <cell r="S75">
            <v>-291846.65635137691</v>
          </cell>
          <cell r="T75">
            <v>-579322.49928460759</v>
          </cell>
          <cell r="U75">
            <v>-827748.17542226531</v>
          </cell>
          <cell r="V75">
            <v>-485866.64007972775</v>
          </cell>
          <cell r="W75">
            <v>-474051.12741724809</v>
          </cell>
          <cell r="X75">
            <v>-161066.33596464444</v>
          </cell>
          <cell r="Y75">
            <v>0</v>
          </cell>
          <cell r="Z75">
            <v>201189.65082275984</v>
          </cell>
          <cell r="AA75">
            <v>189271.61281386897</v>
          </cell>
          <cell r="AB75">
            <v>252021.81840212492</v>
          </cell>
          <cell r="AC75">
            <v>255343.79034984985</v>
          </cell>
          <cell r="AD75">
            <v>65149.898571276339</v>
          </cell>
          <cell r="AE75">
            <v>-342464.54232857353</v>
          </cell>
          <cell r="AF75">
            <v>-504460.83360486431</v>
          </cell>
          <cell r="AG75">
            <v>-580561.45190515462</v>
          </cell>
          <cell r="AH75">
            <v>-517240.43334442214</v>
          </cell>
          <cell r="AI75">
            <v>-355842.44581450708</v>
          </cell>
          <cell r="AJ75">
            <v>-123077.30907425669</v>
          </cell>
          <cell r="AK75">
            <v>0</v>
          </cell>
          <cell r="AL75">
            <v>180500.32886791107</v>
          </cell>
          <cell r="AM75">
            <v>293737.03496625385</v>
          </cell>
          <cell r="AN75">
            <v>312166.03391453263</v>
          </cell>
          <cell r="AO75">
            <v>326227.72664643597</v>
          </cell>
          <cell r="AP75">
            <v>-70964.584980585671</v>
          </cell>
          <cell r="AQ75">
            <v>-373824.31458430493</v>
          </cell>
        </row>
        <row r="76">
          <cell r="A76" t="str">
            <v>DPH2</v>
          </cell>
        </row>
        <row r="77">
          <cell r="A77" t="str">
            <v>Faktura</v>
          </cell>
          <cell r="C77" t="str">
            <v>Prodej plynu</v>
          </cell>
          <cell r="F77">
            <v>20</v>
          </cell>
          <cell r="G77" t="str">
            <v>CZK</v>
          </cell>
          <cell r="H77">
            <v>2688299</v>
          </cell>
          <cell r="I77">
            <v>3475270</v>
          </cell>
          <cell r="J77">
            <v>3131616</v>
          </cell>
          <cell r="K77">
            <v>2860796</v>
          </cell>
          <cell r="L77">
            <v>1967485</v>
          </cell>
          <cell r="M77">
            <v>1245280</v>
          </cell>
          <cell r="N77">
            <v>894061</v>
          </cell>
          <cell r="O77">
            <v>926571</v>
          </cell>
          <cell r="P77">
            <v>945214</v>
          </cell>
          <cell r="Q77">
            <v>1227927</v>
          </cell>
          <cell r="R77">
            <v>2238965</v>
          </cell>
          <cell r="S77">
            <v>2969161</v>
          </cell>
          <cell r="T77">
            <v>3475931.4100327855</v>
          </cell>
          <cell r="U77">
            <v>4318913.5731179006</v>
          </cell>
          <cell r="V77">
            <v>2345965.80552084</v>
          </cell>
          <cell r="W77">
            <v>2633885.4424957596</v>
          </cell>
          <cell r="X77">
            <v>2010310.8792054001</v>
          </cell>
          <cell r="Y77">
            <v>850203.89148068056</v>
          </cell>
          <cell r="Z77">
            <v>1096206.1111000003</v>
          </cell>
          <cell r="AA77">
            <v>901932.12709999993</v>
          </cell>
          <cell r="AB77">
            <v>901982.23786000023</v>
          </cell>
          <cell r="AC77">
            <v>1273390.5802200004</v>
          </cell>
          <cell r="AD77">
            <v>1847281.4438999998</v>
          </cell>
          <cell r="AE77">
            <v>2950511.8534200005</v>
          </cell>
          <cell r="AF77">
            <v>3421941.2919400008</v>
          </cell>
          <cell r="AG77">
            <v>3340464.9497704925</v>
          </cell>
          <cell r="AH77">
            <v>3014367.6977704908</v>
          </cell>
          <cell r="AI77">
            <v>2757587.6537704924</v>
          </cell>
          <cell r="AJ77">
            <v>1950759.1817704909</v>
          </cell>
          <cell r="AK77">
            <v>1243778.977770492</v>
          </cell>
          <cell r="AL77">
            <v>904384.22577049187</v>
          </cell>
          <cell r="AM77">
            <v>863470.47777049197</v>
          </cell>
          <cell r="AN77">
            <v>882406.1177704921</v>
          </cell>
          <cell r="AO77">
            <v>1127037.5657704917</v>
          </cell>
          <cell r="AP77">
            <v>1959907.8617704911</v>
          </cell>
          <cell r="AQ77">
            <v>2586698.821770492</v>
          </cell>
        </row>
        <row r="78">
          <cell r="A78" t="str">
            <v>Faktura2</v>
          </cell>
        </row>
        <row r="79">
          <cell r="A79" t="str">
            <v>Investice</v>
          </cell>
          <cell r="F79" t="str">
            <v>6,14,21,29</v>
          </cell>
          <cell r="G79" t="str">
            <v>CZK</v>
          </cell>
          <cell r="H79">
            <v>-68240</v>
          </cell>
          <cell r="I79">
            <v>-14231</v>
          </cell>
          <cell r="J79">
            <v>-23537</v>
          </cell>
          <cell r="K79">
            <v>-36465</v>
          </cell>
          <cell r="L79">
            <v>-14817</v>
          </cell>
          <cell r="M79">
            <v>-55898</v>
          </cell>
          <cell r="N79">
            <v>-24095</v>
          </cell>
          <cell r="O79">
            <v>-29748</v>
          </cell>
          <cell r="P79">
            <v>-36898</v>
          </cell>
          <cell r="Q79">
            <v>-22734</v>
          </cell>
          <cell r="R79">
            <v>-17356</v>
          </cell>
          <cell r="S79">
            <v>-194185</v>
          </cell>
          <cell r="T79">
            <v>-39586</v>
          </cell>
          <cell r="U79">
            <v>-15186</v>
          </cell>
          <cell r="V79">
            <v>-21116</v>
          </cell>
          <cell r="W79">
            <v>-24087</v>
          </cell>
          <cell r="X79">
            <v>-40328</v>
          </cell>
          <cell r="Y79">
            <v>-31628</v>
          </cell>
          <cell r="Z79">
            <v>-110000</v>
          </cell>
          <cell r="AA79">
            <v>-120000</v>
          </cell>
          <cell r="AB79">
            <v>-130000</v>
          </cell>
          <cell r="AC79">
            <v>-100000</v>
          </cell>
          <cell r="AD79">
            <v>-94000</v>
          </cell>
          <cell r="AE79">
            <v>-94000</v>
          </cell>
          <cell r="AF79">
            <v>-95833.333333333328</v>
          </cell>
          <cell r="AG79">
            <v>-95833.333333333328</v>
          </cell>
          <cell r="AH79">
            <v>-95833.333333333328</v>
          </cell>
          <cell r="AI79">
            <v>-95833.333333333328</v>
          </cell>
          <cell r="AJ79">
            <v>-95833.333333333328</v>
          </cell>
          <cell r="AK79">
            <v>-95833.333333333328</v>
          </cell>
          <cell r="AL79">
            <v>-95833.333333333328</v>
          </cell>
          <cell r="AM79">
            <v>-95833.333333333328</v>
          </cell>
          <cell r="AN79">
            <v>-95833.333333333328</v>
          </cell>
          <cell r="AO79">
            <v>-95833.333333333328</v>
          </cell>
          <cell r="AP79">
            <v>-95833.333333333328</v>
          </cell>
          <cell r="AQ79">
            <v>-95833.333333333328</v>
          </cell>
        </row>
        <row r="80">
          <cell r="A80" t="str">
            <v>Investice2</v>
          </cell>
        </row>
        <row r="81">
          <cell r="A81" t="str">
            <v>Jamburg</v>
          </cell>
          <cell r="C81" t="str">
            <v>Nákup VIA plynu</v>
          </cell>
          <cell r="F81">
            <v>18</v>
          </cell>
          <cell r="G81" t="str">
            <v>CZK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A82" t="str">
            <v>Jamburg2</v>
          </cell>
        </row>
        <row r="83">
          <cell r="A83" t="str">
            <v>Mzdy</v>
          </cell>
          <cell r="F83">
            <v>8</v>
          </cell>
          <cell r="G83" t="str">
            <v>CZK</v>
          </cell>
          <cell r="H83">
            <v>-46000</v>
          </cell>
          <cell r="I83">
            <v>-75000</v>
          </cell>
          <cell r="J83">
            <v>-46000</v>
          </cell>
          <cell r="K83">
            <v>-38000</v>
          </cell>
          <cell r="L83">
            <v>-55000</v>
          </cell>
          <cell r="M83">
            <v>-40000</v>
          </cell>
          <cell r="N83">
            <v>-40000</v>
          </cell>
          <cell r="O83">
            <v>-55000</v>
          </cell>
          <cell r="P83">
            <v>-40000</v>
          </cell>
          <cell r="Q83">
            <v>-40000</v>
          </cell>
          <cell r="R83">
            <v>-55000</v>
          </cell>
          <cell r="S83">
            <v>-40000</v>
          </cell>
          <cell r="T83">
            <v>-46000</v>
          </cell>
          <cell r="U83">
            <v>-75000</v>
          </cell>
          <cell r="V83">
            <v>-46000</v>
          </cell>
          <cell r="W83">
            <v>-46000</v>
          </cell>
          <cell r="X83">
            <v>-75000</v>
          </cell>
          <cell r="Y83">
            <v>-60000</v>
          </cell>
          <cell r="Z83">
            <v>-46000</v>
          </cell>
          <cell r="AA83">
            <v>-46000</v>
          </cell>
          <cell r="AB83">
            <v>-46000</v>
          </cell>
          <cell r="AC83">
            <v>-75000</v>
          </cell>
          <cell r="AD83">
            <v>-46000</v>
          </cell>
          <cell r="AE83">
            <v>-46000</v>
          </cell>
          <cell r="AF83">
            <v>-75000</v>
          </cell>
          <cell r="AG83">
            <v>-46000</v>
          </cell>
          <cell r="AH83">
            <v>-46000</v>
          </cell>
          <cell r="AI83">
            <v>-75000</v>
          </cell>
          <cell r="AJ83">
            <v>-46000</v>
          </cell>
          <cell r="AK83">
            <v>-46000</v>
          </cell>
          <cell r="AL83">
            <v>-75000</v>
          </cell>
          <cell r="AM83">
            <v>-46000</v>
          </cell>
          <cell r="AN83">
            <v>-46000</v>
          </cell>
          <cell r="AO83">
            <v>-75000</v>
          </cell>
          <cell r="AP83">
            <v>-46000</v>
          </cell>
          <cell r="AQ83">
            <v>-46000</v>
          </cell>
        </row>
        <row r="84">
          <cell r="A84" t="str">
            <v>Mzdy2</v>
          </cell>
        </row>
        <row r="85">
          <cell r="A85" t="str">
            <v>Oček._úrok</v>
          </cell>
          <cell r="F85">
            <v>31</v>
          </cell>
          <cell r="G85" t="str">
            <v>CZK</v>
          </cell>
          <cell r="H85" t="e">
            <v>#N/A</v>
          </cell>
          <cell r="I85" t="e">
            <v>#N/A</v>
          </cell>
          <cell r="J85" t="e">
            <v>#N/A</v>
          </cell>
          <cell r="K85" t="e">
            <v>#N/A</v>
          </cell>
          <cell r="L85" t="e">
            <v>#N/A</v>
          </cell>
          <cell r="M85" t="e">
            <v>#N/A</v>
          </cell>
          <cell r="N85" t="e">
            <v>#N/A</v>
          </cell>
          <cell r="O85" t="e">
            <v>#N/A</v>
          </cell>
          <cell r="P85" t="e">
            <v>#N/A</v>
          </cell>
          <cell r="Q85" t="e">
            <v>#N/A</v>
          </cell>
          <cell r="R85" t="e">
            <v>#N/A</v>
          </cell>
          <cell r="S85" t="e">
            <v>#N/A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187.94340277777775</v>
          </cell>
          <cell r="AA85">
            <v>2971.943717388333</v>
          </cell>
          <cell r="AB85">
            <v>11259.109362887946</v>
          </cell>
          <cell r="AC85">
            <v>13241.6454023017</v>
          </cell>
          <cell r="AD85">
            <v>17556.234636009242</v>
          </cell>
          <cell r="AE85">
            <v>23256.777210367858</v>
          </cell>
          <cell r="AF85">
            <v>32058.249694720758</v>
          </cell>
          <cell r="AG85">
            <v>47247.730742179745</v>
          </cell>
          <cell r="AH85">
            <v>62938.149216929844</v>
          </cell>
          <cell r="AI85">
            <v>68197.138559365383</v>
          </cell>
          <cell r="AJ85">
            <v>75449.273097241705</v>
          </cell>
          <cell r="AK85">
            <v>71172.588550153305</v>
          </cell>
          <cell r="AL85">
            <v>61923.677793224924</v>
          </cell>
          <cell r="AM85">
            <v>40976.823145168833</v>
          </cell>
          <cell r="AN85">
            <v>35098.718273285253</v>
          </cell>
          <cell r="AO85">
            <v>33038.3879750208</v>
          </cell>
          <cell r="AP85">
            <v>35900.887174999691</v>
          </cell>
          <cell r="AQ85">
            <v>44933.889939244022</v>
          </cell>
        </row>
        <row r="86">
          <cell r="A86" t="str">
            <v>Oček._úrok2</v>
          </cell>
        </row>
        <row r="87">
          <cell r="A87" t="str">
            <v>Prov._Invest.</v>
          </cell>
          <cell r="C87" t="str">
            <v>(Provoz + Investice)/4</v>
          </cell>
          <cell r="F87" t="str">
            <v>6,14,21,29</v>
          </cell>
          <cell r="G87" t="str">
            <v>CZK</v>
          </cell>
          <cell r="H87">
            <v>-32060</v>
          </cell>
          <cell r="I87">
            <v>-18557.75</v>
          </cell>
          <cell r="J87">
            <v>-20884.25</v>
          </cell>
          <cell r="K87">
            <v>-24116.25</v>
          </cell>
          <cell r="L87">
            <v>-18704.25</v>
          </cell>
          <cell r="M87">
            <v>-28974.5</v>
          </cell>
          <cell r="N87">
            <v>-21023.75</v>
          </cell>
          <cell r="O87">
            <v>-22437</v>
          </cell>
          <cell r="P87">
            <v>-24224.5</v>
          </cell>
          <cell r="Q87">
            <v>-20683.5</v>
          </cell>
          <cell r="R87">
            <v>-19339</v>
          </cell>
          <cell r="S87">
            <v>-63546.25</v>
          </cell>
          <cell r="T87">
            <v>-24896.5</v>
          </cell>
          <cell r="U87">
            <v>-18796.5</v>
          </cell>
          <cell r="V87">
            <v>-20279</v>
          </cell>
          <cell r="W87">
            <v>-21021.75</v>
          </cell>
          <cell r="X87">
            <v>-25082</v>
          </cell>
          <cell r="Y87">
            <v>-22907</v>
          </cell>
          <cell r="Z87">
            <v>-67500</v>
          </cell>
          <cell r="AA87">
            <v>-70000</v>
          </cell>
          <cell r="AB87">
            <v>-72500</v>
          </cell>
          <cell r="AC87">
            <v>-65000</v>
          </cell>
          <cell r="AD87">
            <v>-63500</v>
          </cell>
          <cell r="AE87">
            <v>-63500</v>
          </cell>
          <cell r="AF87">
            <v>-38958.333333333328</v>
          </cell>
          <cell r="AG87">
            <v>-38958.333333333328</v>
          </cell>
          <cell r="AH87">
            <v>-38958.333333333328</v>
          </cell>
          <cell r="AI87">
            <v>-38958.333333333328</v>
          </cell>
          <cell r="AJ87">
            <v>-38958.333333333328</v>
          </cell>
          <cell r="AK87">
            <v>-38958.333333333328</v>
          </cell>
          <cell r="AL87">
            <v>-38958.333333333328</v>
          </cell>
          <cell r="AM87">
            <v>-38958.333333333328</v>
          </cell>
          <cell r="AN87">
            <v>-38958.333333333328</v>
          </cell>
          <cell r="AO87">
            <v>-38958.333333333328</v>
          </cell>
          <cell r="AP87">
            <v>-38958.333333333328</v>
          </cell>
          <cell r="AQ87">
            <v>-38958.333333333328</v>
          </cell>
        </row>
        <row r="88">
          <cell r="A88" t="str">
            <v>Prov._Invest.2</v>
          </cell>
        </row>
        <row r="89">
          <cell r="A89" t="str">
            <v>Uhřice</v>
          </cell>
          <cell r="C89" t="str">
            <v>Uskladnění + tranzit</v>
          </cell>
          <cell r="F89">
            <v>18</v>
          </cell>
          <cell r="G89" t="str">
            <v>CZK</v>
          </cell>
          <cell r="T89">
            <v>-13629</v>
          </cell>
          <cell r="U89">
            <v>-13629</v>
          </cell>
          <cell r="V89">
            <v>-13629</v>
          </cell>
          <cell r="W89">
            <v>-13629</v>
          </cell>
          <cell r="X89">
            <v>-13629</v>
          </cell>
          <cell r="Y89">
            <v>-13629</v>
          </cell>
          <cell r="Z89">
            <v>-13629</v>
          </cell>
          <cell r="AA89">
            <v>-13629</v>
          </cell>
          <cell r="AB89">
            <v>-13629</v>
          </cell>
          <cell r="AC89">
            <v>-13629</v>
          </cell>
          <cell r="AD89">
            <v>-13629</v>
          </cell>
          <cell r="AE89">
            <v>-13629</v>
          </cell>
          <cell r="AF89">
            <v>-13629</v>
          </cell>
          <cell r="AG89">
            <v>-13629</v>
          </cell>
          <cell r="AH89">
            <v>-13629</v>
          </cell>
          <cell r="AI89">
            <v>-13629</v>
          </cell>
          <cell r="AJ89">
            <v>-13629</v>
          </cell>
          <cell r="AK89">
            <v>-13629</v>
          </cell>
          <cell r="AL89">
            <v>-13629</v>
          </cell>
          <cell r="AM89">
            <v>-13629</v>
          </cell>
          <cell r="AN89">
            <v>-13629</v>
          </cell>
          <cell r="AO89">
            <v>-13629</v>
          </cell>
          <cell r="AP89">
            <v>-13629</v>
          </cell>
          <cell r="AQ89">
            <v>-13629</v>
          </cell>
        </row>
        <row r="90">
          <cell r="A90" t="str">
            <v>Uhřice2</v>
          </cell>
        </row>
        <row r="91">
          <cell r="A91" t="str">
            <v>VIA_půjčka</v>
          </cell>
          <cell r="C91" t="str">
            <v>Čerpání státní půjčky</v>
          </cell>
          <cell r="F91">
            <v>30</v>
          </cell>
          <cell r="G91" t="str">
            <v>CZK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A92" t="str">
            <v>VIA_půjčka2</v>
          </cell>
        </row>
        <row r="93">
          <cell r="A93" t="str">
            <v>Záloha</v>
          </cell>
          <cell r="C93" t="str">
            <v>Prodej plynu</v>
          </cell>
          <cell r="F93">
            <v>25</v>
          </cell>
          <cell r="G93" t="str">
            <v>CZK</v>
          </cell>
          <cell r="H93">
            <v>4052807.875</v>
          </cell>
          <cell r="I93">
            <v>3647975</v>
          </cell>
          <cell r="J93">
            <v>3328794.75</v>
          </cell>
          <cell r="K93">
            <v>2283736.25</v>
          </cell>
          <cell r="L93">
            <v>1411428.375</v>
          </cell>
          <cell r="M93">
            <v>1002067.375</v>
          </cell>
          <cell r="N93">
            <v>1032456.125</v>
          </cell>
          <cell r="O93">
            <v>1063578.375</v>
          </cell>
          <cell r="P93">
            <v>1378860.5</v>
          </cell>
          <cell r="Q93">
            <v>2540337.625</v>
          </cell>
          <cell r="R93">
            <v>3402233.25</v>
          </cell>
          <cell r="S93">
            <v>4172417.375</v>
          </cell>
          <cell r="T93">
            <v>4196841.125</v>
          </cell>
          <cell r="U93">
            <v>3761618.875</v>
          </cell>
          <cell r="V93">
            <v>3431542.5</v>
          </cell>
          <cell r="W93">
            <v>2155516</v>
          </cell>
          <cell r="X93">
            <v>1327991</v>
          </cell>
          <cell r="Y93">
            <v>984924.5</v>
          </cell>
          <cell r="Z93">
            <v>973804.375</v>
          </cell>
          <cell r="AA93">
            <v>1015303.625</v>
          </cell>
          <cell r="AB93">
            <v>1324675.875</v>
          </cell>
          <cell r="AC93">
            <v>2184751.25</v>
          </cell>
          <cell r="AD93">
            <v>2916994.375</v>
          </cell>
          <cell r="AE93">
            <v>3532543.125</v>
          </cell>
          <cell r="AF93">
            <v>4101986.1682295082</v>
          </cell>
          <cell r="AG93">
            <v>3699078.0592295085</v>
          </cell>
          <cell r="AH93">
            <v>3383301.9112295089</v>
          </cell>
          <cell r="AI93">
            <v>2393582.4372295081</v>
          </cell>
          <cell r="AJ93">
            <v>1515406.3192295078</v>
          </cell>
          <cell r="AK93">
            <v>1098737.4602295083</v>
          </cell>
          <cell r="AL93">
            <v>1047445.5692295083</v>
          </cell>
          <cell r="AM93">
            <v>1072974.9492295082</v>
          </cell>
          <cell r="AN93">
            <v>1369087.4902295081</v>
          </cell>
          <cell r="AO93">
            <v>2385378.3722295081</v>
          </cell>
          <cell r="AP93">
            <v>3157953.9422295084</v>
          </cell>
          <cell r="AQ93">
            <v>3832886.8112295084</v>
          </cell>
        </row>
        <row r="94">
          <cell r="A94" t="str">
            <v>Záloha2</v>
          </cell>
        </row>
        <row r="95">
          <cell r="A95" t="str">
            <v>Záloha_DPř</v>
          </cell>
          <cell r="G95" t="str">
            <v>CZK</v>
          </cell>
          <cell r="T95">
            <v>0</v>
          </cell>
          <cell r="U95">
            <v>0</v>
          </cell>
          <cell r="V95">
            <v>-585186.6</v>
          </cell>
          <cell r="W95">
            <v>0</v>
          </cell>
          <cell r="X95">
            <v>0</v>
          </cell>
          <cell r="Y95">
            <v>-585186.6</v>
          </cell>
          <cell r="Z95">
            <v>0</v>
          </cell>
          <cell r="AA95">
            <v>0</v>
          </cell>
          <cell r="AB95">
            <v>-570000</v>
          </cell>
          <cell r="AC95">
            <v>0</v>
          </cell>
          <cell r="AD95">
            <v>0</v>
          </cell>
          <cell r="AE95">
            <v>-570000</v>
          </cell>
          <cell r="AF95">
            <v>0</v>
          </cell>
          <cell r="AG95">
            <v>0</v>
          </cell>
          <cell r="AH95">
            <v>-570000</v>
          </cell>
          <cell r="AI95">
            <v>0</v>
          </cell>
          <cell r="AJ95">
            <v>0</v>
          </cell>
          <cell r="AK95">
            <v>-570000</v>
          </cell>
          <cell r="AL95">
            <v>0</v>
          </cell>
          <cell r="AM95">
            <v>0</v>
          </cell>
          <cell r="AN95">
            <v>-775000</v>
          </cell>
          <cell r="AO95">
            <v>0</v>
          </cell>
          <cell r="AP95">
            <v>0</v>
          </cell>
          <cell r="AQ95">
            <v>-775000</v>
          </cell>
        </row>
        <row r="96">
          <cell r="A96" t="str">
            <v>Záloha_DPř2</v>
          </cell>
          <cell r="G96" t="str">
            <v>CZK</v>
          </cell>
        </row>
        <row r="97">
          <cell r="A97" t="str">
            <v>Záloha_StP</v>
          </cell>
          <cell r="C97" t="str">
            <v>Prodej plynu</v>
          </cell>
          <cell r="F97">
            <v>5</v>
          </cell>
          <cell r="G97" t="str">
            <v>CZK</v>
          </cell>
          <cell r="H97">
            <v>104515.125</v>
          </cell>
          <cell r="I97">
            <v>96783</v>
          </cell>
          <cell r="J97">
            <v>89207.25</v>
          </cell>
          <cell r="K97">
            <v>62922.75</v>
          </cell>
          <cell r="L97">
            <v>50828.625</v>
          </cell>
          <cell r="M97">
            <v>40112.625</v>
          </cell>
          <cell r="N97">
            <v>43531.875</v>
          </cell>
          <cell r="O97">
            <v>41678.625</v>
          </cell>
          <cell r="P97">
            <v>54817.5</v>
          </cell>
          <cell r="Q97">
            <v>91044.375</v>
          </cell>
          <cell r="R97">
            <v>109533.75</v>
          </cell>
          <cell r="S97">
            <v>107027.625</v>
          </cell>
          <cell r="T97">
            <v>121267.875</v>
          </cell>
          <cell r="U97">
            <v>112366.125</v>
          </cell>
          <cell r="V97">
            <v>103648.5</v>
          </cell>
          <cell r="W97">
            <v>60186</v>
          </cell>
          <cell r="X97">
            <v>48957</v>
          </cell>
          <cell r="Y97">
            <v>39013.5</v>
          </cell>
          <cell r="Z97">
            <v>35888.625</v>
          </cell>
          <cell r="AA97">
            <v>34455.375</v>
          </cell>
          <cell r="AB97">
            <v>44569.125</v>
          </cell>
          <cell r="AC97">
            <v>79068.75</v>
          </cell>
          <cell r="AD97">
            <v>94700.625</v>
          </cell>
          <cell r="AE97">
            <v>92587.875</v>
          </cell>
          <cell r="AF97">
            <v>104525.25</v>
          </cell>
          <cell r="AG97">
            <v>96792.375</v>
          </cell>
          <cell r="AH97">
            <v>89215.875</v>
          </cell>
          <cell r="AI97">
            <v>62929.125</v>
          </cell>
          <cell r="AJ97">
            <v>50833.875</v>
          </cell>
          <cell r="AK97">
            <v>40116.75</v>
          </cell>
          <cell r="AL97">
            <v>39887.625</v>
          </cell>
          <cell r="AM97">
            <v>38203.125</v>
          </cell>
          <cell r="AN97">
            <v>50145</v>
          </cell>
          <cell r="AO97">
            <v>82653.75</v>
          </cell>
          <cell r="AP97">
            <v>99370.5</v>
          </cell>
          <cell r="AQ97">
            <v>97104.375</v>
          </cell>
        </row>
        <row r="98">
          <cell r="A98" t="str">
            <v>Záloha_StP2</v>
          </cell>
        </row>
        <row r="101">
          <cell r="A101" t="str">
            <v>A</v>
          </cell>
        </row>
        <row r="102">
          <cell r="A102" t="str">
            <v>BEB</v>
          </cell>
          <cell r="C102" t="str">
            <v>Nákup plynu</v>
          </cell>
          <cell r="F102">
            <v>26</v>
          </cell>
          <cell r="G102" t="str">
            <v>EUR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</row>
        <row r="103">
          <cell r="A103" t="str">
            <v>BEB2</v>
          </cell>
        </row>
        <row r="104">
          <cell r="A104" t="str">
            <v>GFU</v>
          </cell>
          <cell r="C104" t="str">
            <v>Nákup norského plynu</v>
          </cell>
          <cell r="F104">
            <v>22</v>
          </cell>
          <cell r="G104" t="str">
            <v>EUR</v>
          </cell>
          <cell r="H104">
            <v>-33410.977252264878</v>
          </cell>
          <cell r="I104">
            <v>-32782.983903314933</v>
          </cell>
          <cell r="J104">
            <v>-27430.122439657443</v>
          </cell>
          <cell r="K104">
            <v>-30047.00991949176</v>
          </cell>
          <cell r="L104">
            <v>-27921.875590916403</v>
          </cell>
          <cell r="M104">
            <v>-28336.398458541338</v>
          </cell>
          <cell r="N104">
            <v>-27101.047888249272</v>
          </cell>
          <cell r="O104">
            <v>-28080.825698265602</v>
          </cell>
          <cell r="P104">
            <v>-27312.16376348371</v>
          </cell>
          <cell r="Q104">
            <v>-18845.685964145374</v>
          </cell>
          <cell r="R104">
            <v>-30403.32809916816</v>
          </cell>
          <cell r="S104">
            <v>-29107.61165231208</v>
          </cell>
          <cell r="T104">
            <v>-22326.569666732168</v>
          </cell>
          <cell r="U104">
            <v>-23838.435713803196</v>
          </cell>
          <cell r="V104">
            <v>-21178.113073839191</v>
          </cell>
          <cell r="W104">
            <v>-23065.411292747089</v>
          </cell>
          <cell r="X104">
            <v>-22586.676818046402</v>
          </cell>
          <cell r="Y104">
            <v>-25167.771008256001</v>
          </cell>
          <cell r="Z104">
            <v>-25106.817331776001</v>
          </cell>
          <cell r="AA104">
            <v>-27993.085490879999</v>
          </cell>
          <cell r="AB104">
            <v>-29045.268141504002</v>
          </cell>
          <cell r="AC104">
            <v>-28855.491203280002</v>
          </cell>
          <cell r="AD104">
            <v>-34797.458469288002</v>
          </cell>
          <cell r="AE104">
            <v>-33967.898433479997</v>
          </cell>
          <cell r="AF104">
            <v>-35172.241357104002</v>
          </cell>
          <cell r="AG104">
            <v>-34620.159618503996</v>
          </cell>
          <cell r="AH104">
            <v>-31156.961740800001</v>
          </cell>
          <cell r="AI104">
            <v>-34291.934528327998</v>
          </cell>
          <cell r="AJ104">
            <v>-32950.222599672001</v>
          </cell>
          <cell r="AK104">
            <v>-33667.520016023998</v>
          </cell>
          <cell r="AL104">
            <v>-32168.367660672004</v>
          </cell>
          <cell r="AM104">
            <v>-32836.840763831999</v>
          </cell>
          <cell r="AN104">
            <v>-32489.506678680002</v>
          </cell>
          <cell r="AO104">
            <v>-31179.559118688005</v>
          </cell>
          <cell r="AP104">
            <v>-31924.036709136002</v>
          </cell>
          <cell r="AQ104">
            <v>-30758.343238152007</v>
          </cell>
        </row>
        <row r="105">
          <cell r="A105" t="str">
            <v>GFU2</v>
          </cell>
        </row>
        <row r="106">
          <cell r="A106" t="str">
            <v>Netra</v>
          </cell>
          <cell r="C106" t="str">
            <v>Tranzit plynu - výdaj</v>
          </cell>
          <cell r="F106">
            <v>15</v>
          </cell>
          <cell r="G106" t="str">
            <v>EUR</v>
          </cell>
          <cell r="H106">
            <v>-1687</v>
          </cell>
          <cell r="I106">
            <v>-1687</v>
          </cell>
          <cell r="J106">
            <v>-1687</v>
          </cell>
          <cell r="K106">
            <v>-1687</v>
          </cell>
          <cell r="L106">
            <v>-1687</v>
          </cell>
          <cell r="M106">
            <v>-1687</v>
          </cell>
          <cell r="N106">
            <v>-1687</v>
          </cell>
          <cell r="O106">
            <v>-1687</v>
          </cell>
          <cell r="P106">
            <v>-1687</v>
          </cell>
          <cell r="Q106">
            <v>-1998</v>
          </cell>
          <cell r="R106">
            <v>-1998</v>
          </cell>
          <cell r="S106">
            <v>-1998</v>
          </cell>
          <cell r="T106">
            <v>-1998</v>
          </cell>
          <cell r="U106">
            <v>-1998</v>
          </cell>
          <cell r="V106">
            <v>-1998</v>
          </cell>
          <cell r="W106">
            <v>-1998</v>
          </cell>
          <cell r="X106">
            <v>-1998</v>
          </cell>
          <cell r="Y106">
            <v>-1998</v>
          </cell>
          <cell r="Z106">
            <v>-1998</v>
          </cell>
          <cell r="AA106">
            <v>-1998</v>
          </cell>
          <cell r="AB106">
            <v>-1998</v>
          </cell>
          <cell r="AC106">
            <v>-2302</v>
          </cell>
          <cell r="AD106">
            <v>-2302</v>
          </cell>
          <cell r="AE106">
            <v>-2302</v>
          </cell>
          <cell r="AF106">
            <v>-2302</v>
          </cell>
          <cell r="AG106">
            <v>-2302</v>
          </cell>
          <cell r="AH106">
            <v>-2302</v>
          </cell>
          <cell r="AI106">
            <v>-2302</v>
          </cell>
          <cell r="AJ106">
            <v>-2302</v>
          </cell>
          <cell r="AK106">
            <v>-2302</v>
          </cell>
          <cell r="AL106">
            <v>-2302</v>
          </cell>
          <cell r="AM106">
            <v>-2302</v>
          </cell>
          <cell r="AN106">
            <v>-2302</v>
          </cell>
          <cell r="AO106">
            <v>-2302</v>
          </cell>
          <cell r="AP106">
            <v>-2302</v>
          </cell>
          <cell r="AQ106">
            <v>-2302</v>
          </cell>
        </row>
        <row r="107">
          <cell r="A107" t="str">
            <v>Netra2</v>
          </cell>
        </row>
        <row r="108">
          <cell r="A108" t="str">
            <v>Rehden</v>
          </cell>
          <cell r="C108" t="str">
            <v>Uskladnění plynu</v>
          </cell>
          <cell r="F108">
            <v>2</v>
          </cell>
          <cell r="G108" t="str">
            <v>EUR</v>
          </cell>
          <cell r="H108">
            <v>-1350.8331501204093</v>
          </cell>
          <cell r="I108">
            <v>-1350.8331501204093</v>
          </cell>
          <cell r="J108">
            <v>-1350.8331501204093</v>
          </cell>
          <cell r="K108">
            <v>-1363.6154471503148</v>
          </cell>
          <cell r="L108">
            <v>-1363.6154471503148</v>
          </cell>
          <cell r="M108">
            <v>-1363.6154471503148</v>
          </cell>
          <cell r="N108">
            <v>-1363.6154471503148</v>
          </cell>
          <cell r="O108">
            <v>-1363.6154471503148</v>
          </cell>
          <cell r="P108">
            <v>-1363.6154471503148</v>
          </cell>
          <cell r="Q108">
            <v>-1363.6154471503148</v>
          </cell>
          <cell r="R108">
            <v>-1363.6154471503148</v>
          </cell>
          <cell r="S108">
            <v>-1363.6154471503148</v>
          </cell>
          <cell r="T108">
            <v>-1363.4620595859558</v>
          </cell>
          <cell r="U108">
            <v>-1363.4620595859558</v>
          </cell>
          <cell r="V108">
            <v>-1363.4620595859558</v>
          </cell>
          <cell r="W108">
            <v>-1448.643286993246</v>
          </cell>
          <cell r="X108">
            <v>-1448.643286993246</v>
          </cell>
          <cell r="Y108">
            <v>-1448.643286993246</v>
          </cell>
          <cell r="Z108">
            <v>-1448.643286993246</v>
          </cell>
          <cell r="AA108">
            <v>-1448.643286993246</v>
          </cell>
          <cell r="AB108">
            <v>-1448.643286993246</v>
          </cell>
          <cell r="AC108">
            <v>-1448.643286993246</v>
          </cell>
          <cell r="AD108">
            <v>-1448.643286993246</v>
          </cell>
          <cell r="AE108">
            <v>-1448.643286993246</v>
          </cell>
          <cell r="AF108">
            <v>-1448.643286993246</v>
          </cell>
          <cell r="AG108">
            <v>-1448.643286993246</v>
          </cell>
          <cell r="AH108">
            <v>-1448.643286993246</v>
          </cell>
          <cell r="AI108">
            <v>-1448.643286993246</v>
          </cell>
          <cell r="AJ108">
            <v>-1448.643286993246</v>
          </cell>
          <cell r="AK108">
            <v>-1448.643286993246</v>
          </cell>
          <cell r="AL108">
            <v>-1448.643286993246</v>
          </cell>
          <cell r="AM108">
            <v>-1448.643286993246</v>
          </cell>
          <cell r="AN108">
            <v>-1448.643286993246</v>
          </cell>
          <cell r="AO108">
            <v>-1448.643286993246</v>
          </cell>
          <cell r="AP108">
            <v>-1448.643286993246</v>
          </cell>
          <cell r="AQ108">
            <v>-1448.643286993246</v>
          </cell>
        </row>
        <row r="109">
          <cell r="A109" t="str">
            <v>Rehden2</v>
          </cell>
        </row>
        <row r="110">
          <cell r="A110" t="str">
            <v>Tranzit</v>
          </cell>
          <cell r="C110" t="str">
            <v>Součet poplatků</v>
          </cell>
          <cell r="F110">
            <v>16</v>
          </cell>
          <cell r="G110" t="str">
            <v>EUR</v>
          </cell>
          <cell r="H110">
            <v>6959.6</v>
          </cell>
          <cell r="I110">
            <v>6959.6</v>
          </cell>
          <cell r="J110">
            <v>6959.6</v>
          </cell>
          <cell r="K110">
            <v>6959.6</v>
          </cell>
          <cell r="L110">
            <v>7130.7999999999993</v>
          </cell>
          <cell r="M110">
            <v>6997.8</v>
          </cell>
          <cell r="N110">
            <v>7003.6</v>
          </cell>
          <cell r="O110">
            <v>6999.2</v>
          </cell>
          <cell r="P110">
            <v>6990.7000000000007</v>
          </cell>
          <cell r="Q110">
            <v>6806.7000000000007</v>
          </cell>
          <cell r="R110">
            <v>6806.7000000000007</v>
          </cell>
          <cell r="S110">
            <v>6806.7000000000007</v>
          </cell>
          <cell r="T110">
            <v>6874.2</v>
          </cell>
          <cell r="U110">
            <v>6987.2</v>
          </cell>
          <cell r="V110">
            <v>6874.2</v>
          </cell>
          <cell r="W110">
            <v>6912.2</v>
          </cell>
          <cell r="X110">
            <v>7051.1</v>
          </cell>
          <cell r="Y110">
            <v>6947.6</v>
          </cell>
          <cell r="Z110">
            <v>6909.6</v>
          </cell>
          <cell r="AA110">
            <v>6909.6</v>
          </cell>
          <cell r="AB110">
            <v>6947.6</v>
          </cell>
          <cell r="AC110">
            <v>6658.6</v>
          </cell>
          <cell r="AD110">
            <v>6704.6</v>
          </cell>
          <cell r="AE110">
            <v>6658.6</v>
          </cell>
          <cell r="AF110">
            <v>6658.6</v>
          </cell>
          <cell r="AG110">
            <v>6658.6</v>
          </cell>
          <cell r="AH110">
            <v>6658.6</v>
          </cell>
          <cell r="AI110">
            <v>6658.6</v>
          </cell>
          <cell r="AJ110">
            <v>6658.6</v>
          </cell>
          <cell r="AK110">
            <v>6658.6</v>
          </cell>
          <cell r="AL110">
            <v>6658.6</v>
          </cell>
          <cell r="AM110">
            <v>6658.6</v>
          </cell>
          <cell r="AN110">
            <v>6658.6</v>
          </cell>
          <cell r="AO110">
            <v>6658.6</v>
          </cell>
          <cell r="AP110">
            <v>6658.6</v>
          </cell>
          <cell r="AQ110">
            <v>6658.6</v>
          </cell>
        </row>
        <row r="111">
          <cell r="A111" t="str">
            <v>Tranzit2</v>
          </cell>
          <cell r="C111" t="str">
            <v>Prodej plynu</v>
          </cell>
          <cell r="F111">
            <v>5</v>
          </cell>
          <cell r="G111" t="str">
            <v>CZK</v>
          </cell>
        </row>
        <row r="114">
          <cell r="A114" t="str">
            <v>A</v>
          </cell>
        </row>
        <row r="115">
          <cell r="A115" t="str">
            <v>Gasinvest</v>
          </cell>
          <cell r="C115" t="str">
            <v>Nákup plynu</v>
          </cell>
          <cell r="F115">
            <v>17</v>
          </cell>
          <cell r="G115" t="str">
            <v>USD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</row>
        <row r="116">
          <cell r="A116" t="str">
            <v>Gasinvest2</v>
          </cell>
        </row>
        <row r="117">
          <cell r="A117" t="str">
            <v>Gazexport</v>
          </cell>
          <cell r="C117" t="str">
            <v>Net platba</v>
          </cell>
          <cell r="F117">
            <v>20</v>
          </cell>
          <cell r="G117" t="str">
            <v>USD</v>
          </cell>
          <cell r="H117">
            <v>-55336.930969985784</v>
          </cell>
          <cell r="I117">
            <v>-70399.167482658988</v>
          </cell>
          <cell r="J117">
            <v>-56922.79581871377</v>
          </cell>
          <cell r="K117">
            <v>-62842.480156968202</v>
          </cell>
          <cell r="L117">
            <v>-64871.938957214443</v>
          </cell>
          <cell r="M117">
            <v>-58329.246936468509</v>
          </cell>
          <cell r="N117">
            <v>-51322.359158405648</v>
          </cell>
          <cell r="O117">
            <v>-42103.757732199738</v>
          </cell>
          <cell r="P117">
            <v>-52925.041302298996</v>
          </cell>
          <cell r="Q117">
            <v>-60802.990618964759</v>
          </cell>
          <cell r="R117">
            <v>-51815.545155069995</v>
          </cell>
          <cell r="S117">
            <v>-60972.110332125798</v>
          </cell>
          <cell r="T117">
            <v>-66927.975479567816</v>
          </cell>
          <cell r="U117">
            <v>-49837.9290633458</v>
          </cell>
          <cell r="V117">
            <v>-42124.172707455829</v>
          </cell>
          <cell r="W117">
            <v>-42276.410632053383</v>
          </cell>
          <cell r="X117">
            <v>-40023.475589219481</v>
          </cell>
          <cell r="Y117">
            <v>-42159.554496750003</v>
          </cell>
          <cell r="Z117">
            <v>-42240.505402499999</v>
          </cell>
          <cell r="AA117">
            <v>-41991.425692500008</v>
          </cell>
          <cell r="AB117">
            <v>-42732.437829750008</v>
          </cell>
          <cell r="AC117">
            <v>-41846.197811999999</v>
          </cell>
          <cell r="AD117">
            <v>-48397.817588999998</v>
          </cell>
          <cell r="AE117">
            <v>-55911.922535639998</v>
          </cell>
          <cell r="AF117">
            <v>-60200.490525000001</v>
          </cell>
          <cell r="AG117">
            <v>-62353.897836000004</v>
          </cell>
          <cell r="AH117">
            <v>-55265.212800000008</v>
          </cell>
          <cell r="AI117">
            <v>-60239.602215000006</v>
          </cell>
          <cell r="AJ117">
            <v>-47380.090245000007</v>
          </cell>
          <cell r="AK117">
            <v>-49069.097699999991</v>
          </cell>
          <cell r="AL117">
            <v>-47059.73462625</v>
          </cell>
          <cell r="AM117">
            <v>-46614.170136749999</v>
          </cell>
          <cell r="AN117">
            <v>-50654.356250999997</v>
          </cell>
          <cell r="AO117">
            <v>-47394.602740500006</v>
          </cell>
          <cell r="AP117">
            <v>-28351.70755485</v>
          </cell>
          <cell r="AQ117">
            <v>-51124.005307500003</v>
          </cell>
        </row>
        <row r="118">
          <cell r="A118" t="str">
            <v>Gazexport2</v>
          </cell>
        </row>
        <row r="119">
          <cell r="A119" t="str">
            <v>Nafta</v>
          </cell>
          <cell r="C119" t="str">
            <v>Nafta Gbely/3</v>
          </cell>
          <cell r="F119" t="str">
            <v>10, 20, 30</v>
          </cell>
          <cell r="G119" t="str">
            <v>USD</v>
          </cell>
          <cell r="H119">
            <v>-530.56666666666672</v>
          </cell>
          <cell r="I119">
            <v>-530.56666666666672</v>
          </cell>
          <cell r="J119">
            <v>-530.56666666666672</v>
          </cell>
          <cell r="K119">
            <v>-530.56666666666672</v>
          </cell>
          <cell r="L119">
            <v>-530.56666666666672</v>
          </cell>
          <cell r="M119">
            <v>-530.56666666666672</v>
          </cell>
          <cell r="N119">
            <v>-530.56666666666672</v>
          </cell>
          <cell r="O119">
            <v>-530.56666666666672</v>
          </cell>
          <cell r="P119">
            <v>-530.56666666666672</v>
          </cell>
          <cell r="Q119">
            <v>-530.56666666666672</v>
          </cell>
          <cell r="R119">
            <v>-530.56666666666672</v>
          </cell>
          <cell r="S119">
            <v>-530.56666666666672</v>
          </cell>
          <cell r="T119">
            <v>-477.5</v>
          </cell>
          <cell r="U119">
            <v>-477.5</v>
          </cell>
          <cell r="V119">
            <v>-477.5</v>
          </cell>
          <cell r="W119">
            <v>-477.5</v>
          </cell>
          <cell r="X119">
            <v>-477.5</v>
          </cell>
          <cell r="Y119">
            <v>-477.5</v>
          </cell>
          <cell r="Z119">
            <v>-477.5</v>
          </cell>
          <cell r="AA119">
            <v>-477.5</v>
          </cell>
          <cell r="AB119">
            <v>-477.5</v>
          </cell>
          <cell r="AC119">
            <v>-477.5</v>
          </cell>
          <cell r="AD119">
            <v>-477.5</v>
          </cell>
          <cell r="AE119">
            <v>-477.5</v>
          </cell>
          <cell r="AF119">
            <v>-477.5</v>
          </cell>
          <cell r="AG119">
            <v>-477.5</v>
          </cell>
          <cell r="AH119">
            <v>-477.5</v>
          </cell>
          <cell r="AI119">
            <v>-477.5</v>
          </cell>
          <cell r="AJ119">
            <v>-477.5</v>
          </cell>
          <cell r="AK119">
            <v>-477.5</v>
          </cell>
          <cell r="AL119">
            <v>-477.5</v>
          </cell>
          <cell r="AM119">
            <v>-477.5</v>
          </cell>
          <cell r="AN119">
            <v>-477.5</v>
          </cell>
          <cell r="AO119">
            <v>-477.5</v>
          </cell>
          <cell r="AP119">
            <v>-477.5</v>
          </cell>
          <cell r="AQ119">
            <v>-477.5</v>
          </cell>
        </row>
        <row r="120">
          <cell r="A120" t="str">
            <v>Nafta2</v>
          </cell>
        </row>
        <row r="121">
          <cell r="A121" t="str">
            <v>SPP</v>
          </cell>
          <cell r="C121" t="str">
            <v>Tranzit plynu - výdaj</v>
          </cell>
          <cell r="F121">
            <v>15</v>
          </cell>
          <cell r="G121" t="str">
            <v>USD</v>
          </cell>
          <cell r="H121">
            <v>-4337.3999999999996</v>
          </cell>
          <cell r="I121">
            <v>-4337.3999999999996</v>
          </cell>
          <cell r="J121">
            <v>-4337.3999999999996</v>
          </cell>
          <cell r="K121">
            <v>-4337.3999999999996</v>
          </cell>
          <cell r="L121">
            <v>-4337.3999999999996</v>
          </cell>
          <cell r="M121">
            <v>-4337.3999999999996</v>
          </cell>
          <cell r="N121">
            <v>-4337.3999999999996</v>
          </cell>
          <cell r="O121">
            <v>-4337.3999999999996</v>
          </cell>
          <cell r="P121">
            <v>-4337.3999999999996</v>
          </cell>
          <cell r="Q121">
            <v>-4337.3999999999996</v>
          </cell>
          <cell r="R121">
            <v>-4337.3999999999996</v>
          </cell>
          <cell r="S121">
            <v>-4337.3999999999996</v>
          </cell>
          <cell r="T121">
            <v>-4337.3999999999996</v>
          </cell>
          <cell r="U121">
            <v>-4337.3999999999996</v>
          </cell>
          <cell r="V121">
            <v>-4337.3999999999996</v>
          </cell>
          <cell r="W121">
            <v>-4337.3999999999996</v>
          </cell>
          <cell r="X121">
            <v>-4337.3999999999996</v>
          </cell>
          <cell r="Y121">
            <v>-4337.3999999999996</v>
          </cell>
          <cell r="Z121">
            <v>-4337.3999999999996</v>
          </cell>
          <cell r="AA121">
            <v>-4337.3999999999996</v>
          </cell>
          <cell r="AB121">
            <v>-4337.3999999999996</v>
          </cell>
          <cell r="AC121">
            <v>-4337.3999999999996</v>
          </cell>
          <cell r="AD121">
            <v>-4337.3999999999996</v>
          </cell>
          <cell r="AE121">
            <v>-4337.3999999999996</v>
          </cell>
          <cell r="AF121">
            <v>-4337.3999999999996</v>
          </cell>
          <cell r="AG121">
            <v>-4337.3999999999996</v>
          </cell>
          <cell r="AH121">
            <v>-4337.3999999999996</v>
          </cell>
          <cell r="AI121">
            <v>-4337.3999999999996</v>
          </cell>
          <cell r="AJ121">
            <v>-4337.3999999999996</v>
          </cell>
          <cell r="AK121">
            <v>-4337.3999999999996</v>
          </cell>
          <cell r="AL121">
            <v>-4337.3999999999996</v>
          </cell>
          <cell r="AM121">
            <v>-4337.3999999999996</v>
          </cell>
          <cell r="AN121">
            <v>-4337.3999999999996</v>
          </cell>
          <cell r="AO121">
            <v>-4337.3999999999996</v>
          </cell>
          <cell r="AP121">
            <v>-4337.3999999999996</v>
          </cell>
          <cell r="AQ121">
            <v>-4337.3999999999996</v>
          </cell>
        </row>
        <row r="122">
          <cell r="A122" t="str">
            <v>SPP2</v>
          </cell>
        </row>
        <row r="123">
          <cell r="A123" t="str">
            <v>VIA_čerp.</v>
          </cell>
          <cell r="C123" t="str">
            <v>Proplácení faktur</v>
          </cell>
          <cell r="F123" t="str">
            <v>n/a</v>
          </cell>
          <cell r="G123" t="str">
            <v>USD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-700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</row>
        <row r="124">
          <cell r="A124" t="str">
            <v>VIA_čerp.2</v>
          </cell>
        </row>
        <row r="125">
          <cell r="A125" t="str">
            <v>WIAG_I</v>
          </cell>
          <cell r="C125" t="str">
            <v>Nákup plynu</v>
          </cell>
          <cell r="F125">
            <v>17</v>
          </cell>
          <cell r="G125" t="str">
            <v>USD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A126" t="str">
            <v>WIAG_I2</v>
          </cell>
        </row>
      </sheetData>
      <sheetData sheetId="4" refreshError="1"/>
      <sheetData sheetId="5" refreshError="1"/>
      <sheetData sheetId="6" refreshError="1"/>
      <sheetData sheetId="7" refreshError="1">
        <row r="2">
          <cell r="CI2" t="str">
            <v>Přecenění</v>
          </cell>
        </row>
        <row r="3">
          <cell r="CI3">
            <v>102657728.22916667</v>
          </cell>
        </row>
        <row r="6">
          <cell r="CI6">
            <v>0</v>
          </cell>
        </row>
        <row r="8">
          <cell r="CI8">
            <v>37437</v>
          </cell>
        </row>
        <row r="9">
          <cell r="CI9">
            <v>0</v>
          </cell>
        </row>
        <row r="11">
          <cell r="CI11">
            <v>0</v>
          </cell>
        </row>
        <row r="15">
          <cell r="CI15">
            <v>0</v>
          </cell>
        </row>
        <row r="17">
          <cell r="CI17">
            <v>37437</v>
          </cell>
        </row>
        <row r="18">
          <cell r="CI18">
            <v>0</v>
          </cell>
        </row>
        <row r="20">
          <cell r="CI20">
            <v>0</v>
          </cell>
        </row>
        <row r="24">
          <cell r="CI24">
            <v>0</v>
          </cell>
        </row>
        <row r="26">
          <cell r="CI26">
            <v>37437</v>
          </cell>
        </row>
        <row r="27">
          <cell r="CI27">
            <v>0</v>
          </cell>
        </row>
        <row r="28">
          <cell r="CI28">
            <v>0</v>
          </cell>
        </row>
        <row r="30">
          <cell r="CI30">
            <v>0</v>
          </cell>
        </row>
        <row r="34">
          <cell r="CI34">
            <v>0</v>
          </cell>
        </row>
        <row r="36">
          <cell r="CI36">
            <v>37437</v>
          </cell>
        </row>
        <row r="37">
          <cell r="CI37">
            <v>0</v>
          </cell>
        </row>
        <row r="38">
          <cell r="CI38">
            <v>0</v>
          </cell>
        </row>
        <row r="39">
          <cell r="CI39">
            <v>0</v>
          </cell>
        </row>
        <row r="41">
          <cell r="CI41">
            <v>0</v>
          </cell>
        </row>
        <row r="45">
          <cell r="CI45">
            <v>0</v>
          </cell>
        </row>
        <row r="47">
          <cell r="CI47">
            <v>37437</v>
          </cell>
        </row>
        <row r="48">
          <cell r="CI48">
            <v>5486038.194444444</v>
          </cell>
        </row>
        <row r="49">
          <cell r="CI49">
            <v>0</v>
          </cell>
        </row>
        <row r="50">
          <cell r="CI50">
            <v>0</v>
          </cell>
        </row>
        <row r="51">
          <cell r="CI51">
            <v>0</v>
          </cell>
        </row>
        <row r="52">
          <cell r="CI52">
            <v>18290805.333333336</v>
          </cell>
        </row>
        <row r="53">
          <cell r="CI53">
            <v>5486038.194444444</v>
          </cell>
        </row>
        <row r="54">
          <cell r="CI54">
            <v>4388830.555555556</v>
          </cell>
        </row>
        <row r="55">
          <cell r="CI55">
            <v>0</v>
          </cell>
        </row>
        <row r="56">
          <cell r="CI56">
            <v>0</v>
          </cell>
        </row>
        <row r="57">
          <cell r="CI57">
            <v>0</v>
          </cell>
        </row>
        <row r="58">
          <cell r="CI58">
            <v>0</v>
          </cell>
        </row>
        <row r="59">
          <cell r="CI59">
            <v>0</v>
          </cell>
        </row>
        <row r="60">
          <cell r="CI60">
            <v>0</v>
          </cell>
        </row>
        <row r="61">
          <cell r="CI61">
            <v>0</v>
          </cell>
        </row>
        <row r="62">
          <cell r="CI62">
            <v>0</v>
          </cell>
        </row>
        <row r="63">
          <cell r="CI63">
            <v>0</v>
          </cell>
        </row>
        <row r="64">
          <cell r="CI64">
            <v>0</v>
          </cell>
        </row>
        <row r="65">
          <cell r="CI65">
            <v>0</v>
          </cell>
        </row>
        <row r="66">
          <cell r="CI66">
            <v>0</v>
          </cell>
        </row>
        <row r="67">
          <cell r="CI67">
            <v>0</v>
          </cell>
        </row>
        <row r="68">
          <cell r="CI68">
            <v>0</v>
          </cell>
        </row>
        <row r="69">
          <cell r="CI69">
            <v>0</v>
          </cell>
        </row>
        <row r="70">
          <cell r="CI70">
            <v>0</v>
          </cell>
        </row>
        <row r="71">
          <cell r="CI71">
            <v>0</v>
          </cell>
        </row>
        <row r="72">
          <cell r="CI72">
            <v>3116972.444444445</v>
          </cell>
        </row>
        <row r="73">
          <cell r="CI73">
            <v>0</v>
          </cell>
        </row>
        <row r="74">
          <cell r="CI74">
            <v>0</v>
          </cell>
        </row>
        <row r="75">
          <cell r="CI75">
            <v>0</v>
          </cell>
        </row>
        <row r="76">
          <cell r="CI76">
            <v>0</v>
          </cell>
        </row>
        <row r="77">
          <cell r="CI77">
            <v>5514111.111111111</v>
          </cell>
        </row>
        <row r="78">
          <cell r="CI78">
            <v>0</v>
          </cell>
        </row>
        <row r="79">
          <cell r="CI79">
            <v>0</v>
          </cell>
        </row>
        <row r="80">
          <cell r="CI80">
            <v>0</v>
          </cell>
        </row>
        <row r="81">
          <cell r="CI81">
            <v>0</v>
          </cell>
        </row>
        <row r="82">
          <cell r="CI82">
            <v>0</v>
          </cell>
        </row>
        <row r="83">
          <cell r="CI83">
            <v>0</v>
          </cell>
        </row>
        <row r="84">
          <cell r="CI84">
            <v>5514111.111111111</v>
          </cell>
        </row>
        <row r="85">
          <cell r="CI85">
            <v>0</v>
          </cell>
        </row>
        <row r="86">
          <cell r="CI86">
            <v>0</v>
          </cell>
        </row>
        <row r="87">
          <cell r="CI87">
            <v>0</v>
          </cell>
        </row>
        <row r="88">
          <cell r="CI88">
            <v>0</v>
          </cell>
        </row>
        <row r="89">
          <cell r="CI89">
            <v>0</v>
          </cell>
        </row>
        <row r="90">
          <cell r="CI90">
            <v>0</v>
          </cell>
        </row>
        <row r="91">
          <cell r="CI91">
            <v>0</v>
          </cell>
        </row>
        <row r="92">
          <cell r="CI92">
            <v>11482562.5</v>
          </cell>
        </row>
        <row r="93">
          <cell r="CI93">
            <v>3535538.3680555555</v>
          </cell>
        </row>
        <row r="94">
          <cell r="CI94">
            <v>0</v>
          </cell>
        </row>
        <row r="95">
          <cell r="CI95">
            <v>0</v>
          </cell>
        </row>
        <row r="96">
          <cell r="CI96">
            <v>0</v>
          </cell>
        </row>
        <row r="97">
          <cell r="CI97">
            <v>0</v>
          </cell>
        </row>
        <row r="98">
          <cell r="CI98">
            <v>0</v>
          </cell>
        </row>
        <row r="99">
          <cell r="CI99">
            <v>2726909.722222222</v>
          </cell>
        </row>
        <row r="100">
          <cell r="CI100">
            <v>545124.99999999988</v>
          </cell>
        </row>
        <row r="101">
          <cell r="CI101">
            <v>6544583.333333333</v>
          </cell>
        </row>
        <row r="102">
          <cell r="CI102">
            <v>0</v>
          </cell>
        </row>
        <row r="103">
          <cell r="CI103">
            <v>0</v>
          </cell>
        </row>
        <row r="104">
          <cell r="CI104">
            <v>2640666.6666666665</v>
          </cell>
        </row>
        <row r="105">
          <cell r="CI105">
            <v>0</v>
          </cell>
        </row>
        <row r="106">
          <cell r="CI106">
            <v>0</v>
          </cell>
        </row>
        <row r="107">
          <cell r="CI107">
            <v>16155328.75</v>
          </cell>
        </row>
        <row r="108">
          <cell r="CI108">
            <v>5860076.388888889</v>
          </cell>
        </row>
        <row r="109">
          <cell r="CI109">
            <v>0</v>
          </cell>
        </row>
        <row r="110">
          <cell r="CI110">
            <v>0</v>
          </cell>
        </row>
        <row r="111">
          <cell r="CI111">
            <v>2344030.5555555555</v>
          </cell>
        </row>
        <row r="112">
          <cell r="CI112">
            <v>3026000</v>
          </cell>
        </row>
        <row r="113">
          <cell r="CI113">
            <v>0</v>
          </cell>
        </row>
        <row r="114">
          <cell r="CI114">
            <v>0</v>
          </cell>
        </row>
        <row r="115">
          <cell r="CI115">
            <v>0</v>
          </cell>
        </row>
        <row r="116">
          <cell r="CI116">
            <v>0</v>
          </cell>
        </row>
        <row r="117">
          <cell r="CI117">
            <v>0</v>
          </cell>
        </row>
        <row r="119">
          <cell r="CI119">
            <v>102657728.22916667</v>
          </cell>
        </row>
      </sheetData>
      <sheetData sheetId="8" refreshError="1">
        <row r="5">
          <cell r="A5">
            <v>37256</v>
          </cell>
          <cell r="B5">
            <v>0</v>
          </cell>
          <cell r="C5">
            <v>7.4875913899085216</v>
          </cell>
          <cell r="D5">
            <v>11.947846180555553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741">
          <cell r="A741">
            <v>13</v>
          </cell>
          <cell r="B741">
            <v>0</v>
          </cell>
          <cell r="C741">
            <v>12.940253180518761</v>
          </cell>
          <cell r="D741">
            <v>24.762682585695437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>
            <v>14</v>
          </cell>
          <cell r="B742">
            <v>0</v>
          </cell>
          <cell r="C742">
            <v>16.587900000794569</v>
          </cell>
          <cell r="D742">
            <v>78.584503013196567</v>
          </cell>
          <cell r="E742">
            <v>-6.062043444444442E-2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>
            <v>15</v>
          </cell>
          <cell r="B743">
            <v>0</v>
          </cell>
          <cell r="C743">
            <v>18.103531176405372</v>
          </cell>
          <cell r="D743">
            <v>131.40997923411885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>
            <v>16</v>
          </cell>
          <cell r="B744">
            <v>0</v>
          </cell>
          <cell r="C744">
            <v>19.368403081431879</v>
          </cell>
          <cell r="D744">
            <v>201.06699816351889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>
            <v>17</v>
          </cell>
          <cell r="B745">
            <v>0</v>
          </cell>
          <cell r="C745">
            <v>19.873582410199425</v>
          </cell>
          <cell r="D745">
            <v>273.70975222288882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>
            <v>18</v>
          </cell>
          <cell r="B746">
            <v>0</v>
          </cell>
          <cell r="C746">
            <v>18.065799600645661</v>
          </cell>
          <cell r="D746">
            <v>331.92414829351554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>
            <v>19</v>
          </cell>
          <cell r="B747">
            <v>7.618656840277778E-2</v>
          </cell>
          <cell r="C747">
            <v>16.914772278591755</v>
          </cell>
          <cell r="D747">
            <v>386.4323494615715</v>
          </cell>
          <cell r="E747">
            <v>0</v>
          </cell>
          <cell r="F747">
            <v>0.18794340277777774</v>
          </cell>
          <cell r="G747">
            <v>0.18794340277777774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>
            <v>20</v>
          </cell>
          <cell r="B748">
            <v>3.408505777241801</v>
          </cell>
          <cell r="C748">
            <v>8.5569240447196115</v>
          </cell>
          <cell r="D748">
            <v>425.78672108195968</v>
          </cell>
          <cell r="E748">
            <v>0</v>
          </cell>
          <cell r="F748">
            <v>3.1598871201661112</v>
          </cell>
          <cell r="G748">
            <v>3.7712761093119544</v>
          </cell>
          <cell r="H748">
            <v>-0.61138898914584328</v>
          </cell>
          <cell r="I748">
            <v>0</v>
          </cell>
          <cell r="J748">
            <v>0</v>
          </cell>
          <cell r="K748">
            <v>0</v>
          </cell>
        </row>
        <row r="749">
          <cell r="A749">
            <v>21</v>
          </cell>
          <cell r="B749">
            <v>3.6126061399900018</v>
          </cell>
          <cell r="C749">
            <v>7.1269240447196109</v>
          </cell>
          <cell r="D749">
            <v>449.57107263184093</v>
          </cell>
          <cell r="E749">
            <v>0</v>
          </cell>
          <cell r="F749">
            <v>14.418996483054055</v>
          </cell>
          <cell r="G749">
            <v>15.0303854721999</v>
          </cell>
          <cell r="H749">
            <v>-0.61138898914584328</v>
          </cell>
          <cell r="I749">
            <v>0</v>
          </cell>
          <cell r="J749">
            <v>0</v>
          </cell>
          <cell r="K749">
            <v>0</v>
          </cell>
        </row>
        <row r="750">
          <cell r="A750">
            <v>22</v>
          </cell>
          <cell r="B750">
            <v>5.0641397365372054</v>
          </cell>
          <cell r="C750">
            <v>6.3269240447196111</v>
          </cell>
          <cell r="D750">
            <v>470.72147841857009</v>
          </cell>
          <cell r="E750">
            <v>0</v>
          </cell>
          <cell r="F750">
            <v>27.660641885355759</v>
          </cell>
          <cell r="G750">
            <v>28.272030874501603</v>
          </cell>
          <cell r="H750">
            <v>-0.61138898914584328</v>
          </cell>
          <cell r="I750">
            <v>0</v>
          </cell>
          <cell r="J750">
            <v>0</v>
          </cell>
          <cell r="K750">
            <v>0</v>
          </cell>
        </row>
        <row r="751">
          <cell r="A751">
            <v>23</v>
          </cell>
          <cell r="B751">
            <v>6.4288135088581875</v>
          </cell>
          <cell r="C751">
            <v>6.3269240447196111</v>
          </cell>
          <cell r="D751">
            <v>489.82278552400692</v>
          </cell>
          <cell r="E751">
            <v>0</v>
          </cell>
          <cell r="F751">
            <v>45.216876521364995</v>
          </cell>
          <cell r="G751">
            <v>45.828265510510839</v>
          </cell>
          <cell r="H751">
            <v>-0.61138898914584328</v>
          </cell>
          <cell r="I751">
            <v>0</v>
          </cell>
          <cell r="J751">
            <v>0</v>
          </cell>
          <cell r="K751">
            <v>0</v>
          </cell>
        </row>
        <row r="752">
          <cell r="A752">
            <v>24</v>
          </cell>
          <cell r="B752">
            <v>8.2933725241668323</v>
          </cell>
          <cell r="C752">
            <v>6.3269240447196111</v>
          </cell>
          <cell r="D752">
            <v>509.47052464406943</v>
          </cell>
          <cell r="E752">
            <v>0</v>
          </cell>
          <cell r="F752">
            <v>0</v>
          </cell>
          <cell r="G752">
            <v>69.085042720878704</v>
          </cell>
          <cell r="H752">
            <v>-0.61138898914584328</v>
          </cell>
          <cell r="I752">
            <v>0</v>
          </cell>
          <cell r="J752">
            <v>0</v>
          </cell>
          <cell r="K752">
            <v>0</v>
          </cell>
        </row>
        <row r="753">
          <cell r="A753">
            <v>25</v>
          </cell>
          <cell r="B753">
            <v>12.496310582789867</v>
          </cell>
          <cell r="C753">
            <v>5.3579004977196147</v>
          </cell>
          <cell r="D753">
            <v>17.123319875927837</v>
          </cell>
          <cell r="E753">
            <v>0</v>
          </cell>
          <cell r="F753">
            <v>32.058249694720757</v>
          </cell>
          <cell r="G753">
            <v>32.058249694720757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>
            <v>26</v>
          </cell>
          <cell r="B754">
            <v>17.940073089550747</v>
          </cell>
          <cell r="C754">
            <v>2.6136367043408288</v>
          </cell>
          <cell r="D754">
            <v>25.073215475833951</v>
          </cell>
          <cell r="E754">
            <v>0</v>
          </cell>
          <cell r="F754">
            <v>79.305980436900498</v>
          </cell>
          <cell r="G754">
            <v>79.305980436900498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>
            <v>27</v>
          </cell>
          <cell r="B755">
            <v>19.805721328768168</v>
          </cell>
          <cell r="C755">
            <v>2.6136367043408288</v>
          </cell>
          <cell r="D755">
            <v>31.784134803954554</v>
          </cell>
          <cell r="E755">
            <v>0</v>
          </cell>
          <cell r="F755">
            <v>142.24412965383036</v>
          </cell>
          <cell r="G755">
            <v>142.24412965383036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>
            <v>28</v>
          </cell>
          <cell r="B756">
            <v>21.880965466828279</v>
          </cell>
          <cell r="C756">
            <v>1.5426347106666665</v>
          </cell>
          <cell r="D756">
            <v>36.687497037603585</v>
          </cell>
          <cell r="E756">
            <v>0</v>
          </cell>
          <cell r="F756">
            <v>210.44126821319571</v>
          </cell>
          <cell r="G756">
            <v>210.44126821319571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>
            <v>29</v>
          </cell>
          <cell r="B757">
            <v>21.974702229022117</v>
          </cell>
          <cell r="C757">
            <v>1.5426347106666665</v>
          </cell>
          <cell r="D757">
            <v>39.395843704270256</v>
          </cell>
          <cell r="E757">
            <v>0</v>
          </cell>
          <cell r="F757">
            <v>285.89054131043741</v>
          </cell>
          <cell r="G757">
            <v>285.89054131043741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>
            <v>30</v>
          </cell>
          <cell r="B758">
            <v>19.595024247531114</v>
          </cell>
          <cell r="C758">
            <v>1.5426347106666665</v>
          </cell>
          <cell r="D758">
            <v>42.104190370936912</v>
          </cell>
          <cell r="E758">
            <v>0</v>
          </cell>
          <cell r="F758">
            <v>357.06312986059072</v>
          </cell>
          <cell r="G758">
            <v>357.06312986059072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>
            <v>31</v>
          </cell>
          <cell r="B759">
            <v>12.264908764001079</v>
          </cell>
          <cell r="C759">
            <v>1.5426347106666665</v>
          </cell>
          <cell r="D759">
            <v>44.81253703760359</v>
          </cell>
          <cell r="E759">
            <v>0</v>
          </cell>
          <cell r="F759">
            <v>418.98680765381567</v>
          </cell>
          <cell r="G759">
            <v>418.98680765381567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>
            <v>32</v>
          </cell>
          <cell r="B760">
            <v>11.230692716641206</v>
          </cell>
          <cell r="C760">
            <v>1.5426347106666665</v>
          </cell>
          <cell r="D760">
            <v>47.520883704270261</v>
          </cell>
          <cell r="E760">
            <v>0</v>
          </cell>
          <cell r="F760">
            <v>459.96363079898447</v>
          </cell>
          <cell r="G760">
            <v>459.96363079898447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>
            <v>33</v>
          </cell>
          <cell r="B761">
            <v>9.6266409639100399</v>
          </cell>
          <cell r="C761">
            <v>1.5426347106666665</v>
          </cell>
          <cell r="D761">
            <v>50.229230370936932</v>
          </cell>
          <cell r="E761">
            <v>0</v>
          </cell>
          <cell r="F761">
            <v>495.06234907226974</v>
          </cell>
          <cell r="G761">
            <v>495.06234907226974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>
            <v>34</v>
          </cell>
          <cell r="B762">
            <v>10.240835991502413</v>
          </cell>
          <cell r="C762">
            <v>1.5426347106666665</v>
          </cell>
          <cell r="D762">
            <v>52.937577037603589</v>
          </cell>
          <cell r="E762">
            <v>0</v>
          </cell>
          <cell r="F762">
            <v>528.10073704729052</v>
          </cell>
          <cell r="G762">
            <v>528.10073704729052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>
            <v>35</v>
          </cell>
          <cell r="B763">
            <v>12.778010230567132</v>
          </cell>
          <cell r="C763">
            <v>1.5426347106666665</v>
          </cell>
          <cell r="D763">
            <v>55.64592370427026</v>
          </cell>
          <cell r="E763">
            <v>0</v>
          </cell>
          <cell r="F763">
            <v>564.00162422229027</v>
          </cell>
          <cell r="G763">
            <v>564.00162422229027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>
            <v>36</v>
          </cell>
          <cell r="B764">
            <v>14.759323275175593</v>
          </cell>
          <cell r="C764">
            <v>1.5426347106666665</v>
          </cell>
          <cell r="D764">
            <v>58.354270370936931</v>
          </cell>
          <cell r="E764">
            <v>0</v>
          </cell>
          <cell r="F764">
            <v>608.93551416153423</v>
          </cell>
          <cell r="G764">
            <v>608.93551416153423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BF2">
            <v>37257</v>
          </cell>
          <cell r="CI2" t="str">
            <v>Přecenění</v>
          </cell>
        </row>
        <row r="3">
          <cell r="M3">
            <v>0.28526910019984786</v>
          </cell>
          <cell r="BF3">
            <v>37622</v>
          </cell>
          <cell r="CI3">
            <v>18142780407.782837</v>
          </cell>
          <cell r="CT3">
            <v>3.5000000000000003E-2</v>
          </cell>
        </row>
        <row r="6">
          <cell r="B6" t="e">
            <v>#DIV/0!</v>
          </cell>
          <cell r="E6">
            <v>4</v>
          </cell>
          <cell r="L6">
            <v>0</v>
          </cell>
          <cell r="M6">
            <v>0</v>
          </cell>
          <cell r="P6">
            <v>0</v>
          </cell>
          <cell r="U6">
            <v>0</v>
          </cell>
          <cell r="W6">
            <v>0</v>
          </cell>
          <cell r="Y6">
            <v>0</v>
          </cell>
          <cell r="AR6">
            <v>0</v>
          </cell>
          <cell r="AS6">
            <v>0</v>
          </cell>
          <cell r="AW6">
            <v>0</v>
          </cell>
          <cell r="BB6">
            <v>0</v>
          </cell>
          <cell r="BF6">
            <v>0</v>
          </cell>
          <cell r="BI6">
            <v>0</v>
          </cell>
          <cell r="BM6">
            <v>0</v>
          </cell>
          <cell r="BO6">
            <v>0.15</v>
          </cell>
          <cell r="BP6">
            <v>0</v>
          </cell>
          <cell r="BQ6">
            <v>0</v>
          </cell>
          <cell r="BR6">
            <v>0</v>
          </cell>
          <cell r="BU6">
            <v>0.31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M6" t="e">
            <v>#DIV/0!</v>
          </cell>
          <cell r="CO6">
            <v>0</v>
          </cell>
          <cell r="CP6">
            <v>0</v>
          </cell>
          <cell r="CR6">
            <v>0</v>
          </cell>
          <cell r="CS6">
            <v>547</v>
          </cell>
          <cell r="CT6">
            <v>0</v>
          </cell>
          <cell r="CU6">
            <v>0</v>
          </cell>
          <cell r="CV6">
            <v>0</v>
          </cell>
          <cell r="CW6" t="e">
            <v>#DIV/0!</v>
          </cell>
          <cell r="GF6"/>
          <cell r="GG6">
            <v>0</v>
          </cell>
          <cell r="GH6">
            <v>0</v>
          </cell>
          <cell r="GI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 t="e">
            <v>#DIV/0!</v>
          </cell>
          <cell r="GW6">
            <v>0</v>
          </cell>
          <cell r="GX6" t="e">
            <v>#DIV/0!</v>
          </cell>
          <cell r="GZ6">
            <v>0</v>
          </cell>
          <cell r="HA6">
            <v>0</v>
          </cell>
          <cell r="HB6" t="e">
            <v>#DIV/0!</v>
          </cell>
        </row>
        <row r="8">
          <cell r="CI8">
            <v>37437</v>
          </cell>
        </row>
        <row r="9">
          <cell r="CI9">
            <v>0</v>
          </cell>
        </row>
        <row r="10">
          <cell r="CI10">
            <v>0</v>
          </cell>
        </row>
        <row r="11">
          <cell r="CI11">
            <v>0</v>
          </cell>
        </row>
        <row r="13">
          <cell r="CI13">
            <v>0</v>
          </cell>
        </row>
        <row r="17">
          <cell r="B17" t="e">
            <v>#DIV/0!</v>
          </cell>
          <cell r="E17">
            <v>4</v>
          </cell>
          <cell r="L17">
            <v>0</v>
          </cell>
          <cell r="M17">
            <v>0</v>
          </cell>
          <cell r="P17">
            <v>0</v>
          </cell>
          <cell r="U17">
            <v>0</v>
          </cell>
          <cell r="W17">
            <v>0</v>
          </cell>
          <cell r="Y17">
            <v>0</v>
          </cell>
          <cell r="AR17">
            <v>0</v>
          </cell>
          <cell r="AS17">
            <v>0</v>
          </cell>
          <cell r="AW17">
            <v>0</v>
          </cell>
          <cell r="BB17">
            <v>0</v>
          </cell>
          <cell r="BF17">
            <v>0</v>
          </cell>
          <cell r="BI17">
            <v>0</v>
          </cell>
          <cell r="BM17">
            <v>0</v>
          </cell>
          <cell r="BO17">
            <v>0.15</v>
          </cell>
          <cell r="BP17">
            <v>0</v>
          </cell>
          <cell r="BQ17">
            <v>0</v>
          </cell>
          <cell r="BU17">
            <v>0.31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3.7600000000000001E-2</v>
          </cell>
          <cell r="CM17" t="e">
            <v>#DIV/0!</v>
          </cell>
          <cell r="CO17">
            <v>0</v>
          </cell>
          <cell r="CR17">
            <v>0</v>
          </cell>
          <cell r="CS17">
            <v>547</v>
          </cell>
          <cell r="CT17">
            <v>0</v>
          </cell>
          <cell r="CU17">
            <v>0</v>
          </cell>
          <cell r="CV17">
            <v>0</v>
          </cell>
          <cell r="CW17" t="e">
            <v>#DIV/0!</v>
          </cell>
          <cell r="GF17"/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 t="e">
            <v>#DIV/0!</v>
          </cell>
          <cell r="GW17">
            <v>0</v>
          </cell>
          <cell r="GX17" t="e">
            <v>#DIV/0!</v>
          </cell>
          <cell r="GZ17">
            <v>0</v>
          </cell>
          <cell r="HA17">
            <v>0</v>
          </cell>
          <cell r="HB17" t="e">
            <v>#DIV/0!</v>
          </cell>
        </row>
        <row r="19">
          <cell r="CI19">
            <v>37437</v>
          </cell>
        </row>
        <row r="20">
          <cell r="CI20">
            <v>0</v>
          </cell>
        </row>
        <row r="21">
          <cell r="CI21">
            <v>0</v>
          </cell>
        </row>
        <row r="22">
          <cell r="CI22">
            <v>0</v>
          </cell>
        </row>
        <row r="23">
          <cell r="CI23">
            <v>0</v>
          </cell>
        </row>
        <row r="24">
          <cell r="CI24">
            <v>0</v>
          </cell>
        </row>
        <row r="25">
          <cell r="CI25">
            <v>0</v>
          </cell>
        </row>
        <row r="26">
          <cell r="CI26">
            <v>0</v>
          </cell>
        </row>
        <row r="27">
          <cell r="CI27">
            <v>0</v>
          </cell>
        </row>
        <row r="28">
          <cell r="CI28">
            <v>0</v>
          </cell>
        </row>
        <row r="29">
          <cell r="CI29">
            <v>0</v>
          </cell>
        </row>
        <row r="30">
          <cell r="CI30">
            <v>0</v>
          </cell>
        </row>
        <row r="31">
          <cell r="CI31">
            <v>863048622.72023833</v>
          </cell>
        </row>
        <row r="32">
          <cell r="CI32">
            <v>1001561869.7669883</v>
          </cell>
        </row>
        <row r="33">
          <cell r="CI33">
            <v>0</v>
          </cell>
        </row>
        <row r="34">
          <cell r="CI34">
            <v>0</v>
          </cell>
        </row>
        <row r="36">
          <cell r="CI36">
            <v>1864610492.4872265</v>
          </cell>
        </row>
        <row r="40">
          <cell r="B40" t="e">
            <v>#DIV/0!</v>
          </cell>
          <cell r="E40">
            <v>4</v>
          </cell>
          <cell r="L40">
            <v>0</v>
          </cell>
          <cell r="M40">
            <v>0</v>
          </cell>
          <cell r="P40">
            <v>0</v>
          </cell>
          <cell r="U40">
            <v>0</v>
          </cell>
          <cell r="Y40">
            <v>0</v>
          </cell>
          <cell r="Z40" t="str">
            <v>m</v>
          </cell>
          <cell r="AE40">
            <v>0</v>
          </cell>
          <cell r="AF40">
            <v>0</v>
          </cell>
          <cell r="AG40">
            <v>0</v>
          </cell>
          <cell r="AH40" t="e">
            <v>#DIV/0!</v>
          </cell>
          <cell r="AI40">
            <v>0</v>
          </cell>
          <cell r="AJ40">
            <v>0</v>
          </cell>
          <cell r="AR40">
            <v>0</v>
          </cell>
          <cell r="AS40">
            <v>0</v>
          </cell>
          <cell r="AW40">
            <v>0</v>
          </cell>
          <cell r="AX40">
            <v>0</v>
          </cell>
          <cell r="AZ40">
            <v>0</v>
          </cell>
          <cell r="BB40">
            <v>0</v>
          </cell>
          <cell r="BC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M40">
            <v>0</v>
          </cell>
          <cell r="BO40">
            <v>0.15</v>
          </cell>
          <cell r="BP40">
            <v>0</v>
          </cell>
          <cell r="BQ40">
            <v>0</v>
          </cell>
          <cell r="BR40">
            <v>0.15</v>
          </cell>
          <cell r="BS40">
            <v>0</v>
          </cell>
          <cell r="BT40">
            <v>0</v>
          </cell>
          <cell r="BU40">
            <v>0.31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3.7600000000000001E-2</v>
          </cell>
          <cell r="CM40" t="e">
            <v>#DIV/0!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547</v>
          </cell>
          <cell r="CT40">
            <v>0</v>
          </cell>
          <cell r="CU40">
            <v>0</v>
          </cell>
          <cell r="CV40">
            <v>0</v>
          </cell>
          <cell r="CW40" t="e">
            <v>#DIV/0!</v>
          </cell>
          <cell r="GF40"/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 t="e">
            <v>#DIV/0!</v>
          </cell>
          <cell r="GS40">
            <v>0</v>
          </cell>
          <cell r="GT40">
            <v>0</v>
          </cell>
          <cell r="GU40" t="e">
            <v>#DIV/0!</v>
          </cell>
          <cell r="GW40">
            <v>0</v>
          </cell>
          <cell r="GX40" t="e">
            <v>#DIV/0!</v>
          </cell>
          <cell r="GZ40">
            <v>0</v>
          </cell>
          <cell r="HA40">
            <v>0</v>
          </cell>
          <cell r="HB40" t="e">
            <v>#DIV/0!</v>
          </cell>
        </row>
        <row r="42">
          <cell r="CI42">
            <v>37437</v>
          </cell>
        </row>
        <row r="43">
          <cell r="CI43">
            <v>0</v>
          </cell>
        </row>
        <row r="44">
          <cell r="CI44">
            <v>0</v>
          </cell>
        </row>
        <row r="45">
          <cell r="CI45">
            <v>0</v>
          </cell>
        </row>
        <row r="46">
          <cell r="CI46">
            <v>0</v>
          </cell>
        </row>
        <row r="47">
          <cell r="CI47">
            <v>0</v>
          </cell>
        </row>
        <row r="48">
          <cell r="CI48">
            <v>0</v>
          </cell>
        </row>
        <row r="49">
          <cell r="CI49">
            <v>0</v>
          </cell>
        </row>
        <row r="50">
          <cell r="CI50">
            <v>0</v>
          </cell>
        </row>
        <row r="51">
          <cell r="CI51">
            <v>0</v>
          </cell>
        </row>
        <row r="52">
          <cell r="CI52">
            <v>0</v>
          </cell>
        </row>
        <row r="53">
          <cell r="CI53">
            <v>0</v>
          </cell>
        </row>
        <row r="54">
          <cell r="CI54">
            <v>0</v>
          </cell>
        </row>
        <row r="55">
          <cell r="CI55">
            <v>0</v>
          </cell>
        </row>
        <row r="56">
          <cell r="CI56">
            <v>0</v>
          </cell>
        </row>
        <row r="57">
          <cell r="CI57">
            <v>0</v>
          </cell>
        </row>
        <row r="58">
          <cell r="CI58">
            <v>0</v>
          </cell>
        </row>
        <row r="59">
          <cell r="CI59">
            <v>0</v>
          </cell>
        </row>
        <row r="60">
          <cell r="CI60">
            <v>0</v>
          </cell>
        </row>
        <row r="61">
          <cell r="CI61">
            <v>0</v>
          </cell>
        </row>
        <row r="62">
          <cell r="CI62">
            <v>0</v>
          </cell>
        </row>
        <row r="63">
          <cell r="CI63">
            <v>0</v>
          </cell>
        </row>
        <row r="64">
          <cell r="CI64">
            <v>0</v>
          </cell>
        </row>
        <row r="65">
          <cell r="CI65">
            <v>0</v>
          </cell>
        </row>
        <row r="66">
          <cell r="CI66">
            <v>0</v>
          </cell>
        </row>
        <row r="67">
          <cell r="CI67">
            <v>0</v>
          </cell>
        </row>
        <row r="68">
          <cell r="CI68">
            <v>0</v>
          </cell>
        </row>
        <row r="69">
          <cell r="CI69">
            <v>401442601.64787221</v>
          </cell>
        </row>
        <row r="70">
          <cell r="CI70">
            <v>0</v>
          </cell>
        </row>
        <row r="71">
          <cell r="CI71">
            <v>1001643315.2638834</v>
          </cell>
        </row>
        <row r="72">
          <cell r="CI72">
            <v>380584667.85750687</v>
          </cell>
        </row>
        <row r="73">
          <cell r="CI73">
            <v>400494102.68116361</v>
          </cell>
        </row>
        <row r="74">
          <cell r="CI74">
            <v>900377255.04500604</v>
          </cell>
        </row>
        <row r="75">
          <cell r="CI75">
            <v>570250067.06811464</v>
          </cell>
        </row>
        <row r="76">
          <cell r="CI76">
            <v>290043624.66028386</v>
          </cell>
        </row>
        <row r="77">
          <cell r="CI77">
            <v>0</v>
          </cell>
        </row>
        <row r="79">
          <cell r="CI79">
            <v>3944835634.2238307</v>
          </cell>
        </row>
        <row r="83">
          <cell r="B83" t="e">
            <v>#DIV/0!</v>
          </cell>
          <cell r="E83">
            <v>4</v>
          </cell>
          <cell r="L83">
            <v>0</v>
          </cell>
          <cell r="M83">
            <v>0</v>
          </cell>
          <cell r="P83">
            <v>0</v>
          </cell>
          <cell r="R83">
            <v>1000000</v>
          </cell>
          <cell r="V83">
            <v>0</v>
          </cell>
          <cell r="W83">
            <v>0</v>
          </cell>
          <cell r="Y83">
            <v>1000000</v>
          </cell>
          <cell r="AF83">
            <v>0</v>
          </cell>
          <cell r="AG83">
            <v>0</v>
          </cell>
          <cell r="AI83">
            <v>1000000</v>
          </cell>
          <cell r="AJ83">
            <v>0</v>
          </cell>
          <cell r="AN83">
            <v>0</v>
          </cell>
          <cell r="AO83">
            <v>0</v>
          </cell>
          <cell r="AP83">
            <v>0</v>
          </cell>
          <cell r="AR83">
            <v>0</v>
          </cell>
          <cell r="AS83">
            <v>0</v>
          </cell>
          <cell r="AU83">
            <v>0</v>
          </cell>
          <cell r="AV83">
            <v>0</v>
          </cell>
          <cell r="AW83">
            <v>0</v>
          </cell>
          <cell r="AZ83">
            <v>0</v>
          </cell>
          <cell r="BA83">
            <v>0</v>
          </cell>
          <cell r="BB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M83">
            <v>0</v>
          </cell>
          <cell r="BO83">
            <v>0.15</v>
          </cell>
          <cell r="BP83">
            <v>0</v>
          </cell>
          <cell r="BQ83">
            <v>0</v>
          </cell>
          <cell r="BU83">
            <v>0.31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3.7600000000000001E-2</v>
          </cell>
          <cell r="CM83" t="e">
            <v>#DIV/0!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547</v>
          </cell>
          <cell r="CT83">
            <v>0</v>
          </cell>
          <cell r="CU83">
            <v>0</v>
          </cell>
          <cell r="CV83">
            <v>0</v>
          </cell>
          <cell r="CW83" t="e">
            <v>#DIV/0!</v>
          </cell>
          <cell r="GF83"/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 t="e">
            <v>#DIV/0!</v>
          </cell>
          <cell r="GW83">
            <v>0</v>
          </cell>
          <cell r="GX83" t="e">
            <v>#DIV/0!</v>
          </cell>
          <cell r="GZ83">
            <v>0</v>
          </cell>
          <cell r="HA83">
            <v>0</v>
          </cell>
          <cell r="HB83" t="e">
            <v>#DIV/0!</v>
          </cell>
        </row>
        <row r="85">
          <cell r="CI85">
            <v>37437</v>
          </cell>
        </row>
        <row r="86">
          <cell r="CI86">
            <v>0</v>
          </cell>
        </row>
        <row r="87">
          <cell r="CI87">
            <v>0</v>
          </cell>
        </row>
        <row r="88">
          <cell r="CI88">
            <v>0</v>
          </cell>
        </row>
        <row r="89">
          <cell r="CI89">
            <v>0</v>
          </cell>
        </row>
        <row r="90">
          <cell r="CI90">
            <v>0</v>
          </cell>
        </row>
        <row r="91">
          <cell r="CI91">
            <v>0</v>
          </cell>
        </row>
        <row r="92">
          <cell r="CI92">
            <v>0</v>
          </cell>
        </row>
        <row r="93">
          <cell r="CI93">
            <v>0</v>
          </cell>
        </row>
        <row r="94">
          <cell r="CI94">
            <v>985905223.46155429</v>
          </cell>
        </row>
        <row r="95">
          <cell r="CI95">
            <v>0</v>
          </cell>
        </row>
        <row r="96">
          <cell r="CI96">
            <v>998748235.54478383</v>
          </cell>
        </row>
        <row r="97">
          <cell r="CI97">
            <v>971169222.99987698</v>
          </cell>
        </row>
        <row r="98">
          <cell r="CI98">
            <v>114597968.31398548</v>
          </cell>
        </row>
        <row r="99">
          <cell r="CI99">
            <v>979291254.27623844</v>
          </cell>
        </row>
        <row r="100">
          <cell r="CI100">
            <v>488616924.16587669</v>
          </cell>
        </row>
        <row r="101">
          <cell r="CI101">
            <v>902627692.96967447</v>
          </cell>
        </row>
        <row r="102">
          <cell r="CI102">
            <v>977928161.39726377</v>
          </cell>
        </row>
        <row r="103">
          <cell r="CI103">
            <v>880135345.25753736</v>
          </cell>
        </row>
        <row r="104">
          <cell r="CI104">
            <v>994472018.76536608</v>
          </cell>
        </row>
        <row r="105">
          <cell r="CI105">
            <v>497236009.38268304</v>
          </cell>
        </row>
        <row r="106">
          <cell r="CI106">
            <v>1491708028.1480491</v>
          </cell>
        </row>
        <row r="107">
          <cell r="CI107">
            <v>0</v>
          </cell>
        </row>
        <row r="108">
          <cell r="CI108">
            <v>0</v>
          </cell>
        </row>
        <row r="110">
          <cell r="CI110">
            <v>10282436084.682888</v>
          </cell>
        </row>
        <row r="114">
          <cell r="B114" t="e">
            <v>#DIV/0!</v>
          </cell>
          <cell r="E114">
            <v>4</v>
          </cell>
          <cell r="L114">
            <v>0</v>
          </cell>
          <cell r="M114">
            <v>0</v>
          </cell>
          <cell r="V114">
            <v>0</v>
          </cell>
          <cell r="W114">
            <v>0</v>
          </cell>
          <cell r="Y114">
            <v>0</v>
          </cell>
          <cell r="AA114" t="str">
            <v>n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N114">
            <v>0</v>
          </cell>
          <cell r="AO114">
            <v>0</v>
          </cell>
          <cell r="AP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L114">
            <v>0</v>
          </cell>
          <cell r="BM114">
            <v>0</v>
          </cell>
          <cell r="BO114">
            <v>0.15</v>
          </cell>
          <cell r="BP114">
            <v>0</v>
          </cell>
          <cell r="BQ114">
            <v>0</v>
          </cell>
          <cell r="BR114">
            <v>0.25</v>
          </cell>
          <cell r="BS114">
            <v>0</v>
          </cell>
          <cell r="BT114">
            <v>0</v>
          </cell>
          <cell r="BU114">
            <v>0.31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M114" t="e">
            <v>#DIV/0!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547</v>
          </cell>
          <cell r="CT114">
            <v>0</v>
          </cell>
          <cell r="CU114">
            <v>0</v>
          </cell>
          <cell r="CV114">
            <v>0</v>
          </cell>
          <cell r="CW114" t="e">
            <v>#DIV/0!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J114">
            <v>0</v>
          </cell>
          <cell r="DK114" t="e">
            <v>#NUM!</v>
          </cell>
          <cell r="DL114" t="e">
            <v>#NUM!</v>
          </cell>
          <cell r="DM114" t="e">
            <v>#NUM!</v>
          </cell>
          <cell r="DN114" t="e">
            <v>#NUM!</v>
          </cell>
          <cell r="DO114" t="e">
            <v>#NUM!</v>
          </cell>
          <cell r="DP114" t="e">
            <v>#NUM!</v>
          </cell>
          <cell r="DQ114" t="e">
            <v>#NUM!</v>
          </cell>
          <cell r="DR114" t="e">
            <v>#NUM!</v>
          </cell>
          <cell r="DS114" t="e">
            <v>#NUM!</v>
          </cell>
          <cell r="DT114" t="e">
            <v>#NUM!</v>
          </cell>
          <cell r="DV114" t="e">
            <v>#NUM!</v>
          </cell>
          <cell r="DW114" t="e">
            <v>#NUM!</v>
          </cell>
          <cell r="DX114" t="e">
            <v>#NUM!</v>
          </cell>
          <cell r="DY114" t="e">
            <v>#NUM!</v>
          </cell>
          <cell r="DZ114" t="e">
            <v>#NUM!</v>
          </cell>
          <cell r="EA114" t="e">
            <v>#NUM!</v>
          </cell>
          <cell r="EB114" t="e">
            <v>#NUM!</v>
          </cell>
          <cell r="EC114" t="e">
            <v>#NUM!</v>
          </cell>
          <cell r="ED114" t="e">
            <v>#NUM!</v>
          </cell>
          <cell r="EE114" t="e">
            <v>#NUM!</v>
          </cell>
          <cell r="EG114">
            <v>0</v>
          </cell>
          <cell r="EH114">
            <v>0</v>
          </cell>
          <cell r="EI114">
            <v>0</v>
          </cell>
          <cell r="EJ114">
            <v>0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F114"/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 t="e">
            <v>#DIV/0!</v>
          </cell>
          <cell r="GW114">
            <v>0</v>
          </cell>
          <cell r="GX114" t="e">
            <v>#DIV/0!</v>
          </cell>
          <cell r="GZ114">
            <v>0</v>
          </cell>
          <cell r="HA114">
            <v>0</v>
          </cell>
          <cell r="HB114" t="e">
            <v>#DIV/0!</v>
          </cell>
        </row>
        <row r="116">
          <cell r="CI116">
            <v>37437</v>
          </cell>
        </row>
        <row r="117">
          <cell r="CI117">
            <v>0</v>
          </cell>
        </row>
        <row r="118">
          <cell r="CI118">
            <v>0</v>
          </cell>
        </row>
        <row r="119">
          <cell r="CI119">
            <v>0</v>
          </cell>
        </row>
        <row r="120">
          <cell r="CI120">
            <v>0</v>
          </cell>
        </row>
        <row r="121">
          <cell r="CI121">
            <v>219441538.22222221</v>
          </cell>
        </row>
        <row r="122">
          <cell r="CI122">
            <v>109720769.1111111</v>
          </cell>
        </row>
        <row r="123">
          <cell r="CI123">
            <v>109720769.1111111</v>
          </cell>
        </row>
        <row r="124">
          <cell r="CI124">
            <v>517028506.94444436</v>
          </cell>
        </row>
        <row r="126">
          <cell r="CI126">
            <v>955911583.38888884</v>
          </cell>
        </row>
        <row r="130">
          <cell r="B130" t="e">
            <v>#DIV/0!</v>
          </cell>
          <cell r="E130">
            <v>4</v>
          </cell>
          <cell r="L130">
            <v>0</v>
          </cell>
          <cell r="P130">
            <v>0</v>
          </cell>
          <cell r="Q130">
            <v>1</v>
          </cell>
          <cell r="R130">
            <v>20000000</v>
          </cell>
          <cell r="U130">
            <v>1</v>
          </cell>
          <cell r="V130">
            <v>20000000</v>
          </cell>
          <cell r="X130">
            <v>1</v>
          </cell>
          <cell r="Y130">
            <v>20000000</v>
          </cell>
          <cell r="Z130">
            <v>0</v>
          </cell>
          <cell r="AC130">
            <v>20000000</v>
          </cell>
          <cell r="AT130">
            <v>0</v>
          </cell>
          <cell r="AZ130">
            <v>0</v>
          </cell>
          <cell r="BB130">
            <v>0</v>
          </cell>
          <cell r="BC130">
            <v>0</v>
          </cell>
          <cell r="BG130">
            <v>0</v>
          </cell>
          <cell r="BI130">
            <v>0</v>
          </cell>
          <cell r="BL130">
            <v>0</v>
          </cell>
          <cell r="BM130">
            <v>0</v>
          </cell>
          <cell r="BR130">
            <v>0.15</v>
          </cell>
          <cell r="BT130">
            <v>0</v>
          </cell>
          <cell r="BU130">
            <v>0.31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M130" t="e">
            <v>#DIV/0!</v>
          </cell>
          <cell r="CN130">
            <v>0</v>
          </cell>
          <cell r="CQ130">
            <v>0</v>
          </cell>
          <cell r="CR130">
            <v>0</v>
          </cell>
          <cell r="CS130">
            <v>547</v>
          </cell>
          <cell r="CT130">
            <v>0</v>
          </cell>
          <cell r="CU130">
            <v>0</v>
          </cell>
          <cell r="CV130">
            <v>0</v>
          </cell>
          <cell r="CW130" t="e">
            <v>#DIV/0!</v>
          </cell>
          <cell r="DV130">
            <v>-1</v>
          </cell>
          <cell r="DW130">
            <v>-1</v>
          </cell>
          <cell r="DX130">
            <v>-1</v>
          </cell>
          <cell r="DY130">
            <v>-1</v>
          </cell>
          <cell r="DZ130">
            <v>-1</v>
          </cell>
          <cell r="EA130">
            <v>-1</v>
          </cell>
          <cell r="EB130">
            <v>-1</v>
          </cell>
          <cell r="EC130">
            <v>-1</v>
          </cell>
          <cell r="ED130">
            <v>-1</v>
          </cell>
          <cell r="EE130">
            <v>-1</v>
          </cell>
          <cell r="EQ130">
            <v>0</v>
          </cell>
          <cell r="ES130">
            <v>0</v>
          </cell>
          <cell r="ET130">
            <v>0</v>
          </cell>
          <cell r="EU130">
            <v>0</v>
          </cell>
          <cell r="EV130">
            <v>0</v>
          </cell>
          <cell r="EW130">
            <v>0</v>
          </cell>
          <cell r="EX130">
            <v>0</v>
          </cell>
          <cell r="EY130">
            <v>0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0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F130"/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 t="str">
            <v>Yield</v>
          </cell>
          <cell r="GS130">
            <v>20000000</v>
          </cell>
          <cell r="GT130">
            <v>20000000</v>
          </cell>
          <cell r="GU130" t="e">
            <v>#DIV/0!</v>
          </cell>
          <cell r="GW130">
            <v>0</v>
          </cell>
          <cell r="GX130" t="e">
            <v>#DIV/0!</v>
          </cell>
          <cell r="GZ130">
            <v>0</v>
          </cell>
          <cell r="HA130">
            <v>0</v>
          </cell>
          <cell r="HB130" t="e">
            <v>#DIV/0!</v>
          </cell>
        </row>
        <row r="132">
          <cell r="CI132">
            <v>37437</v>
          </cell>
        </row>
        <row r="133">
          <cell r="CI133">
            <v>20000000</v>
          </cell>
        </row>
        <row r="134">
          <cell r="CI134">
            <v>960000000</v>
          </cell>
        </row>
        <row r="136">
          <cell r="CI136">
            <v>980000000</v>
          </cell>
        </row>
        <row r="141">
          <cell r="CI141">
            <v>37437</v>
          </cell>
        </row>
        <row r="142">
          <cell r="CI142">
            <v>114986613</v>
          </cell>
        </row>
        <row r="144">
          <cell r="CI144">
            <v>114986613</v>
          </cell>
        </row>
        <row r="151">
          <cell r="I151">
            <v>10205.263035812324</v>
          </cell>
          <cell r="L151">
            <v>0</v>
          </cell>
          <cell r="M151">
            <v>3.7600000000000001E-2</v>
          </cell>
          <cell r="N151">
            <v>0</v>
          </cell>
        </row>
        <row r="152">
          <cell r="I152">
            <v>0</v>
          </cell>
          <cell r="L152">
            <v>7</v>
          </cell>
          <cell r="M152">
            <v>3.7600000000000001E-2</v>
          </cell>
          <cell r="N152">
            <v>0</v>
          </cell>
        </row>
        <row r="153">
          <cell r="A153">
            <v>100218641.37519512</v>
          </cell>
          <cell r="I153">
            <v>860</v>
          </cell>
          <cell r="L153">
            <v>30</v>
          </cell>
          <cell r="M153">
            <v>3.7600000000000001E-2</v>
          </cell>
          <cell r="N153">
            <v>-2.2580645161290298E-5</v>
          </cell>
        </row>
        <row r="154">
          <cell r="I154">
            <v>1000</v>
          </cell>
          <cell r="L154">
            <v>61</v>
          </cell>
          <cell r="M154">
            <v>3.6900000000000002E-2</v>
          </cell>
          <cell r="N154">
            <v>-1.2903225806451758E-5</v>
          </cell>
        </row>
        <row r="155">
          <cell r="A155">
            <v>0</v>
          </cell>
          <cell r="I155">
            <v>400</v>
          </cell>
          <cell r="L155">
            <v>92</v>
          </cell>
          <cell r="M155">
            <v>3.6499999999999998E-2</v>
          </cell>
          <cell r="N155">
            <v>1.111111111111143E-6</v>
          </cell>
        </row>
        <row r="156">
          <cell r="I156">
            <v>690</v>
          </cell>
          <cell r="L156">
            <v>182</v>
          </cell>
          <cell r="M156">
            <v>3.6600000000000001E-2</v>
          </cell>
          <cell r="N156">
            <v>0</v>
          </cell>
        </row>
        <row r="157">
          <cell r="I157">
            <v>950</v>
          </cell>
          <cell r="L157">
            <v>274</v>
          </cell>
          <cell r="M157">
            <v>3.6600000000000001E-2</v>
          </cell>
          <cell r="N157">
            <v>0</v>
          </cell>
        </row>
        <row r="158">
          <cell r="I158">
            <v>1900</v>
          </cell>
          <cell r="L158">
            <v>365</v>
          </cell>
          <cell r="M158">
            <v>3.6600000000000001E-2</v>
          </cell>
          <cell r="N158">
            <v>6.0273972602739744E-6</v>
          </cell>
        </row>
        <row r="159">
          <cell r="I159">
            <v>462.63471066666665</v>
          </cell>
          <cell r="L159">
            <v>730</v>
          </cell>
          <cell r="M159">
            <v>3.8800000000000001E-2</v>
          </cell>
          <cell r="N159">
            <v>6.0109289617486355E-6</v>
          </cell>
        </row>
        <row r="160">
          <cell r="I160">
            <v>1497.9018541666667</v>
          </cell>
          <cell r="L160">
            <v>1096</v>
          </cell>
          <cell r="M160">
            <v>4.1000000000000002E-2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rlíčková"/>
      <sheetName val="Pozice"/>
      <sheetName val="Pozice graf"/>
      <sheetName val="FM Tag"/>
      <sheetName val="FM Monat"/>
      <sheetName val="LiquiPlan"/>
      <sheetName val="Podklad CP RDS"/>
      <sheetName val="Podklady"/>
      <sheetName val="Data"/>
      <sheetName val="Sumarizace"/>
      <sheetName val="Úvěry"/>
      <sheetName val="Investice"/>
      <sheetName val="Denní CF"/>
      <sheetName val="Graf 12M"/>
      <sheetName val="Graf CF3"/>
      <sheetName val="Graf CF4"/>
      <sheetName val="Graf Úvěry3"/>
      <sheetName val="Graf Úvěry4"/>
      <sheetName val="Graf GDC 3"/>
      <sheetName val="Graf GDC 4"/>
      <sheetName val="Přepočítej_data"/>
      <sheetName val="Dialog1"/>
      <sheetName val="Dialog2"/>
      <sheetName val="Dialog3"/>
      <sheetName val="Dialog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B6">
            <v>37879</v>
          </cell>
        </row>
        <row r="7">
          <cell r="B7">
            <v>37880</v>
          </cell>
        </row>
        <row r="8">
          <cell r="B8">
            <v>37881</v>
          </cell>
        </row>
        <row r="9">
          <cell r="B9">
            <v>37882</v>
          </cell>
        </row>
        <row r="10">
          <cell r="B10">
            <v>37883</v>
          </cell>
        </row>
        <row r="11">
          <cell r="B11">
            <v>37884</v>
          </cell>
        </row>
        <row r="12">
          <cell r="B12">
            <v>37885</v>
          </cell>
        </row>
        <row r="13">
          <cell r="B13">
            <v>37886</v>
          </cell>
        </row>
        <row r="14">
          <cell r="B14">
            <v>37887</v>
          </cell>
        </row>
        <row r="15">
          <cell r="B15">
            <v>37888</v>
          </cell>
        </row>
        <row r="16">
          <cell r="B16">
            <v>37889</v>
          </cell>
        </row>
        <row r="17">
          <cell r="B17">
            <v>37890</v>
          </cell>
        </row>
        <row r="18">
          <cell r="B18">
            <v>37893</v>
          </cell>
        </row>
        <row r="19">
          <cell r="B19">
            <v>37894</v>
          </cell>
        </row>
        <row r="20">
          <cell r="B20">
            <v>37895</v>
          </cell>
        </row>
        <row r="21">
          <cell r="B21">
            <v>37896</v>
          </cell>
        </row>
        <row r="22">
          <cell r="B22">
            <v>37897</v>
          </cell>
        </row>
        <row r="23">
          <cell r="B23">
            <v>37898</v>
          </cell>
        </row>
        <row r="24">
          <cell r="B24">
            <v>37899</v>
          </cell>
        </row>
        <row r="25">
          <cell r="B25">
            <v>37900</v>
          </cell>
        </row>
        <row r="26">
          <cell r="B26">
            <v>37901</v>
          </cell>
        </row>
        <row r="27">
          <cell r="B27">
            <v>37902</v>
          </cell>
        </row>
        <row r="28">
          <cell r="B28">
            <v>37903</v>
          </cell>
        </row>
        <row r="29">
          <cell r="B29">
            <v>37904</v>
          </cell>
        </row>
        <row r="30">
          <cell r="B30">
            <v>37905</v>
          </cell>
        </row>
        <row r="31">
          <cell r="B31">
            <v>37906</v>
          </cell>
        </row>
        <row r="32">
          <cell r="B32">
            <v>37907</v>
          </cell>
        </row>
        <row r="33">
          <cell r="B33">
            <v>37908</v>
          </cell>
        </row>
        <row r="34">
          <cell r="B34">
            <v>37909</v>
          </cell>
        </row>
        <row r="35">
          <cell r="B35">
            <v>37910</v>
          </cell>
        </row>
        <row r="36">
          <cell r="B36">
            <v>37911</v>
          </cell>
        </row>
        <row r="37">
          <cell r="B37">
            <v>37912</v>
          </cell>
        </row>
        <row r="38">
          <cell r="B38">
            <v>37913</v>
          </cell>
        </row>
        <row r="39">
          <cell r="B39">
            <v>37914</v>
          </cell>
        </row>
        <row r="40">
          <cell r="B40">
            <v>37915</v>
          </cell>
        </row>
        <row r="41">
          <cell r="B41">
            <v>37916</v>
          </cell>
        </row>
        <row r="42">
          <cell r="B42">
            <v>37917</v>
          </cell>
        </row>
        <row r="43">
          <cell r="B43">
            <v>37918</v>
          </cell>
        </row>
        <row r="44">
          <cell r="B44">
            <v>37919</v>
          </cell>
        </row>
        <row r="45">
          <cell r="B45">
            <v>37920</v>
          </cell>
        </row>
        <row r="46">
          <cell r="B46">
            <v>37921</v>
          </cell>
        </row>
        <row r="47">
          <cell r="B47">
            <v>37922</v>
          </cell>
        </row>
        <row r="48">
          <cell r="B48">
            <v>37923</v>
          </cell>
        </row>
        <row r="49">
          <cell r="B49">
            <v>37924</v>
          </cell>
        </row>
        <row r="50">
          <cell r="B50">
            <v>37925</v>
          </cell>
        </row>
        <row r="51">
          <cell r="B51">
            <v>37926</v>
          </cell>
          <cell r="H51">
            <v>-1208.55</v>
          </cell>
          <cell r="I51">
            <v>0</v>
          </cell>
        </row>
        <row r="52">
          <cell r="B52">
            <v>37927</v>
          </cell>
          <cell r="H52">
            <v>-1208.55</v>
          </cell>
          <cell r="I52">
            <v>0</v>
          </cell>
        </row>
        <row r="53">
          <cell r="B53">
            <v>37928</v>
          </cell>
          <cell r="C53">
            <v>218.9</v>
          </cell>
          <cell r="D53">
            <v>-27.6</v>
          </cell>
          <cell r="E53">
            <v>0</v>
          </cell>
          <cell r="F53">
            <v>191.3</v>
          </cell>
          <cell r="H53">
            <v>-1399.85</v>
          </cell>
          <cell r="I53">
            <v>0</v>
          </cell>
        </row>
        <row r="54">
          <cell r="B54">
            <v>37929</v>
          </cell>
          <cell r="C54">
            <v>104.2</v>
          </cell>
          <cell r="D54">
            <v>-62.6</v>
          </cell>
          <cell r="E54">
            <v>50.1</v>
          </cell>
          <cell r="F54">
            <v>91.7</v>
          </cell>
          <cell r="H54">
            <v>-1491.55</v>
          </cell>
          <cell r="I54">
            <v>0</v>
          </cell>
        </row>
        <row r="55">
          <cell r="B55">
            <v>37930</v>
          </cell>
          <cell r="C55">
            <v>91.4</v>
          </cell>
          <cell r="D55">
            <v>-214.7</v>
          </cell>
          <cell r="E55">
            <v>0</v>
          </cell>
          <cell r="F55">
            <v>-123.3</v>
          </cell>
          <cell r="H55">
            <v>-1368.25</v>
          </cell>
          <cell r="I55">
            <v>0</v>
          </cell>
        </row>
        <row r="56">
          <cell r="B56">
            <v>37931</v>
          </cell>
          <cell r="C56">
            <v>107</v>
          </cell>
          <cell r="D56">
            <v>-37.6</v>
          </cell>
          <cell r="E56">
            <v>0</v>
          </cell>
          <cell r="F56">
            <v>69.400000000000006</v>
          </cell>
          <cell r="H56">
            <v>-1437.65</v>
          </cell>
          <cell r="I56">
            <v>0</v>
          </cell>
        </row>
        <row r="57">
          <cell r="B57">
            <v>37932</v>
          </cell>
          <cell r="C57">
            <v>94.2</v>
          </cell>
          <cell r="D57">
            <v>-49.6</v>
          </cell>
          <cell r="E57">
            <v>0</v>
          </cell>
          <cell r="F57">
            <v>44.6</v>
          </cell>
          <cell r="H57">
            <v>-1482.25</v>
          </cell>
          <cell r="I57">
            <v>0</v>
          </cell>
        </row>
        <row r="58">
          <cell r="B58">
            <v>37933</v>
          </cell>
          <cell r="H58">
            <v>-1482.25</v>
          </cell>
          <cell r="I58">
            <v>0</v>
          </cell>
        </row>
        <row r="59">
          <cell r="B59">
            <v>37934</v>
          </cell>
          <cell r="H59">
            <v>-1482.25</v>
          </cell>
          <cell r="I59">
            <v>0</v>
          </cell>
        </row>
        <row r="60">
          <cell r="B60">
            <v>37935</v>
          </cell>
          <cell r="C60">
            <v>195.48</v>
          </cell>
          <cell r="D60">
            <v>-44.72</v>
          </cell>
          <cell r="E60">
            <v>-400</v>
          </cell>
          <cell r="F60">
            <v>-249.24</v>
          </cell>
          <cell r="H60">
            <v>-1233.01</v>
          </cell>
          <cell r="I60">
            <v>0</v>
          </cell>
        </row>
        <row r="61">
          <cell r="B61">
            <v>37936</v>
          </cell>
          <cell r="C61">
            <v>195.48</v>
          </cell>
          <cell r="D61">
            <v>-44.72</v>
          </cell>
          <cell r="E61">
            <v>0</v>
          </cell>
          <cell r="F61">
            <v>150.76</v>
          </cell>
          <cell r="H61">
            <v>-1383.77</v>
          </cell>
          <cell r="I61">
            <v>0</v>
          </cell>
        </row>
        <row r="62">
          <cell r="B62">
            <v>37937</v>
          </cell>
          <cell r="C62">
            <v>195.48</v>
          </cell>
          <cell r="D62">
            <v>-44.72</v>
          </cell>
          <cell r="E62">
            <v>0</v>
          </cell>
          <cell r="F62">
            <v>150.76</v>
          </cell>
          <cell r="H62">
            <v>-1534.53</v>
          </cell>
          <cell r="I62">
            <v>0</v>
          </cell>
        </row>
        <row r="63">
          <cell r="B63">
            <v>37938</v>
          </cell>
          <cell r="C63">
            <v>195.48</v>
          </cell>
          <cell r="D63">
            <v>-44.72</v>
          </cell>
          <cell r="E63">
            <v>-180</v>
          </cell>
          <cell r="F63">
            <v>-29.24</v>
          </cell>
          <cell r="H63">
            <v>-1505.29</v>
          </cell>
          <cell r="I63">
            <v>0</v>
          </cell>
        </row>
        <row r="64">
          <cell r="B64">
            <v>37939</v>
          </cell>
          <cell r="C64">
            <v>195.48</v>
          </cell>
          <cell r="D64">
            <v>-44.72</v>
          </cell>
          <cell r="E64">
            <v>0</v>
          </cell>
          <cell r="F64">
            <v>150.76</v>
          </cell>
          <cell r="H64">
            <v>-1688.85</v>
          </cell>
          <cell r="I64">
            <v>32.9</v>
          </cell>
        </row>
        <row r="65">
          <cell r="B65">
            <v>37940</v>
          </cell>
          <cell r="H65">
            <v>-1688.85</v>
          </cell>
          <cell r="I65">
            <v>32.9</v>
          </cell>
        </row>
        <row r="66">
          <cell r="B66">
            <v>37941</v>
          </cell>
          <cell r="H66">
            <v>-1688.85</v>
          </cell>
          <cell r="I66">
            <v>32.9</v>
          </cell>
        </row>
        <row r="67">
          <cell r="B67">
            <v>37942</v>
          </cell>
          <cell r="C67">
            <v>196.04</v>
          </cell>
          <cell r="D67">
            <v>-290.06</v>
          </cell>
          <cell r="E67">
            <v>0</v>
          </cell>
          <cell r="F67">
            <v>-94.020000000000067</v>
          </cell>
          <cell r="H67">
            <v>-1594.83</v>
          </cell>
          <cell r="I67">
            <v>32.9</v>
          </cell>
        </row>
        <row r="68">
          <cell r="B68">
            <v>37943</v>
          </cell>
          <cell r="C68">
            <v>196.04</v>
          </cell>
          <cell r="D68">
            <v>-290.06</v>
          </cell>
          <cell r="E68">
            <v>0</v>
          </cell>
          <cell r="F68">
            <v>-94.020000000000067</v>
          </cell>
          <cell r="H68">
            <v>-1500.81</v>
          </cell>
          <cell r="I68">
            <v>32.9</v>
          </cell>
        </row>
        <row r="69">
          <cell r="B69">
            <v>37944</v>
          </cell>
          <cell r="C69">
            <v>196.04</v>
          </cell>
          <cell r="D69">
            <v>-290.06</v>
          </cell>
          <cell r="E69">
            <v>0</v>
          </cell>
          <cell r="F69">
            <v>-94.020000000000067</v>
          </cell>
          <cell r="H69">
            <v>-1406.79</v>
          </cell>
          <cell r="I69">
            <v>32.9</v>
          </cell>
        </row>
        <row r="70">
          <cell r="B70">
            <v>37945</v>
          </cell>
          <cell r="C70">
            <v>196.04</v>
          </cell>
          <cell r="D70">
            <v>-290.06</v>
          </cell>
          <cell r="E70">
            <v>0</v>
          </cell>
          <cell r="F70">
            <v>-94.020000000000067</v>
          </cell>
          <cell r="H70">
            <v>-1312.77</v>
          </cell>
          <cell r="I70">
            <v>32.9</v>
          </cell>
        </row>
        <row r="71">
          <cell r="B71">
            <v>37946</v>
          </cell>
          <cell r="C71">
            <v>196.04</v>
          </cell>
          <cell r="D71">
            <v>-290.06</v>
          </cell>
          <cell r="E71">
            <v>180.08</v>
          </cell>
          <cell r="F71">
            <v>86.059999999999945</v>
          </cell>
          <cell r="H71">
            <v>-1365.95</v>
          </cell>
          <cell r="I71">
            <v>0</v>
          </cell>
        </row>
        <row r="72">
          <cell r="B72">
            <v>37947</v>
          </cell>
          <cell r="H72">
            <v>-1365.95</v>
          </cell>
          <cell r="I72">
            <v>0</v>
          </cell>
        </row>
        <row r="73">
          <cell r="B73">
            <v>37948</v>
          </cell>
          <cell r="H73">
            <v>-1365.95</v>
          </cell>
          <cell r="I73">
            <v>0</v>
          </cell>
        </row>
        <row r="74">
          <cell r="B74">
            <v>37949</v>
          </cell>
          <cell r="C74">
            <v>206.46</v>
          </cell>
          <cell r="D74">
            <v>-433.22</v>
          </cell>
          <cell r="E74">
            <v>400.31111111111113</v>
          </cell>
          <cell r="F74">
            <v>173.55111111111114</v>
          </cell>
          <cell r="H74">
            <v>-1539.5011111111114</v>
          </cell>
          <cell r="I74">
            <v>0</v>
          </cell>
        </row>
        <row r="75">
          <cell r="B75">
            <v>37950</v>
          </cell>
          <cell r="C75">
            <v>206.46</v>
          </cell>
          <cell r="D75">
            <v>-433.22</v>
          </cell>
          <cell r="E75">
            <v>0</v>
          </cell>
          <cell r="F75">
            <v>-226.76</v>
          </cell>
          <cell r="H75">
            <v>-1312.7411111111114</v>
          </cell>
          <cell r="I75">
            <v>0</v>
          </cell>
        </row>
        <row r="76">
          <cell r="B76">
            <v>37951</v>
          </cell>
          <cell r="C76">
            <v>206.46</v>
          </cell>
          <cell r="D76">
            <v>-433.22</v>
          </cell>
          <cell r="E76">
            <v>0</v>
          </cell>
          <cell r="F76">
            <v>-226.76</v>
          </cell>
          <cell r="H76">
            <v>-1085.9811111111114</v>
          </cell>
          <cell r="I76">
            <v>0</v>
          </cell>
        </row>
        <row r="77">
          <cell r="B77">
            <v>37952</v>
          </cell>
          <cell r="C77">
            <v>206.46</v>
          </cell>
          <cell r="D77">
            <v>-433.22</v>
          </cell>
          <cell r="E77">
            <v>0</v>
          </cell>
          <cell r="F77">
            <v>-226.76</v>
          </cell>
          <cell r="H77">
            <v>-859.22111111111144</v>
          </cell>
          <cell r="I77">
            <v>0</v>
          </cell>
        </row>
        <row r="78">
          <cell r="B78">
            <v>37953</v>
          </cell>
          <cell r="C78">
            <v>206.46</v>
          </cell>
          <cell r="D78">
            <v>-433.22</v>
          </cell>
          <cell r="E78">
            <v>30.05</v>
          </cell>
          <cell r="F78">
            <v>-196.71</v>
          </cell>
          <cell r="H78">
            <v>-662.45</v>
          </cell>
          <cell r="I78">
            <v>0</v>
          </cell>
        </row>
        <row r="79">
          <cell r="B79">
            <v>37954</v>
          </cell>
          <cell r="H79">
            <v>-662.45</v>
          </cell>
          <cell r="I79">
            <v>0</v>
          </cell>
        </row>
        <row r="80">
          <cell r="B80">
            <v>37955</v>
          </cell>
          <cell r="H80">
            <v>-662.45</v>
          </cell>
          <cell r="I80">
            <v>0</v>
          </cell>
        </row>
        <row r="81">
          <cell r="B81">
            <v>37956</v>
          </cell>
          <cell r="C81">
            <v>144.32</v>
          </cell>
          <cell r="D81">
            <v>-88.4</v>
          </cell>
          <cell r="E81">
            <v>0</v>
          </cell>
          <cell r="F81">
            <v>55.92</v>
          </cell>
          <cell r="H81">
            <v>-718.37</v>
          </cell>
          <cell r="I81">
            <v>0</v>
          </cell>
        </row>
        <row r="82">
          <cell r="B82">
            <v>37957</v>
          </cell>
          <cell r="C82">
            <v>144.32</v>
          </cell>
          <cell r="D82">
            <v>-88.4</v>
          </cell>
          <cell r="E82">
            <v>0</v>
          </cell>
          <cell r="F82">
            <v>55.92</v>
          </cell>
          <cell r="H82">
            <v>-774.29</v>
          </cell>
          <cell r="I82">
            <v>0</v>
          </cell>
        </row>
        <row r="83">
          <cell r="B83">
            <v>37958</v>
          </cell>
          <cell r="C83">
            <v>144.32</v>
          </cell>
          <cell r="D83">
            <v>-88.4</v>
          </cell>
          <cell r="E83">
            <v>0</v>
          </cell>
          <cell r="F83">
            <v>55.92</v>
          </cell>
          <cell r="H83">
            <v>-830.21</v>
          </cell>
          <cell r="I83">
            <v>0</v>
          </cell>
        </row>
        <row r="84">
          <cell r="B84">
            <v>37959</v>
          </cell>
          <cell r="C84">
            <v>144.32</v>
          </cell>
          <cell r="D84">
            <v>-88.4</v>
          </cell>
          <cell r="E84">
            <v>0</v>
          </cell>
          <cell r="F84">
            <v>55.92</v>
          </cell>
          <cell r="H84">
            <v>-886.13</v>
          </cell>
          <cell r="I84">
            <v>0</v>
          </cell>
        </row>
        <row r="85">
          <cell r="B85">
            <v>37960</v>
          </cell>
          <cell r="C85">
            <v>144.32</v>
          </cell>
          <cell r="D85">
            <v>-88.4</v>
          </cell>
          <cell r="E85">
            <v>0</v>
          </cell>
          <cell r="F85">
            <v>55.92</v>
          </cell>
          <cell r="H85">
            <v>-942.05</v>
          </cell>
          <cell r="I85">
            <v>0</v>
          </cell>
        </row>
        <row r="86">
          <cell r="B86">
            <v>37961</v>
          </cell>
          <cell r="H86">
            <v>-942.05</v>
          </cell>
          <cell r="I86">
            <v>0</v>
          </cell>
        </row>
        <row r="87">
          <cell r="B87">
            <v>37962</v>
          </cell>
          <cell r="H87">
            <v>-942.05</v>
          </cell>
          <cell r="I87">
            <v>0</v>
          </cell>
        </row>
        <row r="88">
          <cell r="B88">
            <v>37963</v>
          </cell>
          <cell r="C88">
            <v>166.06</v>
          </cell>
          <cell r="D88">
            <v>-45.02</v>
          </cell>
          <cell r="E88">
            <v>0</v>
          </cell>
          <cell r="F88">
            <v>121.04</v>
          </cell>
          <cell r="H88">
            <v>-1063.0899999999999</v>
          </cell>
          <cell r="I88">
            <v>0</v>
          </cell>
        </row>
        <row r="89">
          <cell r="B89">
            <v>37964</v>
          </cell>
          <cell r="C89">
            <v>166.06</v>
          </cell>
          <cell r="D89">
            <v>-45.02</v>
          </cell>
          <cell r="E89">
            <v>0</v>
          </cell>
          <cell r="F89">
            <v>121.04</v>
          </cell>
          <cell r="H89">
            <v>-1184.1300000000001</v>
          </cell>
          <cell r="I89">
            <v>0</v>
          </cell>
        </row>
        <row r="90">
          <cell r="B90">
            <v>37965</v>
          </cell>
          <cell r="C90">
            <v>166.06</v>
          </cell>
          <cell r="D90">
            <v>-45.02</v>
          </cell>
          <cell r="E90">
            <v>0</v>
          </cell>
          <cell r="F90">
            <v>121.04</v>
          </cell>
          <cell r="H90">
            <v>-1305.17</v>
          </cell>
          <cell r="I90">
            <v>0</v>
          </cell>
        </row>
        <row r="91">
          <cell r="B91">
            <v>37966</v>
          </cell>
          <cell r="C91">
            <v>166.06</v>
          </cell>
          <cell r="D91">
            <v>-45.02</v>
          </cell>
          <cell r="E91">
            <v>-150</v>
          </cell>
          <cell r="F91">
            <v>-28.96</v>
          </cell>
          <cell r="H91">
            <v>-1276.21</v>
          </cell>
          <cell r="I91">
            <v>0</v>
          </cell>
        </row>
        <row r="92">
          <cell r="B92">
            <v>37967</v>
          </cell>
          <cell r="C92">
            <v>166.06</v>
          </cell>
          <cell r="D92">
            <v>-45.02</v>
          </cell>
          <cell r="E92">
            <v>0</v>
          </cell>
          <cell r="F92">
            <v>121.04</v>
          </cell>
          <cell r="H92">
            <v>-1397.25</v>
          </cell>
          <cell r="I92">
            <v>0</v>
          </cell>
        </row>
        <row r="93">
          <cell r="B93">
            <v>37968</v>
          </cell>
          <cell r="H93">
            <v>-1397.25</v>
          </cell>
          <cell r="I93">
            <v>0</v>
          </cell>
        </row>
        <row r="94">
          <cell r="B94">
            <v>37969</v>
          </cell>
          <cell r="H94">
            <v>-1397.25</v>
          </cell>
          <cell r="I94">
            <v>0</v>
          </cell>
        </row>
        <row r="95">
          <cell r="B95">
            <v>37970</v>
          </cell>
          <cell r="C95">
            <v>267.10000000000002</v>
          </cell>
          <cell r="D95">
            <v>-336.18</v>
          </cell>
          <cell r="E95">
            <v>0</v>
          </cell>
          <cell r="F95">
            <v>-69.079999999999927</v>
          </cell>
          <cell r="H95">
            <v>-1328.17</v>
          </cell>
          <cell r="I95">
            <v>0</v>
          </cell>
        </row>
        <row r="96">
          <cell r="B96">
            <v>37971</v>
          </cell>
          <cell r="C96">
            <v>267.10000000000002</v>
          </cell>
          <cell r="D96">
            <v>-336.18</v>
          </cell>
          <cell r="E96">
            <v>0</v>
          </cell>
          <cell r="F96">
            <v>-69.079999999999927</v>
          </cell>
          <cell r="H96">
            <v>-1259.0899999999999</v>
          </cell>
          <cell r="I96">
            <v>0</v>
          </cell>
        </row>
        <row r="97">
          <cell r="B97">
            <v>37972</v>
          </cell>
          <cell r="C97">
            <v>267.10000000000002</v>
          </cell>
          <cell r="D97">
            <v>-336.18</v>
          </cell>
          <cell r="E97">
            <v>0</v>
          </cell>
          <cell r="F97">
            <v>-69.079999999999927</v>
          </cell>
          <cell r="H97">
            <v>-1190.01</v>
          </cell>
          <cell r="I97">
            <v>0</v>
          </cell>
        </row>
        <row r="98">
          <cell r="B98">
            <v>37973</v>
          </cell>
          <cell r="C98">
            <v>267.10000000000002</v>
          </cell>
          <cell r="D98">
            <v>-336.18</v>
          </cell>
          <cell r="E98">
            <v>0</v>
          </cell>
          <cell r="F98">
            <v>-69.079999999999927</v>
          </cell>
          <cell r="H98">
            <v>-1120.93</v>
          </cell>
          <cell r="I98">
            <v>0</v>
          </cell>
        </row>
        <row r="99">
          <cell r="B99">
            <v>37974</v>
          </cell>
          <cell r="C99">
            <v>267.10000000000002</v>
          </cell>
          <cell r="D99">
            <v>-336.18</v>
          </cell>
          <cell r="E99">
            <v>240.39666666666665</v>
          </cell>
          <cell r="F99">
            <v>171.31666666666672</v>
          </cell>
          <cell r="H99">
            <v>-1292.25</v>
          </cell>
          <cell r="I99">
            <v>0</v>
          </cell>
        </row>
        <row r="100">
          <cell r="B100">
            <v>37975</v>
          </cell>
          <cell r="H100">
            <v>-1292.25</v>
          </cell>
          <cell r="I100">
            <v>0</v>
          </cell>
        </row>
        <row r="101">
          <cell r="B101">
            <v>37976</v>
          </cell>
          <cell r="H101">
            <v>-1292.25</v>
          </cell>
          <cell r="I101">
            <v>0</v>
          </cell>
        </row>
        <row r="102">
          <cell r="B102">
            <v>37977</v>
          </cell>
          <cell r="C102">
            <v>884</v>
          </cell>
          <cell r="D102">
            <v>-2725</v>
          </cell>
          <cell r="E102">
            <v>160</v>
          </cell>
          <cell r="F102">
            <v>-1681</v>
          </cell>
          <cell r="H102">
            <v>0</v>
          </cell>
          <cell r="I102">
            <v>390</v>
          </cell>
        </row>
        <row r="103">
          <cell r="B103">
            <v>37978</v>
          </cell>
          <cell r="E103">
            <v>0</v>
          </cell>
          <cell r="H103">
            <v>0</v>
          </cell>
          <cell r="I103">
            <v>390</v>
          </cell>
        </row>
        <row r="104">
          <cell r="B104">
            <v>37979</v>
          </cell>
          <cell r="E104">
            <v>0</v>
          </cell>
          <cell r="H104">
            <v>0</v>
          </cell>
          <cell r="I104">
            <v>390</v>
          </cell>
        </row>
        <row r="105">
          <cell r="B105">
            <v>37980</v>
          </cell>
          <cell r="E105">
            <v>0</v>
          </cell>
          <cell r="H105">
            <v>0</v>
          </cell>
          <cell r="I105">
            <v>390</v>
          </cell>
        </row>
        <row r="106">
          <cell r="B106">
            <v>37981</v>
          </cell>
          <cell r="E106">
            <v>0</v>
          </cell>
          <cell r="H106">
            <v>0</v>
          </cell>
          <cell r="I106">
            <v>389.55</v>
          </cell>
        </row>
        <row r="107">
          <cell r="B107">
            <v>37982</v>
          </cell>
          <cell r="H107">
            <v>0</v>
          </cell>
          <cell r="I107">
            <v>389.55</v>
          </cell>
        </row>
        <row r="108">
          <cell r="B108">
            <v>37983</v>
          </cell>
          <cell r="H108">
            <v>0</v>
          </cell>
          <cell r="I108">
            <v>389.55</v>
          </cell>
        </row>
        <row r="109">
          <cell r="B109">
            <v>37984</v>
          </cell>
          <cell r="C109">
            <v>134.41159999999999</v>
          </cell>
          <cell r="D109">
            <v>-74.98</v>
          </cell>
          <cell r="E109">
            <v>0</v>
          </cell>
          <cell r="F109">
            <v>59.431600000000003</v>
          </cell>
          <cell r="H109">
            <v>0</v>
          </cell>
          <cell r="I109">
            <v>330.11839999999984</v>
          </cell>
        </row>
        <row r="110">
          <cell r="B110">
            <v>37985</v>
          </cell>
          <cell r="C110">
            <v>134.41159999999999</v>
          </cell>
          <cell r="D110">
            <v>-74.98</v>
          </cell>
          <cell r="E110">
            <v>0</v>
          </cell>
          <cell r="F110">
            <v>59.431600000000003</v>
          </cell>
          <cell r="H110">
            <v>0</v>
          </cell>
          <cell r="I110">
            <v>270.68679999999983</v>
          </cell>
        </row>
        <row r="111">
          <cell r="B111">
            <v>37986</v>
          </cell>
          <cell r="C111">
            <v>134.41159999999999</v>
          </cell>
          <cell r="D111">
            <v>-74.98</v>
          </cell>
          <cell r="E111">
            <v>0</v>
          </cell>
          <cell r="F111">
            <v>59.431600000000003</v>
          </cell>
          <cell r="H111">
            <v>0</v>
          </cell>
          <cell r="I111">
            <v>211.25519999999983</v>
          </cell>
        </row>
        <row r="112">
          <cell r="B112">
            <v>37987</v>
          </cell>
          <cell r="C112">
            <v>134.41159999999999</v>
          </cell>
          <cell r="D112">
            <v>-74.98</v>
          </cell>
          <cell r="E112">
            <v>0</v>
          </cell>
          <cell r="F112">
            <v>59.431600000000003</v>
          </cell>
          <cell r="H112">
            <v>0</v>
          </cell>
          <cell r="I112">
            <v>151.82359999999983</v>
          </cell>
        </row>
        <row r="113">
          <cell r="B113">
            <v>37988</v>
          </cell>
          <cell r="C113">
            <v>134.41159999999999</v>
          </cell>
          <cell r="D113">
            <v>-74.98</v>
          </cell>
          <cell r="E113">
            <v>0</v>
          </cell>
          <cell r="F113">
            <v>59.431600000000003</v>
          </cell>
          <cell r="H113">
            <v>-149.19999999999999</v>
          </cell>
          <cell r="I113">
            <v>241.59199999999987</v>
          </cell>
        </row>
        <row r="114">
          <cell r="B114">
            <v>37989</v>
          </cell>
          <cell r="H114">
            <v>-149.19999999999999</v>
          </cell>
          <cell r="I114">
            <v>241.59199999999987</v>
          </cell>
        </row>
        <row r="115">
          <cell r="B115">
            <v>37990</v>
          </cell>
          <cell r="H115">
            <v>-149.19999999999999</v>
          </cell>
          <cell r="I115">
            <v>241.59199999999987</v>
          </cell>
        </row>
        <row r="116">
          <cell r="B116">
            <v>37991</v>
          </cell>
          <cell r="C116">
            <v>166.88</v>
          </cell>
          <cell r="D116">
            <v>-68.739999999999995</v>
          </cell>
          <cell r="E116">
            <v>-160.12444444444444</v>
          </cell>
          <cell r="F116">
            <v>-61.984444444444406</v>
          </cell>
          <cell r="H116">
            <v>-87.215555555555611</v>
          </cell>
          <cell r="I116">
            <v>241.59199999999987</v>
          </cell>
        </row>
        <row r="117">
          <cell r="B117">
            <v>37992</v>
          </cell>
          <cell r="C117">
            <v>166.88</v>
          </cell>
          <cell r="D117">
            <v>-68.739999999999995</v>
          </cell>
          <cell r="E117">
            <v>0</v>
          </cell>
          <cell r="F117">
            <v>98.14</v>
          </cell>
          <cell r="H117">
            <v>-87.215555555555611</v>
          </cell>
          <cell r="I117">
            <v>143.45199999999983</v>
          </cell>
        </row>
        <row r="118">
          <cell r="B118">
            <v>37993</v>
          </cell>
          <cell r="C118">
            <v>166.88</v>
          </cell>
          <cell r="D118">
            <v>-68.739999999999995</v>
          </cell>
          <cell r="E118">
            <v>0</v>
          </cell>
          <cell r="F118">
            <v>98.14</v>
          </cell>
          <cell r="H118">
            <v>-87.215555555555611</v>
          </cell>
          <cell r="I118">
            <v>45.311999999999799</v>
          </cell>
        </row>
        <row r="119">
          <cell r="B119">
            <v>37994</v>
          </cell>
          <cell r="C119">
            <v>166.88</v>
          </cell>
          <cell r="D119">
            <v>-68.739999999999995</v>
          </cell>
          <cell r="E119">
            <v>0</v>
          </cell>
          <cell r="F119">
            <v>98.14</v>
          </cell>
          <cell r="H119">
            <v>-140.04355555555583</v>
          </cell>
          <cell r="I119">
            <v>0</v>
          </cell>
        </row>
        <row r="120">
          <cell r="B120">
            <v>37995</v>
          </cell>
          <cell r="C120">
            <v>166.88</v>
          </cell>
          <cell r="D120">
            <v>-68.739999999999995</v>
          </cell>
          <cell r="E120">
            <v>0</v>
          </cell>
          <cell r="F120">
            <v>98.14</v>
          </cell>
          <cell r="H120">
            <v>-238.20800000000014</v>
          </cell>
          <cell r="I120">
            <v>0</v>
          </cell>
        </row>
        <row r="121">
          <cell r="B121">
            <v>37996</v>
          </cell>
          <cell r="H121">
            <v>-238.20800000000014</v>
          </cell>
          <cell r="I121">
            <v>0</v>
          </cell>
        </row>
        <row r="122">
          <cell r="B122">
            <v>37997</v>
          </cell>
          <cell r="H122">
            <v>-238.20800000000014</v>
          </cell>
          <cell r="I122">
            <v>0</v>
          </cell>
        </row>
        <row r="123">
          <cell r="B123">
            <v>37998</v>
          </cell>
          <cell r="C123">
            <v>257.33999999999997</v>
          </cell>
          <cell r="D123">
            <v>-28.82</v>
          </cell>
          <cell r="E123">
            <v>0</v>
          </cell>
          <cell r="F123">
            <v>228.52</v>
          </cell>
          <cell r="H123">
            <v>-466.72800000000018</v>
          </cell>
          <cell r="I123">
            <v>0</v>
          </cell>
        </row>
        <row r="124">
          <cell r="B124">
            <v>37999</v>
          </cell>
          <cell r="C124">
            <v>257.33999999999997</v>
          </cell>
          <cell r="D124">
            <v>-28.82</v>
          </cell>
          <cell r="E124">
            <v>0</v>
          </cell>
          <cell r="F124">
            <v>228.52</v>
          </cell>
          <cell r="H124">
            <v>-695.24800000000027</v>
          </cell>
          <cell r="I124">
            <v>0</v>
          </cell>
        </row>
        <row r="125">
          <cell r="B125">
            <v>38000</v>
          </cell>
          <cell r="C125">
            <v>257.33999999999997</v>
          </cell>
          <cell r="D125">
            <v>-28.82</v>
          </cell>
          <cell r="E125">
            <v>0</v>
          </cell>
          <cell r="F125">
            <v>228.52</v>
          </cell>
          <cell r="H125">
            <v>-923.76800000000026</v>
          </cell>
          <cell r="I125">
            <v>0</v>
          </cell>
        </row>
        <row r="126">
          <cell r="B126">
            <v>38001</v>
          </cell>
          <cell r="C126">
            <v>257.33999999999997</v>
          </cell>
          <cell r="D126">
            <v>-28.82</v>
          </cell>
          <cell r="E126">
            <v>0</v>
          </cell>
          <cell r="F126">
            <v>228.52</v>
          </cell>
          <cell r="H126">
            <v>-1152.2880000000002</v>
          </cell>
          <cell r="I126">
            <v>0</v>
          </cell>
        </row>
        <row r="127">
          <cell r="B127">
            <v>38002</v>
          </cell>
          <cell r="C127">
            <v>257.33999999999997</v>
          </cell>
          <cell r="D127">
            <v>-28.82</v>
          </cell>
          <cell r="E127">
            <v>0</v>
          </cell>
          <cell r="F127">
            <v>228.52</v>
          </cell>
          <cell r="H127">
            <v>-1380.808</v>
          </cell>
          <cell r="I127">
            <v>0</v>
          </cell>
        </row>
        <row r="128">
          <cell r="B128">
            <v>38003</v>
          </cell>
          <cell r="H128">
            <v>-1380.808</v>
          </cell>
          <cell r="I128">
            <v>0</v>
          </cell>
        </row>
        <row r="129">
          <cell r="B129">
            <v>38004</v>
          </cell>
          <cell r="H129">
            <v>-1380.808</v>
          </cell>
          <cell r="I129">
            <v>0</v>
          </cell>
        </row>
        <row r="130">
          <cell r="B130">
            <v>38005</v>
          </cell>
          <cell r="C130">
            <v>278.04000000000002</v>
          </cell>
          <cell r="D130">
            <v>-643.98</v>
          </cell>
          <cell r="E130">
            <v>405</v>
          </cell>
          <cell r="F130">
            <v>39.06</v>
          </cell>
          <cell r="H130">
            <v>-1419.8679999999999</v>
          </cell>
          <cell r="I130">
            <v>0</v>
          </cell>
        </row>
        <row r="131">
          <cell r="B131">
            <v>38006</v>
          </cell>
          <cell r="C131">
            <v>278.04000000000002</v>
          </cell>
          <cell r="D131">
            <v>-643.98</v>
          </cell>
          <cell r="E131">
            <v>0</v>
          </cell>
          <cell r="F131">
            <v>-365.94</v>
          </cell>
          <cell r="H131">
            <v>-1053.9279999999999</v>
          </cell>
          <cell r="I131">
            <v>0</v>
          </cell>
        </row>
        <row r="132">
          <cell r="B132">
            <v>38007</v>
          </cell>
          <cell r="C132">
            <v>278.04000000000002</v>
          </cell>
          <cell r="D132">
            <v>-643.98</v>
          </cell>
          <cell r="E132">
            <v>0</v>
          </cell>
          <cell r="F132">
            <v>-365.94</v>
          </cell>
          <cell r="H132">
            <v>-687.98799999999983</v>
          </cell>
          <cell r="I132">
            <v>0</v>
          </cell>
        </row>
        <row r="133">
          <cell r="B133">
            <v>38008</v>
          </cell>
          <cell r="C133">
            <v>278.04000000000002</v>
          </cell>
          <cell r="D133">
            <v>-643.98</v>
          </cell>
          <cell r="E133">
            <v>0</v>
          </cell>
          <cell r="F133">
            <v>-365.94</v>
          </cell>
          <cell r="H133">
            <v>-322.04799999999983</v>
          </cell>
          <cell r="I133">
            <v>0</v>
          </cell>
        </row>
        <row r="134">
          <cell r="B134">
            <v>38009</v>
          </cell>
          <cell r="C134">
            <v>278.04000000000002</v>
          </cell>
          <cell r="D134">
            <v>-643.98</v>
          </cell>
          <cell r="E134">
            <v>0</v>
          </cell>
          <cell r="F134">
            <v>-365.94</v>
          </cell>
          <cell r="H134">
            <v>-342.05799999999999</v>
          </cell>
          <cell r="I134">
            <v>385.95</v>
          </cell>
        </row>
        <row r="135">
          <cell r="B135">
            <v>38010</v>
          </cell>
          <cell r="H135">
            <v>-342.05799999999999</v>
          </cell>
          <cell r="I135">
            <v>385.95</v>
          </cell>
        </row>
        <row r="136">
          <cell r="B136">
            <v>38011</v>
          </cell>
          <cell r="H136">
            <v>-342.05799999999999</v>
          </cell>
          <cell r="I136">
            <v>385.95</v>
          </cell>
        </row>
        <row r="137">
          <cell r="B137">
            <v>38012</v>
          </cell>
          <cell r="C137">
            <v>144.74</v>
          </cell>
          <cell r="D137">
            <v>-155.63999999999999</v>
          </cell>
          <cell r="E137">
            <v>-65.025277777777774</v>
          </cell>
          <cell r="F137">
            <v>-75.925277777777779</v>
          </cell>
          <cell r="H137">
            <v>-266.13272222222224</v>
          </cell>
          <cell r="I137">
            <v>385.95</v>
          </cell>
        </row>
        <row r="138">
          <cell r="B138">
            <v>38013</v>
          </cell>
          <cell r="C138">
            <v>144.74</v>
          </cell>
          <cell r="D138">
            <v>-155.63999999999999</v>
          </cell>
          <cell r="E138">
            <v>0</v>
          </cell>
          <cell r="F138">
            <v>-10.9</v>
          </cell>
          <cell r="H138">
            <v>-255.23272222222224</v>
          </cell>
          <cell r="I138">
            <v>385.95</v>
          </cell>
        </row>
        <row r="139">
          <cell r="B139">
            <v>38014</v>
          </cell>
          <cell r="C139">
            <v>144.74</v>
          </cell>
          <cell r="D139">
            <v>-155.63999999999999</v>
          </cell>
          <cell r="E139">
            <v>0</v>
          </cell>
          <cell r="F139">
            <v>-10.9</v>
          </cell>
          <cell r="H139">
            <v>-244.33272222222223</v>
          </cell>
          <cell r="I139">
            <v>385.95</v>
          </cell>
        </row>
        <row r="140">
          <cell r="B140">
            <v>38015</v>
          </cell>
          <cell r="C140">
            <v>144.74</v>
          </cell>
          <cell r="D140">
            <v>-155.63999999999999</v>
          </cell>
          <cell r="E140">
            <v>0</v>
          </cell>
          <cell r="F140">
            <v>-10.9</v>
          </cell>
          <cell r="H140">
            <v>-233.43272222222222</v>
          </cell>
          <cell r="I140">
            <v>385.95</v>
          </cell>
        </row>
        <row r="141">
          <cell r="B141">
            <v>38016</v>
          </cell>
          <cell r="C141">
            <v>144.74</v>
          </cell>
          <cell r="D141">
            <v>-155.63999999999999</v>
          </cell>
          <cell r="E141">
            <v>0</v>
          </cell>
          <cell r="F141">
            <v>-10.9</v>
          </cell>
          <cell r="H141">
            <v>0</v>
          </cell>
          <cell r="I141">
            <v>163.39199999999985</v>
          </cell>
        </row>
        <row r="142">
          <cell r="B142">
            <v>38017</v>
          </cell>
          <cell r="H142">
            <v>0</v>
          </cell>
          <cell r="I142">
            <v>163.39199999999985</v>
          </cell>
        </row>
        <row r="143">
          <cell r="B143">
            <v>38018</v>
          </cell>
          <cell r="H143">
            <v>0</v>
          </cell>
          <cell r="I143">
            <v>163.39199999999985</v>
          </cell>
        </row>
        <row r="144">
          <cell r="B144">
            <v>38019</v>
          </cell>
          <cell r="C144">
            <v>105.32</v>
          </cell>
          <cell r="D144">
            <v>-83.54</v>
          </cell>
          <cell r="E144">
            <v>0</v>
          </cell>
          <cell r="F144">
            <v>21.78</v>
          </cell>
          <cell r="H144">
            <v>0</v>
          </cell>
          <cell r="I144">
            <v>141.61199999999985</v>
          </cell>
        </row>
        <row r="145">
          <cell r="B145">
            <v>38020</v>
          </cell>
          <cell r="C145">
            <v>105.32</v>
          </cell>
          <cell r="D145">
            <v>-83.54</v>
          </cell>
          <cell r="E145">
            <v>0</v>
          </cell>
          <cell r="F145">
            <v>21.78</v>
          </cell>
          <cell r="H145">
            <v>0</v>
          </cell>
          <cell r="I145">
            <v>119.83199999999985</v>
          </cell>
        </row>
        <row r="146">
          <cell r="B146">
            <v>38021</v>
          </cell>
          <cell r="C146">
            <v>105.32</v>
          </cell>
          <cell r="D146">
            <v>-83.54</v>
          </cell>
          <cell r="E146">
            <v>0</v>
          </cell>
          <cell r="F146">
            <v>21.78</v>
          </cell>
          <cell r="H146">
            <v>0</v>
          </cell>
          <cell r="I146">
            <v>98.05199999999985</v>
          </cell>
        </row>
        <row r="147">
          <cell r="B147">
            <v>38022</v>
          </cell>
          <cell r="C147">
            <v>105.32</v>
          </cell>
          <cell r="D147">
            <v>-83.54</v>
          </cell>
          <cell r="E147">
            <v>0</v>
          </cell>
          <cell r="F147">
            <v>21.78</v>
          </cell>
          <cell r="H147">
            <v>0</v>
          </cell>
          <cell r="I147">
            <v>76.271999999999849</v>
          </cell>
        </row>
        <row r="148">
          <cell r="B148">
            <v>38023</v>
          </cell>
          <cell r="C148">
            <v>105.32</v>
          </cell>
          <cell r="D148">
            <v>-83.54</v>
          </cell>
          <cell r="E148">
            <v>0</v>
          </cell>
          <cell r="F148">
            <v>21.78</v>
          </cell>
          <cell r="H148">
            <v>-88.75800000000001</v>
          </cell>
          <cell r="I148">
            <v>143.25</v>
          </cell>
        </row>
        <row r="149">
          <cell r="B149">
            <v>38024</v>
          </cell>
          <cell r="H149">
            <v>-88.75800000000001</v>
          </cell>
          <cell r="I149">
            <v>143.25</v>
          </cell>
        </row>
        <row r="150">
          <cell r="B150">
            <v>38025</v>
          </cell>
          <cell r="H150">
            <v>-88.75800000000001</v>
          </cell>
          <cell r="I150">
            <v>143.25</v>
          </cell>
        </row>
        <row r="151">
          <cell r="B151">
            <v>38026</v>
          </cell>
          <cell r="C151">
            <v>206.58</v>
          </cell>
          <cell r="D151">
            <v>-20.74</v>
          </cell>
          <cell r="E151">
            <v>0</v>
          </cell>
          <cell r="F151">
            <v>185.84</v>
          </cell>
          <cell r="H151">
            <v>-131.34800000000018</v>
          </cell>
          <cell r="I151">
            <v>0</v>
          </cell>
        </row>
        <row r="152">
          <cell r="B152">
            <v>38027</v>
          </cell>
          <cell r="C152">
            <v>206.58</v>
          </cell>
          <cell r="D152">
            <v>-20.74</v>
          </cell>
          <cell r="E152">
            <v>0</v>
          </cell>
          <cell r="F152">
            <v>185.84</v>
          </cell>
          <cell r="H152">
            <v>-317.18800000000022</v>
          </cell>
          <cell r="I152">
            <v>0</v>
          </cell>
        </row>
        <row r="153">
          <cell r="B153">
            <v>38028</v>
          </cell>
          <cell r="C153">
            <v>206.58</v>
          </cell>
          <cell r="D153">
            <v>-20.74</v>
          </cell>
          <cell r="E153">
            <v>0</v>
          </cell>
          <cell r="F153">
            <v>185.84</v>
          </cell>
          <cell r="H153">
            <v>-503.02800000000025</v>
          </cell>
          <cell r="I153">
            <v>0</v>
          </cell>
        </row>
        <row r="154">
          <cell r="B154">
            <v>38029</v>
          </cell>
          <cell r="C154">
            <v>206.58</v>
          </cell>
          <cell r="D154">
            <v>-20.74</v>
          </cell>
          <cell r="E154">
            <v>0</v>
          </cell>
          <cell r="F154">
            <v>185.84</v>
          </cell>
          <cell r="H154">
            <v>-688.86800000000028</v>
          </cell>
          <cell r="I154">
            <v>0</v>
          </cell>
        </row>
        <row r="155">
          <cell r="B155">
            <v>38030</v>
          </cell>
          <cell r="C155">
            <v>206.58</v>
          </cell>
          <cell r="D155">
            <v>-20.74</v>
          </cell>
          <cell r="E155">
            <v>-340.47222222222223</v>
          </cell>
          <cell r="F155">
            <v>-154.63222222222223</v>
          </cell>
          <cell r="H155">
            <v>-534.2080000000002</v>
          </cell>
          <cell r="I155">
            <v>0</v>
          </cell>
        </row>
        <row r="156">
          <cell r="B156">
            <v>38031</v>
          </cell>
          <cell r="H156">
            <v>-534.2080000000002</v>
          </cell>
          <cell r="I156">
            <v>0</v>
          </cell>
        </row>
        <row r="157">
          <cell r="B157">
            <v>38032</v>
          </cell>
          <cell r="H157">
            <v>-534.2080000000002</v>
          </cell>
          <cell r="I157">
            <v>0</v>
          </cell>
        </row>
        <row r="158">
          <cell r="B158">
            <v>38033</v>
          </cell>
          <cell r="C158">
            <v>337.8</v>
          </cell>
          <cell r="D158">
            <v>-448.86</v>
          </cell>
          <cell r="E158">
            <v>0</v>
          </cell>
          <cell r="F158">
            <v>-111.06</v>
          </cell>
          <cell r="H158">
            <v>-423.1480000000002</v>
          </cell>
          <cell r="I158">
            <v>0</v>
          </cell>
        </row>
        <row r="159">
          <cell r="B159">
            <v>38034</v>
          </cell>
          <cell r="C159">
            <v>337.8</v>
          </cell>
          <cell r="D159">
            <v>-448.86</v>
          </cell>
          <cell r="E159">
            <v>0</v>
          </cell>
          <cell r="F159">
            <v>-111.06</v>
          </cell>
          <cell r="H159">
            <v>-312.08800000000019</v>
          </cell>
          <cell r="I159">
            <v>0</v>
          </cell>
        </row>
        <row r="160">
          <cell r="B160">
            <v>38035</v>
          </cell>
          <cell r="C160">
            <v>337.8</v>
          </cell>
          <cell r="D160">
            <v>-448.86</v>
          </cell>
          <cell r="E160">
            <v>0</v>
          </cell>
          <cell r="F160">
            <v>-111.06</v>
          </cell>
          <cell r="H160">
            <v>-201.02800000000019</v>
          </cell>
          <cell r="I160">
            <v>0</v>
          </cell>
        </row>
        <row r="161">
          <cell r="B161">
            <v>38036</v>
          </cell>
          <cell r="C161">
            <v>337.8</v>
          </cell>
          <cell r="D161">
            <v>-448.86</v>
          </cell>
          <cell r="E161">
            <v>0</v>
          </cell>
          <cell r="F161">
            <v>-111.06</v>
          </cell>
          <cell r="H161">
            <v>-89.968000000000188</v>
          </cell>
          <cell r="I161">
            <v>0</v>
          </cell>
        </row>
        <row r="162">
          <cell r="B162">
            <v>38037</v>
          </cell>
          <cell r="C162">
            <v>337.8</v>
          </cell>
          <cell r="D162">
            <v>-448.86</v>
          </cell>
          <cell r="E162">
            <v>0</v>
          </cell>
          <cell r="F162">
            <v>-111.06</v>
          </cell>
          <cell r="H162">
            <v>-80.158000000000044</v>
          </cell>
          <cell r="I162">
            <v>101.25</v>
          </cell>
        </row>
        <row r="163">
          <cell r="B163">
            <v>38038</v>
          </cell>
          <cell r="H163">
            <v>-80.158000000000044</v>
          </cell>
          <cell r="I163">
            <v>101.25</v>
          </cell>
        </row>
        <row r="164">
          <cell r="B164">
            <v>38039</v>
          </cell>
          <cell r="H164">
            <v>-80.158000000000044</v>
          </cell>
          <cell r="I164">
            <v>101.25</v>
          </cell>
        </row>
        <row r="165">
          <cell r="B165">
            <v>38040</v>
          </cell>
          <cell r="C165">
            <v>241.84</v>
          </cell>
          <cell r="D165">
            <v>-406.42</v>
          </cell>
          <cell r="E165">
            <v>250</v>
          </cell>
          <cell r="F165">
            <v>85.42</v>
          </cell>
          <cell r="H165">
            <v>-80.158000000000044</v>
          </cell>
          <cell r="I165">
            <v>15.829999999999842</v>
          </cell>
        </row>
        <row r="166">
          <cell r="B166">
            <v>38041</v>
          </cell>
          <cell r="C166">
            <v>241.84</v>
          </cell>
          <cell r="D166">
            <v>-406.42</v>
          </cell>
          <cell r="E166">
            <v>0</v>
          </cell>
          <cell r="F166">
            <v>-164.58</v>
          </cell>
          <cell r="H166">
            <v>0</v>
          </cell>
          <cell r="I166">
            <v>100.25199999999975</v>
          </cell>
        </row>
        <row r="167">
          <cell r="B167">
            <v>38042</v>
          </cell>
          <cell r="C167">
            <v>241.84</v>
          </cell>
          <cell r="D167">
            <v>-406.42</v>
          </cell>
          <cell r="E167">
            <v>0</v>
          </cell>
          <cell r="F167">
            <v>-164.58</v>
          </cell>
          <cell r="H167">
            <v>0</v>
          </cell>
          <cell r="I167">
            <v>264.83199999999971</v>
          </cell>
        </row>
        <row r="168">
          <cell r="B168">
            <v>38043</v>
          </cell>
          <cell r="C168">
            <v>241.84</v>
          </cell>
          <cell r="D168">
            <v>-406.42</v>
          </cell>
          <cell r="E168">
            <v>0</v>
          </cell>
          <cell r="F168">
            <v>-164.58</v>
          </cell>
          <cell r="H168">
            <v>0</v>
          </cell>
          <cell r="I168">
            <v>429.41199999999969</v>
          </cell>
        </row>
        <row r="169">
          <cell r="B169">
            <v>38044</v>
          </cell>
          <cell r="C169">
            <v>241.84</v>
          </cell>
          <cell r="D169">
            <v>-406.42</v>
          </cell>
          <cell r="E169">
            <v>0</v>
          </cell>
          <cell r="F169">
            <v>-164.58</v>
          </cell>
          <cell r="H169">
            <v>0</v>
          </cell>
          <cell r="I169">
            <v>593.99199999999985</v>
          </cell>
        </row>
        <row r="170">
          <cell r="B170">
            <v>38045</v>
          </cell>
          <cell r="H170">
            <v>0</v>
          </cell>
          <cell r="I170">
            <v>593.99199999999985</v>
          </cell>
        </row>
        <row r="171">
          <cell r="B171">
            <v>38046</v>
          </cell>
          <cell r="H171">
            <v>0</v>
          </cell>
          <cell r="I171">
            <v>593.99199999999985</v>
          </cell>
        </row>
        <row r="172">
          <cell r="B172">
            <v>38047</v>
          </cell>
          <cell r="C172">
            <v>119.82</v>
          </cell>
          <cell r="D172">
            <v>-63.6</v>
          </cell>
          <cell r="E172">
            <v>0</v>
          </cell>
          <cell r="F172">
            <v>56.22</v>
          </cell>
          <cell r="H172">
            <v>0</v>
          </cell>
          <cell r="I172">
            <v>537.77199999999982</v>
          </cell>
        </row>
        <row r="173">
          <cell r="B173">
            <v>38048</v>
          </cell>
          <cell r="C173">
            <v>119.82</v>
          </cell>
          <cell r="D173">
            <v>-63.6</v>
          </cell>
          <cell r="E173">
            <v>0</v>
          </cell>
          <cell r="F173">
            <v>56.22</v>
          </cell>
          <cell r="H173">
            <v>0</v>
          </cell>
          <cell r="I173">
            <v>481.55199999999979</v>
          </cell>
        </row>
        <row r="174">
          <cell r="B174">
            <v>38049</v>
          </cell>
          <cell r="C174">
            <v>119.82</v>
          </cell>
          <cell r="D174">
            <v>-63.6</v>
          </cell>
          <cell r="E174">
            <v>0</v>
          </cell>
          <cell r="F174">
            <v>56.22</v>
          </cell>
          <cell r="H174">
            <v>0</v>
          </cell>
          <cell r="I174">
            <v>425.33199999999977</v>
          </cell>
        </row>
        <row r="175">
          <cell r="B175">
            <v>38050</v>
          </cell>
          <cell r="C175">
            <v>119.82</v>
          </cell>
          <cell r="D175">
            <v>-63.6</v>
          </cell>
          <cell r="E175">
            <v>0</v>
          </cell>
          <cell r="F175">
            <v>56.22</v>
          </cell>
          <cell r="H175">
            <v>0</v>
          </cell>
          <cell r="I175">
            <v>369.11199999999974</v>
          </cell>
        </row>
        <row r="176">
          <cell r="B176">
            <v>38051</v>
          </cell>
          <cell r="C176">
            <v>119.82</v>
          </cell>
          <cell r="D176">
            <v>-63.6</v>
          </cell>
          <cell r="E176">
            <v>-170.1527777777778</v>
          </cell>
          <cell r="F176">
            <v>-113.9327777777778</v>
          </cell>
          <cell r="H176">
            <v>0</v>
          </cell>
          <cell r="I176">
            <v>483.09199999999987</v>
          </cell>
        </row>
        <row r="177">
          <cell r="B177">
            <v>38052</v>
          </cell>
          <cell r="H177">
            <v>0</v>
          </cell>
          <cell r="I177">
            <v>483.09199999999987</v>
          </cell>
        </row>
        <row r="178">
          <cell r="B178">
            <v>38053</v>
          </cell>
          <cell r="H178">
            <v>0</v>
          </cell>
          <cell r="I178">
            <v>483.09199999999987</v>
          </cell>
        </row>
        <row r="179">
          <cell r="B179">
            <v>38054</v>
          </cell>
          <cell r="C179">
            <v>188.92</v>
          </cell>
          <cell r="D179">
            <v>-22.94</v>
          </cell>
          <cell r="E179">
            <v>0</v>
          </cell>
          <cell r="F179">
            <v>165.98</v>
          </cell>
          <cell r="H179">
            <v>0</v>
          </cell>
          <cell r="I179">
            <v>317.11199999999985</v>
          </cell>
        </row>
        <row r="180">
          <cell r="B180">
            <v>38055</v>
          </cell>
          <cell r="C180">
            <v>188.92</v>
          </cell>
          <cell r="D180">
            <v>-22.94</v>
          </cell>
          <cell r="E180">
            <v>0</v>
          </cell>
          <cell r="F180">
            <v>165.98</v>
          </cell>
          <cell r="H180">
            <v>0</v>
          </cell>
          <cell r="I180">
            <v>151.13199999999983</v>
          </cell>
        </row>
        <row r="181">
          <cell r="B181">
            <v>38056</v>
          </cell>
          <cell r="C181">
            <v>188.92</v>
          </cell>
          <cell r="D181">
            <v>-22.94</v>
          </cell>
          <cell r="E181">
            <v>0</v>
          </cell>
          <cell r="F181">
            <v>165.98</v>
          </cell>
          <cell r="H181">
            <v>-14.848000000000184</v>
          </cell>
          <cell r="I181">
            <v>0</v>
          </cell>
        </row>
        <row r="182">
          <cell r="B182">
            <v>38057</v>
          </cell>
          <cell r="C182">
            <v>188.92</v>
          </cell>
          <cell r="D182">
            <v>-22.94</v>
          </cell>
          <cell r="E182">
            <v>0</v>
          </cell>
          <cell r="F182">
            <v>165.98</v>
          </cell>
          <cell r="H182">
            <v>-180.8280000000002</v>
          </cell>
          <cell r="I182">
            <v>0</v>
          </cell>
        </row>
        <row r="183">
          <cell r="B183">
            <v>38058</v>
          </cell>
          <cell r="C183">
            <v>188.92</v>
          </cell>
          <cell r="D183">
            <v>-22.94</v>
          </cell>
          <cell r="E183">
            <v>0</v>
          </cell>
          <cell r="F183">
            <v>165.98</v>
          </cell>
          <cell r="H183">
            <v>-352.30800000000005</v>
          </cell>
          <cell r="I183">
            <v>5.4999999999999432</v>
          </cell>
        </row>
        <row r="184">
          <cell r="B184">
            <v>38059</v>
          </cell>
          <cell r="H184">
            <v>-352.30800000000005</v>
          </cell>
          <cell r="I184">
            <v>5.4999999999999432</v>
          </cell>
        </row>
        <row r="185">
          <cell r="B185">
            <v>38060</v>
          </cell>
          <cell r="H185">
            <v>-352.30800000000005</v>
          </cell>
          <cell r="I185">
            <v>5.4999999999999432</v>
          </cell>
        </row>
        <row r="186">
          <cell r="B186">
            <v>38061</v>
          </cell>
          <cell r="C186">
            <v>240.44</v>
          </cell>
          <cell r="D186">
            <v>-329.34</v>
          </cell>
          <cell r="E186">
            <v>0</v>
          </cell>
          <cell r="F186">
            <v>-88.9</v>
          </cell>
          <cell r="H186">
            <v>-263.40800000000002</v>
          </cell>
          <cell r="I186">
            <v>5.4999999999999432</v>
          </cell>
        </row>
        <row r="187">
          <cell r="B187">
            <v>38062</v>
          </cell>
          <cell r="C187">
            <v>240.44</v>
          </cell>
          <cell r="D187">
            <v>-329.34</v>
          </cell>
          <cell r="E187">
            <v>0</v>
          </cell>
          <cell r="F187">
            <v>-88.9</v>
          </cell>
          <cell r="H187">
            <v>-174.50799999999998</v>
          </cell>
          <cell r="I187">
            <v>5.4999999999999432</v>
          </cell>
        </row>
        <row r="188">
          <cell r="B188">
            <v>38063</v>
          </cell>
          <cell r="C188">
            <v>240.44</v>
          </cell>
          <cell r="D188">
            <v>-329.34</v>
          </cell>
          <cell r="E188">
            <v>0</v>
          </cell>
          <cell r="F188">
            <v>-88.9</v>
          </cell>
          <cell r="H188">
            <v>-85.607999999999947</v>
          </cell>
          <cell r="I188">
            <v>5.4999999999999432</v>
          </cell>
        </row>
        <row r="189">
          <cell r="B189">
            <v>38064</v>
          </cell>
          <cell r="C189">
            <v>240.44</v>
          </cell>
          <cell r="D189">
            <v>-329.34</v>
          </cell>
          <cell r="E189">
            <v>0</v>
          </cell>
          <cell r="F189">
            <v>-88.9</v>
          </cell>
          <cell r="H189">
            <v>0</v>
          </cell>
          <cell r="I189">
            <v>8.79200000000003</v>
          </cell>
        </row>
        <row r="190">
          <cell r="B190">
            <v>38065</v>
          </cell>
          <cell r="C190">
            <v>240.44</v>
          </cell>
          <cell r="D190">
            <v>-329.34</v>
          </cell>
          <cell r="E190">
            <v>60</v>
          </cell>
          <cell r="F190">
            <v>-28.9</v>
          </cell>
          <cell r="H190">
            <v>-375</v>
          </cell>
          <cell r="I190">
            <v>412.69199999999989</v>
          </cell>
        </row>
        <row r="191">
          <cell r="B191">
            <v>38066</v>
          </cell>
          <cell r="H191">
            <v>-375</v>
          </cell>
          <cell r="I191">
            <v>412.69199999999989</v>
          </cell>
        </row>
        <row r="192">
          <cell r="B192">
            <v>38067</v>
          </cell>
          <cell r="H192">
            <v>-375</v>
          </cell>
          <cell r="I192">
            <v>412.69199999999989</v>
          </cell>
        </row>
        <row r="193">
          <cell r="B193">
            <v>38068</v>
          </cell>
          <cell r="C193">
            <v>213.8</v>
          </cell>
          <cell r="D193">
            <v>-451.78</v>
          </cell>
          <cell r="E193">
            <v>460</v>
          </cell>
          <cell r="F193">
            <v>222.02</v>
          </cell>
          <cell r="H193">
            <v>-375</v>
          </cell>
          <cell r="I193">
            <v>190.67199999999991</v>
          </cell>
        </row>
        <row r="194">
          <cell r="B194">
            <v>38069</v>
          </cell>
          <cell r="C194">
            <v>213.8</v>
          </cell>
          <cell r="D194">
            <v>-451.78</v>
          </cell>
          <cell r="E194">
            <v>0</v>
          </cell>
          <cell r="F194">
            <v>-237.98</v>
          </cell>
          <cell r="H194">
            <v>-137.02000000000001</v>
          </cell>
          <cell r="I194">
            <v>190.67199999999991</v>
          </cell>
        </row>
        <row r="195">
          <cell r="B195">
            <v>38070</v>
          </cell>
          <cell r="C195">
            <v>213.8</v>
          </cell>
          <cell r="D195">
            <v>-451.78</v>
          </cell>
          <cell r="E195">
            <v>70</v>
          </cell>
          <cell r="F195">
            <v>-167.98</v>
          </cell>
          <cell r="H195">
            <v>0</v>
          </cell>
          <cell r="I195">
            <v>221.63199999999995</v>
          </cell>
        </row>
        <row r="196">
          <cell r="B196">
            <v>38071</v>
          </cell>
          <cell r="C196">
            <v>213.8</v>
          </cell>
          <cell r="D196">
            <v>-451.78</v>
          </cell>
          <cell r="E196">
            <v>0</v>
          </cell>
          <cell r="F196">
            <v>-237.98</v>
          </cell>
          <cell r="H196">
            <v>0</v>
          </cell>
          <cell r="I196">
            <v>459.61199999999997</v>
          </cell>
        </row>
        <row r="197">
          <cell r="B197">
            <v>38072</v>
          </cell>
          <cell r="C197">
            <v>213.8</v>
          </cell>
          <cell r="D197">
            <v>-451.78</v>
          </cell>
          <cell r="E197">
            <v>0</v>
          </cell>
          <cell r="F197">
            <v>-237.98</v>
          </cell>
          <cell r="H197">
            <v>0</v>
          </cell>
          <cell r="I197">
            <v>697.59199999999987</v>
          </cell>
        </row>
        <row r="198">
          <cell r="B198">
            <v>38073</v>
          </cell>
          <cell r="H198">
            <v>0</v>
          </cell>
          <cell r="I198">
            <v>697.59199999999987</v>
          </cell>
        </row>
        <row r="199">
          <cell r="B199">
            <v>38074</v>
          </cell>
          <cell r="H199">
            <v>0</v>
          </cell>
          <cell r="I199">
            <v>697.59199999999987</v>
          </cell>
        </row>
        <row r="200">
          <cell r="B200">
            <v>38075</v>
          </cell>
          <cell r="C200">
            <v>104.72</v>
          </cell>
          <cell r="D200">
            <v>-73.72</v>
          </cell>
          <cell r="E200">
            <v>-60.033333333333339</v>
          </cell>
          <cell r="F200">
            <v>-29.033333333333339</v>
          </cell>
          <cell r="H200">
            <v>0</v>
          </cell>
          <cell r="I200">
            <v>726.62533333333317</v>
          </cell>
        </row>
        <row r="201">
          <cell r="B201">
            <v>38076</v>
          </cell>
          <cell r="C201">
            <v>104.72</v>
          </cell>
          <cell r="D201">
            <v>-73.72</v>
          </cell>
          <cell r="E201">
            <v>0</v>
          </cell>
          <cell r="F201">
            <v>31</v>
          </cell>
          <cell r="H201">
            <v>0</v>
          </cell>
          <cell r="I201">
            <v>695.62533333333317</v>
          </cell>
        </row>
        <row r="202">
          <cell r="B202">
            <v>38077</v>
          </cell>
          <cell r="C202">
            <v>104.72</v>
          </cell>
          <cell r="D202">
            <v>-73.72</v>
          </cell>
          <cell r="E202">
            <v>0</v>
          </cell>
          <cell r="F202">
            <v>31</v>
          </cell>
          <cell r="H202">
            <v>0</v>
          </cell>
          <cell r="I202">
            <v>664.62533333333317</v>
          </cell>
        </row>
        <row r="203">
          <cell r="B203">
            <v>38078</v>
          </cell>
          <cell r="C203">
            <v>104.72</v>
          </cell>
          <cell r="D203">
            <v>-73.72</v>
          </cell>
          <cell r="E203">
            <v>-70.031111111111102</v>
          </cell>
          <cell r="F203">
            <v>-39.031111111111102</v>
          </cell>
          <cell r="H203">
            <v>0</v>
          </cell>
          <cell r="I203">
            <v>703.65644444444433</v>
          </cell>
        </row>
        <row r="204">
          <cell r="B204">
            <v>38079</v>
          </cell>
          <cell r="C204">
            <v>104.72</v>
          </cell>
          <cell r="D204">
            <v>-73.72</v>
          </cell>
          <cell r="E204">
            <v>0</v>
          </cell>
          <cell r="F204">
            <v>31</v>
          </cell>
          <cell r="H204">
            <v>0</v>
          </cell>
          <cell r="I204">
            <v>672.69199999999978</v>
          </cell>
        </row>
        <row r="205">
          <cell r="B205">
            <v>38080</v>
          </cell>
          <cell r="H205">
            <v>0</v>
          </cell>
          <cell r="I205">
            <v>672.69199999999978</v>
          </cell>
        </row>
        <row r="206">
          <cell r="B206">
            <v>38081</v>
          </cell>
          <cell r="H206">
            <v>0</v>
          </cell>
          <cell r="I206">
            <v>672.69199999999978</v>
          </cell>
        </row>
        <row r="207">
          <cell r="B207">
            <v>38082</v>
          </cell>
          <cell r="C207">
            <v>172.62</v>
          </cell>
          <cell r="D207">
            <v>-61.02</v>
          </cell>
          <cell r="E207">
            <v>-420.35777777777781</v>
          </cell>
          <cell r="F207">
            <v>-308.75777777777785</v>
          </cell>
          <cell r="H207">
            <v>0</v>
          </cell>
          <cell r="I207">
            <v>981.44977777777763</v>
          </cell>
        </row>
        <row r="208">
          <cell r="B208">
            <v>38083</v>
          </cell>
          <cell r="C208">
            <v>172.62</v>
          </cell>
          <cell r="D208">
            <v>-61.02</v>
          </cell>
          <cell r="E208">
            <v>0</v>
          </cell>
          <cell r="F208">
            <v>111.6</v>
          </cell>
          <cell r="H208">
            <v>0</v>
          </cell>
          <cell r="I208">
            <v>869.8497777777776</v>
          </cell>
        </row>
        <row r="209">
          <cell r="B209">
            <v>38084</v>
          </cell>
          <cell r="C209">
            <v>172.62</v>
          </cell>
          <cell r="D209">
            <v>-61.02</v>
          </cell>
          <cell r="E209">
            <v>0</v>
          </cell>
          <cell r="F209">
            <v>111.6</v>
          </cell>
          <cell r="H209">
            <v>0</v>
          </cell>
          <cell r="I209">
            <v>758.24977777777758</v>
          </cell>
        </row>
        <row r="210">
          <cell r="B210">
            <v>38085</v>
          </cell>
          <cell r="C210">
            <v>172.62</v>
          </cell>
          <cell r="D210">
            <v>-61.02</v>
          </cell>
          <cell r="E210">
            <v>0</v>
          </cell>
          <cell r="F210">
            <v>111.6</v>
          </cell>
          <cell r="H210">
            <v>0</v>
          </cell>
          <cell r="I210">
            <v>646.64977777777756</v>
          </cell>
        </row>
        <row r="211">
          <cell r="B211">
            <v>38086</v>
          </cell>
          <cell r="C211">
            <v>172.62</v>
          </cell>
          <cell r="D211">
            <v>-61.02</v>
          </cell>
          <cell r="E211">
            <v>0</v>
          </cell>
          <cell r="F211">
            <v>111.6</v>
          </cell>
          <cell r="H211">
            <v>0</v>
          </cell>
          <cell r="I211">
            <v>535.09199999999976</v>
          </cell>
        </row>
        <row r="212">
          <cell r="B212">
            <v>38087</v>
          </cell>
          <cell r="H212">
            <v>0</v>
          </cell>
          <cell r="I212">
            <v>535.09199999999976</v>
          </cell>
        </row>
        <row r="213">
          <cell r="B213">
            <v>38088</v>
          </cell>
          <cell r="H213">
            <v>0</v>
          </cell>
          <cell r="I213">
            <v>535.09199999999976</v>
          </cell>
        </row>
        <row r="214">
          <cell r="B214">
            <v>38089</v>
          </cell>
          <cell r="C214">
            <v>204.36</v>
          </cell>
          <cell r="D214">
            <v>-21.98</v>
          </cell>
          <cell r="E214">
            <v>-80.168888888888901</v>
          </cell>
          <cell r="F214">
            <v>102.21111111111109</v>
          </cell>
          <cell r="H214">
            <v>0</v>
          </cell>
          <cell r="I214">
            <v>432.88088888888865</v>
          </cell>
        </row>
        <row r="215">
          <cell r="B215">
            <v>38090</v>
          </cell>
          <cell r="C215">
            <v>204.36</v>
          </cell>
          <cell r="D215">
            <v>-21.98</v>
          </cell>
          <cell r="E215">
            <v>-40.017777777777773</v>
          </cell>
          <cell r="F215">
            <v>142.36222222222221</v>
          </cell>
          <cell r="H215">
            <v>0</v>
          </cell>
          <cell r="I215">
            <v>290.51866666666643</v>
          </cell>
        </row>
        <row r="216">
          <cell r="B216">
            <v>38091</v>
          </cell>
          <cell r="C216">
            <v>204.36</v>
          </cell>
          <cell r="D216">
            <v>-21.98</v>
          </cell>
          <cell r="E216">
            <v>0</v>
          </cell>
          <cell r="F216">
            <v>182.38</v>
          </cell>
          <cell r="H216">
            <v>0</v>
          </cell>
          <cell r="I216">
            <v>108.13866666666644</v>
          </cell>
        </row>
        <row r="217">
          <cell r="B217">
            <v>38092</v>
          </cell>
          <cell r="C217">
            <v>204.36</v>
          </cell>
          <cell r="D217">
            <v>-21.98</v>
          </cell>
          <cell r="E217">
            <v>0</v>
          </cell>
          <cell r="F217">
            <v>182.38</v>
          </cell>
          <cell r="H217">
            <v>-74.241333333333557</v>
          </cell>
          <cell r="I217">
            <v>0</v>
          </cell>
        </row>
        <row r="218">
          <cell r="B218">
            <v>38093</v>
          </cell>
          <cell r="C218">
            <v>204.36</v>
          </cell>
          <cell r="D218">
            <v>-21.98</v>
          </cell>
          <cell r="E218">
            <v>0</v>
          </cell>
          <cell r="F218">
            <v>182.38</v>
          </cell>
          <cell r="H218">
            <v>-307.00800000000015</v>
          </cell>
          <cell r="I218">
            <v>50.399999999999935</v>
          </cell>
        </row>
        <row r="219">
          <cell r="B219">
            <v>38094</v>
          </cell>
          <cell r="H219">
            <v>-307.00800000000015</v>
          </cell>
          <cell r="I219">
            <v>50.399999999999935</v>
          </cell>
        </row>
        <row r="220">
          <cell r="B220">
            <v>38095</v>
          </cell>
          <cell r="H220">
            <v>-307.00800000000015</v>
          </cell>
          <cell r="I220">
            <v>50.399999999999935</v>
          </cell>
        </row>
        <row r="221">
          <cell r="B221">
            <v>38096</v>
          </cell>
          <cell r="C221">
            <v>277.58</v>
          </cell>
          <cell r="D221">
            <v>-517.16</v>
          </cell>
          <cell r="E221">
            <v>0</v>
          </cell>
          <cell r="F221">
            <v>-239.58</v>
          </cell>
          <cell r="H221">
            <v>-67.428000000000111</v>
          </cell>
          <cell r="I221">
            <v>50.399999999999935</v>
          </cell>
        </row>
        <row r="222">
          <cell r="B222">
            <v>38097</v>
          </cell>
          <cell r="C222">
            <v>277.58</v>
          </cell>
          <cell r="D222">
            <v>-517.16</v>
          </cell>
          <cell r="E222">
            <v>0</v>
          </cell>
          <cell r="F222">
            <v>-239.58</v>
          </cell>
          <cell r="H222">
            <v>0</v>
          </cell>
          <cell r="I222">
            <v>222.55199999999985</v>
          </cell>
        </row>
        <row r="223">
          <cell r="B223">
            <v>38098</v>
          </cell>
          <cell r="C223">
            <v>277.58</v>
          </cell>
          <cell r="D223">
            <v>-517.16</v>
          </cell>
          <cell r="E223">
            <v>0</v>
          </cell>
          <cell r="F223">
            <v>-239.58</v>
          </cell>
          <cell r="H223">
            <v>0</v>
          </cell>
          <cell r="I223">
            <v>462.13199999999989</v>
          </cell>
        </row>
        <row r="224">
          <cell r="B224">
            <v>38099</v>
          </cell>
          <cell r="C224">
            <v>277.58</v>
          </cell>
          <cell r="D224">
            <v>-517.16</v>
          </cell>
          <cell r="E224">
            <v>0</v>
          </cell>
          <cell r="F224">
            <v>-239.58</v>
          </cell>
          <cell r="H224">
            <v>0</v>
          </cell>
          <cell r="I224">
            <v>701.71199999999999</v>
          </cell>
        </row>
        <row r="225">
          <cell r="B225">
            <v>38100</v>
          </cell>
          <cell r="C225">
            <v>277.58</v>
          </cell>
          <cell r="D225">
            <v>-517.16</v>
          </cell>
          <cell r="E225">
            <v>590</v>
          </cell>
          <cell r="F225">
            <v>350.42</v>
          </cell>
          <cell r="H225">
            <v>-193.15</v>
          </cell>
          <cell r="I225">
            <v>544.44200000000001</v>
          </cell>
        </row>
        <row r="226">
          <cell r="B226">
            <v>38101</v>
          </cell>
          <cell r="H226">
            <v>-193.15</v>
          </cell>
          <cell r="I226">
            <v>544.44200000000001</v>
          </cell>
        </row>
        <row r="227">
          <cell r="B227">
            <v>38102</v>
          </cell>
          <cell r="H227">
            <v>-193.15</v>
          </cell>
          <cell r="I227">
            <v>544.44200000000001</v>
          </cell>
        </row>
        <row r="228">
          <cell r="B228">
            <v>38103</v>
          </cell>
          <cell r="C228">
            <v>114.78</v>
          </cell>
          <cell r="D228">
            <v>-251.72</v>
          </cell>
          <cell r="E228">
            <v>160</v>
          </cell>
          <cell r="F228">
            <v>23.06</v>
          </cell>
          <cell r="H228">
            <v>-193.15</v>
          </cell>
          <cell r="I228">
            <v>521.38199999999995</v>
          </cell>
        </row>
        <row r="229">
          <cell r="B229">
            <v>38104</v>
          </cell>
          <cell r="C229">
            <v>114.78</v>
          </cell>
          <cell r="D229">
            <v>-251.72</v>
          </cell>
          <cell r="E229">
            <v>0</v>
          </cell>
          <cell r="F229">
            <v>-136.94</v>
          </cell>
          <cell r="H229">
            <v>-56.210000000000235</v>
          </cell>
          <cell r="I229">
            <v>521.38199999999995</v>
          </cell>
        </row>
        <row r="230">
          <cell r="B230">
            <v>38105</v>
          </cell>
          <cell r="C230">
            <v>114.78</v>
          </cell>
          <cell r="D230">
            <v>-251.72</v>
          </cell>
          <cell r="E230">
            <v>0</v>
          </cell>
          <cell r="F230">
            <v>-136.94</v>
          </cell>
          <cell r="H230">
            <v>0</v>
          </cell>
          <cell r="I230">
            <v>602.11199999999963</v>
          </cell>
        </row>
        <row r="231">
          <cell r="B231">
            <v>38106</v>
          </cell>
          <cell r="C231">
            <v>114.78</v>
          </cell>
          <cell r="D231">
            <v>-251.72</v>
          </cell>
          <cell r="E231">
            <v>0</v>
          </cell>
          <cell r="F231">
            <v>-136.94</v>
          </cell>
          <cell r="H231">
            <v>0</v>
          </cell>
          <cell r="I231">
            <v>739.05199999999957</v>
          </cell>
        </row>
        <row r="232">
          <cell r="B232">
            <v>38107</v>
          </cell>
          <cell r="C232">
            <v>114.78</v>
          </cell>
          <cell r="D232">
            <v>-251.72</v>
          </cell>
          <cell r="E232">
            <v>0</v>
          </cell>
          <cell r="F232">
            <v>-136.94</v>
          </cell>
          <cell r="H232">
            <v>0</v>
          </cell>
          <cell r="I232">
            <v>875.99199999999973</v>
          </cell>
        </row>
        <row r="233">
          <cell r="B233">
            <v>38108</v>
          </cell>
          <cell r="H233">
            <v>0</v>
          </cell>
          <cell r="I233">
            <v>875.99199999999973</v>
          </cell>
        </row>
        <row r="234">
          <cell r="B234">
            <v>38109</v>
          </cell>
          <cell r="H234">
            <v>0</v>
          </cell>
          <cell r="I234">
            <v>875.99199999999973</v>
          </cell>
        </row>
        <row r="235">
          <cell r="B235">
            <v>38110</v>
          </cell>
          <cell r="C235">
            <v>90.72</v>
          </cell>
          <cell r="D235">
            <v>-56.6</v>
          </cell>
          <cell r="E235">
            <v>0</v>
          </cell>
          <cell r="F235">
            <v>34.119999999999997</v>
          </cell>
          <cell r="H235">
            <v>0</v>
          </cell>
          <cell r="I235">
            <v>841.87199999999973</v>
          </cell>
        </row>
        <row r="236">
          <cell r="B236">
            <v>38111</v>
          </cell>
          <cell r="C236">
            <v>90.72</v>
          </cell>
          <cell r="D236">
            <v>-56.6</v>
          </cell>
          <cell r="E236">
            <v>0</v>
          </cell>
          <cell r="F236">
            <v>34.119999999999997</v>
          </cell>
          <cell r="H236">
            <v>0</v>
          </cell>
          <cell r="I236">
            <v>807.75199999999973</v>
          </cell>
        </row>
        <row r="237">
          <cell r="B237">
            <v>38112</v>
          </cell>
          <cell r="C237">
            <v>90.72</v>
          </cell>
          <cell r="D237">
            <v>-56.6</v>
          </cell>
          <cell r="E237">
            <v>0</v>
          </cell>
          <cell r="F237">
            <v>34.119999999999997</v>
          </cell>
          <cell r="H237">
            <v>0</v>
          </cell>
          <cell r="I237">
            <v>773.63199999999972</v>
          </cell>
        </row>
        <row r="238">
          <cell r="B238">
            <v>38113</v>
          </cell>
          <cell r="C238">
            <v>90.72</v>
          </cell>
          <cell r="D238">
            <v>-56.6</v>
          </cell>
          <cell r="E238">
            <v>0</v>
          </cell>
          <cell r="F238">
            <v>34.119999999999997</v>
          </cell>
          <cell r="H238">
            <v>0</v>
          </cell>
          <cell r="I238">
            <v>739.51199999999972</v>
          </cell>
        </row>
        <row r="239">
          <cell r="B239">
            <v>38114</v>
          </cell>
          <cell r="C239">
            <v>90.72</v>
          </cell>
          <cell r="D239">
            <v>-56.6</v>
          </cell>
          <cell r="E239">
            <v>0</v>
          </cell>
          <cell r="F239">
            <v>34.119999999999997</v>
          </cell>
          <cell r="H239">
            <v>0</v>
          </cell>
          <cell r="I239">
            <v>705.39199999999983</v>
          </cell>
        </row>
        <row r="240">
          <cell r="B240">
            <v>38115</v>
          </cell>
          <cell r="H240">
            <v>0</v>
          </cell>
          <cell r="I240">
            <v>705.39199999999983</v>
          </cell>
        </row>
        <row r="241">
          <cell r="B241">
            <v>38116</v>
          </cell>
          <cell r="H241">
            <v>0</v>
          </cell>
          <cell r="I241">
            <v>705.39199999999983</v>
          </cell>
        </row>
        <row r="242">
          <cell r="B242">
            <v>38117</v>
          </cell>
          <cell r="C242">
            <v>166.44</v>
          </cell>
          <cell r="D242">
            <v>-30.24</v>
          </cell>
          <cell r="E242">
            <v>-160.12444444444444</v>
          </cell>
          <cell r="F242">
            <v>-23.924444444444447</v>
          </cell>
          <cell r="H242">
            <v>0</v>
          </cell>
          <cell r="I242">
            <v>729.3164444444443</v>
          </cell>
        </row>
        <row r="243">
          <cell r="B243">
            <v>38118</v>
          </cell>
          <cell r="C243">
            <v>166.44</v>
          </cell>
          <cell r="D243">
            <v>-30.24</v>
          </cell>
          <cell r="E243">
            <v>-60.06</v>
          </cell>
          <cell r="F243">
            <v>76.14</v>
          </cell>
          <cell r="H243">
            <v>0</v>
          </cell>
          <cell r="I243">
            <v>653.17644444444431</v>
          </cell>
        </row>
        <row r="244">
          <cell r="B244">
            <v>38119</v>
          </cell>
          <cell r="C244">
            <v>166.44</v>
          </cell>
          <cell r="D244">
            <v>-30.24</v>
          </cell>
          <cell r="E244">
            <v>-80.084444444444443</v>
          </cell>
          <cell r="F244">
            <v>56.115555555555545</v>
          </cell>
          <cell r="H244">
            <v>0</v>
          </cell>
          <cell r="I244">
            <v>597.06088888888871</v>
          </cell>
        </row>
        <row r="245">
          <cell r="B245">
            <v>38120</v>
          </cell>
          <cell r="C245">
            <v>166.44</v>
          </cell>
          <cell r="D245">
            <v>-30.24</v>
          </cell>
          <cell r="E245">
            <v>0</v>
          </cell>
          <cell r="F245">
            <v>136.19999999999999</v>
          </cell>
          <cell r="H245">
            <v>0</v>
          </cell>
          <cell r="I245">
            <v>460.86088888888872</v>
          </cell>
        </row>
        <row r="246">
          <cell r="B246">
            <v>38121</v>
          </cell>
          <cell r="C246">
            <v>166.44</v>
          </cell>
          <cell r="D246">
            <v>-30.24</v>
          </cell>
          <cell r="E246">
            <v>0</v>
          </cell>
          <cell r="F246">
            <v>136.19999999999999</v>
          </cell>
          <cell r="H246">
            <v>0</v>
          </cell>
          <cell r="I246">
            <v>324.69199999999978</v>
          </cell>
        </row>
        <row r="247">
          <cell r="B247">
            <v>38122</v>
          </cell>
          <cell r="H247">
            <v>0</v>
          </cell>
          <cell r="I247">
            <v>324.69199999999978</v>
          </cell>
        </row>
        <row r="248">
          <cell r="B248">
            <v>38123</v>
          </cell>
          <cell r="H248">
            <v>0</v>
          </cell>
          <cell r="I248">
            <v>324.69199999999978</v>
          </cell>
        </row>
        <row r="249">
          <cell r="B249">
            <v>38124</v>
          </cell>
          <cell r="C249">
            <v>227.38</v>
          </cell>
          <cell r="D249">
            <v>-252.32</v>
          </cell>
          <cell r="E249">
            <v>-0.60000000000002274</v>
          </cell>
          <cell r="F249">
            <v>-25.54</v>
          </cell>
          <cell r="H249">
            <v>0</v>
          </cell>
          <cell r="I249">
            <v>350.2319999999998</v>
          </cell>
        </row>
        <row r="250">
          <cell r="B250">
            <v>38125</v>
          </cell>
          <cell r="C250">
            <v>227.38</v>
          </cell>
          <cell r="D250">
            <v>-252.32</v>
          </cell>
          <cell r="E250">
            <v>0</v>
          </cell>
          <cell r="F250">
            <v>-24.94</v>
          </cell>
          <cell r="H250">
            <v>0</v>
          </cell>
          <cell r="I250">
            <v>375.1719999999998</v>
          </cell>
        </row>
        <row r="251">
          <cell r="B251">
            <v>38126</v>
          </cell>
          <cell r="C251">
            <v>227.38</v>
          </cell>
          <cell r="D251">
            <v>-252.32</v>
          </cell>
          <cell r="E251">
            <v>0</v>
          </cell>
          <cell r="F251">
            <v>-24.94</v>
          </cell>
          <cell r="H251">
            <v>0</v>
          </cell>
          <cell r="I251">
            <v>400.1119999999998</v>
          </cell>
        </row>
        <row r="252">
          <cell r="B252">
            <v>38127</v>
          </cell>
          <cell r="C252">
            <v>227.38</v>
          </cell>
          <cell r="D252">
            <v>-252.32</v>
          </cell>
          <cell r="E252">
            <v>0</v>
          </cell>
          <cell r="F252">
            <v>-24.94</v>
          </cell>
          <cell r="H252">
            <v>0</v>
          </cell>
          <cell r="I252">
            <v>425.05199999999979</v>
          </cell>
        </row>
        <row r="253">
          <cell r="B253">
            <v>38128</v>
          </cell>
          <cell r="C253">
            <v>227.38</v>
          </cell>
          <cell r="D253">
            <v>-252.32</v>
          </cell>
          <cell r="E253">
            <v>0</v>
          </cell>
          <cell r="F253">
            <v>-24.94</v>
          </cell>
          <cell r="H253">
            <v>0</v>
          </cell>
          <cell r="I253">
            <v>449.99199999999973</v>
          </cell>
        </row>
        <row r="254">
          <cell r="B254">
            <v>38129</v>
          </cell>
          <cell r="H254">
            <v>0</v>
          </cell>
          <cell r="I254">
            <v>449.99199999999973</v>
          </cell>
        </row>
        <row r="255">
          <cell r="B255">
            <v>38130</v>
          </cell>
          <cell r="H255">
            <v>0</v>
          </cell>
          <cell r="I255">
            <v>449.99199999999973</v>
          </cell>
        </row>
        <row r="256">
          <cell r="B256">
            <v>38131</v>
          </cell>
          <cell r="C256">
            <v>137.12</v>
          </cell>
          <cell r="D256">
            <v>-220.52</v>
          </cell>
          <cell r="E256">
            <v>0</v>
          </cell>
          <cell r="F256">
            <v>-83.4</v>
          </cell>
          <cell r="H256">
            <v>0</v>
          </cell>
          <cell r="I256">
            <v>533.39199999999971</v>
          </cell>
        </row>
        <row r="257">
          <cell r="B257">
            <v>38132</v>
          </cell>
          <cell r="C257">
            <v>137.12</v>
          </cell>
          <cell r="D257">
            <v>-220.52</v>
          </cell>
          <cell r="E257">
            <v>0</v>
          </cell>
          <cell r="F257">
            <v>-83.4</v>
          </cell>
          <cell r="H257">
            <v>0</v>
          </cell>
          <cell r="I257">
            <v>616.79199999999969</v>
          </cell>
        </row>
        <row r="258">
          <cell r="B258">
            <v>38133</v>
          </cell>
          <cell r="C258">
            <v>137.12</v>
          </cell>
          <cell r="D258">
            <v>-220.52</v>
          </cell>
          <cell r="E258">
            <v>0</v>
          </cell>
          <cell r="F258">
            <v>-83.4</v>
          </cell>
          <cell r="H258">
            <v>0</v>
          </cell>
          <cell r="I258">
            <v>700.19199999999967</v>
          </cell>
        </row>
        <row r="259">
          <cell r="B259">
            <v>38134</v>
          </cell>
          <cell r="C259">
            <v>137.12</v>
          </cell>
          <cell r="D259">
            <v>-220.52</v>
          </cell>
          <cell r="E259">
            <v>0</v>
          </cell>
          <cell r="F259">
            <v>-83.4</v>
          </cell>
          <cell r="H259">
            <v>0</v>
          </cell>
          <cell r="I259">
            <v>783.59199999999964</v>
          </cell>
        </row>
        <row r="260">
          <cell r="B260">
            <v>38135</v>
          </cell>
          <cell r="C260">
            <v>137.12</v>
          </cell>
          <cell r="D260">
            <v>-220.52</v>
          </cell>
          <cell r="E260">
            <v>108</v>
          </cell>
          <cell r="F260">
            <v>24.6</v>
          </cell>
          <cell r="H260">
            <v>0</v>
          </cell>
          <cell r="I260">
            <v>758.99199999999973</v>
          </cell>
        </row>
        <row r="261">
          <cell r="B261">
            <v>38136</v>
          </cell>
          <cell r="H261">
            <v>0</v>
          </cell>
          <cell r="I261">
            <v>758.99199999999973</v>
          </cell>
        </row>
        <row r="262">
          <cell r="B262">
            <v>38137</v>
          </cell>
          <cell r="H262">
            <v>0</v>
          </cell>
          <cell r="I262">
            <v>758.99199999999973</v>
          </cell>
        </row>
        <row r="263">
          <cell r="B263">
            <v>38138</v>
          </cell>
          <cell r="C263">
            <v>79.36</v>
          </cell>
          <cell r="D263">
            <v>-80.239999999999995</v>
          </cell>
          <cell r="E263">
            <v>0</v>
          </cell>
          <cell r="F263">
            <v>-0.87999999999999545</v>
          </cell>
          <cell r="H263">
            <v>0</v>
          </cell>
          <cell r="I263">
            <v>759.87199999999973</v>
          </cell>
        </row>
        <row r="264">
          <cell r="B264">
            <v>38139</v>
          </cell>
          <cell r="C264">
            <v>79.36</v>
          </cell>
          <cell r="D264">
            <v>-80.239999999999995</v>
          </cell>
          <cell r="E264">
            <v>0</v>
          </cell>
          <cell r="F264">
            <v>-0.87999999999999545</v>
          </cell>
          <cell r="H264">
            <v>0</v>
          </cell>
          <cell r="I264">
            <v>760.75199999999973</v>
          </cell>
        </row>
        <row r="265">
          <cell r="B265">
            <v>38140</v>
          </cell>
          <cell r="C265">
            <v>79.36</v>
          </cell>
          <cell r="D265">
            <v>-80.239999999999995</v>
          </cell>
          <cell r="E265">
            <v>0</v>
          </cell>
          <cell r="F265">
            <v>-0.87999999999999545</v>
          </cell>
          <cell r="H265">
            <v>0</v>
          </cell>
          <cell r="I265">
            <v>761.63199999999972</v>
          </cell>
        </row>
        <row r="266">
          <cell r="B266">
            <v>38141</v>
          </cell>
          <cell r="C266">
            <v>79.36</v>
          </cell>
          <cell r="D266">
            <v>-80.239999999999995</v>
          </cell>
          <cell r="E266">
            <v>0</v>
          </cell>
          <cell r="F266">
            <v>-0.87999999999999545</v>
          </cell>
          <cell r="H266">
            <v>0</v>
          </cell>
          <cell r="I266">
            <v>762.51199999999972</v>
          </cell>
        </row>
        <row r="267">
          <cell r="B267">
            <v>38142</v>
          </cell>
          <cell r="C267">
            <v>79.36</v>
          </cell>
          <cell r="D267">
            <v>-80.239999999999995</v>
          </cell>
          <cell r="E267">
            <v>30</v>
          </cell>
          <cell r="F267">
            <v>29.12</v>
          </cell>
          <cell r="H267">
            <v>0</v>
          </cell>
          <cell r="I267">
            <v>733.39199999999983</v>
          </cell>
        </row>
        <row r="268">
          <cell r="B268">
            <v>38143</v>
          </cell>
          <cell r="H268">
            <v>0</v>
          </cell>
          <cell r="I268">
            <v>733.39199999999983</v>
          </cell>
        </row>
        <row r="269">
          <cell r="B269">
            <v>38144</v>
          </cell>
          <cell r="H269">
            <v>0</v>
          </cell>
          <cell r="I269">
            <v>733.39199999999983</v>
          </cell>
        </row>
        <row r="270">
          <cell r="B270">
            <v>38145</v>
          </cell>
          <cell r="C270">
            <v>87.12</v>
          </cell>
          <cell r="D270">
            <v>-33.64</v>
          </cell>
          <cell r="E270">
            <v>0</v>
          </cell>
          <cell r="F270">
            <v>53.48</v>
          </cell>
          <cell r="H270">
            <v>0</v>
          </cell>
          <cell r="I270">
            <v>679.91199999999981</v>
          </cell>
        </row>
        <row r="271">
          <cell r="B271">
            <v>38146</v>
          </cell>
          <cell r="C271">
            <v>87.12</v>
          </cell>
          <cell r="D271">
            <v>-33.64</v>
          </cell>
          <cell r="E271">
            <v>0</v>
          </cell>
          <cell r="F271">
            <v>53.48</v>
          </cell>
          <cell r="H271">
            <v>0</v>
          </cell>
          <cell r="I271">
            <v>626.43199999999979</v>
          </cell>
        </row>
        <row r="272">
          <cell r="B272">
            <v>38147</v>
          </cell>
          <cell r="C272">
            <v>87.12</v>
          </cell>
          <cell r="D272">
            <v>-33.64</v>
          </cell>
          <cell r="E272">
            <v>0</v>
          </cell>
          <cell r="F272">
            <v>53.48</v>
          </cell>
          <cell r="H272">
            <v>0</v>
          </cell>
          <cell r="I272">
            <v>572.95199999999977</v>
          </cell>
        </row>
        <row r="273">
          <cell r="B273">
            <v>38148</v>
          </cell>
          <cell r="C273">
            <v>87.12</v>
          </cell>
          <cell r="D273">
            <v>-33.64</v>
          </cell>
          <cell r="E273">
            <v>0</v>
          </cell>
          <cell r="F273">
            <v>53.48</v>
          </cell>
          <cell r="H273">
            <v>0</v>
          </cell>
          <cell r="I273">
            <v>519.47199999999975</v>
          </cell>
        </row>
        <row r="274">
          <cell r="B274">
            <v>38149</v>
          </cell>
          <cell r="C274">
            <v>87.12</v>
          </cell>
          <cell r="D274">
            <v>-33.64</v>
          </cell>
          <cell r="E274">
            <v>-30.011666666666667</v>
          </cell>
          <cell r="F274">
            <v>23.468333333333337</v>
          </cell>
          <cell r="H274">
            <v>0</v>
          </cell>
          <cell r="I274">
            <v>495.99199999999979</v>
          </cell>
        </row>
        <row r="275">
          <cell r="B275">
            <v>38150</v>
          </cell>
          <cell r="H275">
            <v>0</v>
          </cell>
          <cell r="I275">
            <v>495.99199999999979</v>
          </cell>
        </row>
        <row r="276">
          <cell r="B276">
            <v>38151</v>
          </cell>
          <cell r="H276">
            <v>0</v>
          </cell>
          <cell r="I276">
            <v>495.99199999999979</v>
          </cell>
        </row>
        <row r="277">
          <cell r="B277">
            <v>38152</v>
          </cell>
          <cell r="C277">
            <v>224.9</v>
          </cell>
          <cell r="D277">
            <v>-147.58000000000001</v>
          </cell>
          <cell r="E277">
            <v>0</v>
          </cell>
          <cell r="F277">
            <v>77.319999999999993</v>
          </cell>
          <cell r="H277">
            <v>0</v>
          </cell>
          <cell r="I277">
            <v>418.6719999999998</v>
          </cell>
        </row>
        <row r="278">
          <cell r="B278">
            <v>38153</v>
          </cell>
          <cell r="C278">
            <v>224.9</v>
          </cell>
          <cell r="D278">
            <v>-147.58000000000001</v>
          </cell>
          <cell r="E278">
            <v>0</v>
          </cell>
          <cell r="F278">
            <v>77.319999999999993</v>
          </cell>
          <cell r="H278">
            <v>0</v>
          </cell>
          <cell r="I278">
            <v>341.35199999999975</v>
          </cell>
        </row>
        <row r="279">
          <cell r="B279">
            <v>38154</v>
          </cell>
          <cell r="C279">
            <v>224.9</v>
          </cell>
          <cell r="D279">
            <v>-147.58000000000001</v>
          </cell>
          <cell r="E279">
            <v>0</v>
          </cell>
          <cell r="F279">
            <v>77.319999999999993</v>
          </cell>
          <cell r="H279">
            <v>0</v>
          </cell>
          <cell r="I279">
            <v>264.0319999999997</v>
          </cell>
        </row>
        <row r="280">
          <cell r="B280">
            <v>38155</v>
          </cell>
          <cell r="C280">
            <v>224.9</v>
          </cell>
          <cell r="D280">
            <v>-147.58000000000001</v>
          </cell>
          <cell r="E280">
            <v>0</v>
          </cell>
          <cell r="F280">
            <v>77.319999999999993</v>
          </cell>
          <cell r="H280">
            <v>0</v>
          </cell>
          <cell r="I280">
            <v>186.71199999999968</v>
          </cell>
        </row>
        <row r="281">
          <cell r="B281">
            <v>38156</v>
          </cell>
          <cell r="C281">
            <v>224.9</v>
          </cell>
          <cell r="D281">
            <v>-147.58000000000001</v>
          </cell>
          <cell r="E281">
            <v>0</v>
          </cell>
          <cell r="F281">
            <v>77.319999999999993</v>
          </cell>
          <cell r="H281">
            <v>-123.05799999999992</v>
          </cell>
          <cell r="I281">
            <v>232.45</v>
          </cell>
        </row>
        <row r="282">
          <cell r="B282">
            <v>38157</v>
          </cell>
          <cell r="H282">
            <v>-123.05799999999992</v>
          </cell>
          <cell r="I282">
            <v>232.45</v>
          </cell>
        </row>
        <row r="283">
          <cell r="B283">
            <v>38158</v>
          </cell>
          <cell r="H283">
            <v>-123.05799999999992</v>
          </cell>
          <cell r="I283">
            <v>232.45</v>
          </cell>
        </row>
        <row r="284">
          <cell r="B284">
            <v>38159</v>
          </cell>
          <cell r="C284">
            <v>172.26</v>
          </cell>
          <cell r="D284">
            <v>-313.33999999999997</v>
          </cell>
          <cell r="E284">
            <v>225</v>
          </cell>
          <cell r="F284">
            <v>83.92</v>
          </cell>
          <cell r="H284">
            <v>-123.05799999999992</v>
          </cell>
          <cell r="I284">
            <v>148.53</v>
          </cell>
        </row>
        <row r="285">
          <cell r="B285">
            <v>38160</v>
          </cell>
          <cell r="C285">
            <v>172.26</v>
          </cell>
          <cell r="D285">
            <v>-313.33999999999997</v>
          </cell>
          <cell r="E285">
            <v>0</v>
          </cell>
          <cell r="F285">
            <v>-141.08000000000001</v>
          </cell>
          <cell r="H285">
            <v>0</v>
          </cell>
          <cell r="I285">
            <v>166.55199999999985</v>
          </cell>
        </row>
        <row r="286">
          <cell r="B286">
            <v>38161</v>
          </cell>
          <cell r="C286">
            <v>172.26</v>
          </cell>
          <cell r="D286">
            <v>-313.33999999999997</v>
          </cell>
          <cell r="E286">
            <v>0</v>
          </cell>
          <cell r="F286">
            <v>-141.08000000000001</v>
          </cell>
          <cell r="H286">
            <v>0</v>
          </cell>
          <cell r="I286">
            <v>307.63199999999989</v>
          </cell>
        </row>
        <row r="287">
          <cell r="B287">
            <v>38162</v>
          </cell>
          <cell r="C287">
            <v>172.26</v>
          </cell>
          <cell r="D287">
            <v>-313.33999999999997</v>
          </cell>
          <cell r="E287">
            <v>0</v>
          </cell>
          <cell r="F287">
            <v>-141.08000000000001</v>
          </cell>
          <cell r="H287">
            <v>0</v>
          </cell>
          <cell r="I287">
            <v>448.71199999999993</v>
          </cell>
        </row>
        <row r="288">
          <cell r="B288">
            <v>38163</v>
          </cell>
          <cell r="C288">
            <v>172.26</v>
          </cell>
          <cell r="D288">
            <v>-313.33999999999997</v>
          </cell>
          <cell r="E288">
            <v>0</v>
          </cell>
          <cell r="F288">
            <v>-141.08000000000001</v>
          </cell>
          <cell r="H288">
            <v>0</v>
          </cell>
          <cell r="I288">
            <v>589.7919999999998</v>
          </cell>
        </row>
        <row r="289">
          <cell r="B289">
            <v>38164</v>
          </cell>
          <cell r="H289">
            <v>0</v>
          </cell>
          <cell r="I289">
            <v>589.7919999999998</v>
          </cell>
        </row>
        <row r="290">
          <cell r="B290">
            <v>38165</v>
          </cell>
          <cell r="H290">
            <v>0</v>
          </cell>
          <cell r="I290">
            <v>589.7919999999998</v>
          </cell>
        </row>
        <row r="291">
          <cell r="B291">
            <v>38166</v>
          </cell>
          <cell r="C291">
            <v>70</v>
          </cell>
          <cell r="D291">
            <v>-76.3</v>
          </cell>
          <cell r="E291">
            <v>21</v>
          </cell>
          <cell r="F291">
            <v>14.7</v>
          </cell>
          <cell r="H291">
            <v>0</v>
          </cell>
          <cell r="I291">
            <v>575.09199999999976</v>
          </cell>
        </row>
        <row r="292">
          <cell r="B292">
            <v>38167</v>
          </cell>
          <cell r="C292">
            <v>70</v>
          </cell>
          <cell r="D292">
            <v>-76.3</v>
          </cell>
          <cell r="E292">
            <v>0</v>
          </cell>
          <cell r="F292">
            <v>-6.3</v>
          </cell>
          <cell r="H292">
            <v>0</v>
          </cell>
          <cell r="I292">
            <v>581.39199999999971</v>
          </cell>
        </row>
        <row r="293">
          <cell r="B293">
            <v>38168</v>
          </cell>
          <cell r="C293">
            <v>70</v>
          </cell>
          <cell r="D293">
            <v>-76.3</v>
          </cell>
          <cell r="E293">
            <v>0</v>
          </cell>
          <cell r="F293">
            <v>-6.3</v>
          </cell>
          <cell r="H293">
            <v>0</v>
          </cell>
          <cell r="I293">
            <v>587.69199999999967</v>
          </cell>
        </row>
        <row r="294">
          <cell r="B294">
            <v>38169</v>
          </cell>
          <cell r="C294">
            <v>70</v>
          </cell>
          <cell r="D294">
            <v>-76.3</v>
          </cell>
          <cell r="E294">
            <v>0</v>
          </cell>
          <cell r="F294">
            <v>-6.3</v>
          </cell>
          <cell r="H294">
            <v>0</v>
          </cell>
          <cell r="I294">
            <v>593.99199999999962</v>
          </cell>
        </row>
        <row r="295">
          <cell r="B295">
            <v>38170</v>
          </cell>
          <cell r="C295">
            <v>70</v>
          </cell>
          <cell r="D295">
            <v>-76.3</v>
          </cell>
          <cell r="E295">
            <v>0</v>
          </cell>
          <cell r="F295">
            <v>-6.3</v>
          </cell>
          <cell r="H295">
            <v>0</v>
          </cell>
          <cell r="I295">
            <v>600.2919999999998</v>
          </cell>
        </row>
        <row r="296">
          <cell r="B296">
            <v>38171</v>
          </cell>
          <cell r="H296">
            <v>0</v>
          </cell>
          <cell r="I296">
            <v>600.2919999999998</v>
          </cell>
        </row>
        <row r="297">
          <cell r="B297">
            <v>38172</v>
          </cell>
          <cell r="H297">
            <v>0</v>
          </cell>
          <cell r="I297">
            <v>600.2919999999998</v>
          </cell>
        </row>
        <row r="298">
          <cell r="B298">
            <v>38173</v>
          </cell>
          <cell r="C298">
            <v>173.4</v>
          </cell>
          <cell r="D298">
            <v>-179.84</v>
          </cell>
          <cell r="E298">
            <v>-21.008166666666668</v>
          </cell>
          <cell r="F298">
            <v>-27.448166666666665</v>
          </cell>
          <cell r="H298">
            <v>0</v>
          </cell>
          <cell r="I298">
            <v>627.74016666666648</v>
          </cell>
        </row>
        <row r="299">
          <cell r="B299">
            <v>38174</v>
          </cell>
          <cell r="C299">
            <v>173.4</v>
          </cell>
          <cell r="D299">
            <v>-179.84</v>
          </cell>
          <cell r="E299">
            <v>0</v>
          </cell>
          <cell r="F299">
            <v>-6.44</v>
          </cell>
          <cell r="H299">
            <v>0</v>
          </cell>
          <cell r="I299">
            <v>634.18016666666654</v>
          </cell>
        </row>
        <row r="300">
          <cell r="B300">
            <v>38175</v>
          </cell>
          <cell r="C300">
            <v>173.4</v>
          </cell>
          <cell r="D300">
            <v>-179.84</v>
          </cell>
          <cell r="E300">
            <v>0</v>
          </cell>
          <cell r="F300">
            <v>-6.44</v>
          </cell>
          <cell r="H300">
            <v>0</v>
          </cell>
          <cell r="I300">
            <v>640.62016666666659</v>
          </cell>
        </row>
        <row r="301">
          <cell r="B301">
            <v>38176</v>
          </cell>
          <cell r="C301">
            <v>173.4</v>
          </cell>
          <cell r="D301">
            <v>-179.84</v>
          </cell>
          <cell r="E301">
            <v>0</v>
          </cell>
          <cell r="F301">
            <v>-6.44</v>
          </cell>
          <cell r="H301">
            <v>0</v>
          </cell>
          <cell r="I301">
            <v>647.06016666666665</v>
          </cell>
        </row>
        <row r="302">
          <cell r="B302">
            <v>38177</v>
          </cell>
          <cell r="C302">
            <v>173.4</v>
          </cell>
          <cell r="D302">
            <v>-179.84</v>
          </cell>
          <cell r="E302">
            <v>0</v>
          </cell>
          <cell r="F302">
            <v>-6.44</v>
          </cell>
          <cell r="H302">
            <v>-5.1000000000000938</v>
          </cell>
          <cell r="I302">
            <v>658.59199999999987</v>
          </cell>
        </row>
        <row r="303">
          <cell r="B303">
            <v>38178</v>
          </cell>
          <cell r="H303">
            <v>-5.1000000000000938</v>
          </cell>
          <cell r="I303">
            <v>658.59199999999987</v>
          </cell>
        </row>
        <row r="304">
          <cell r="B304">
            <v>38179</v>
          </cell>
          <cell r="H304">
            <v>-5.1000000000000938</v>
          </cell>
          <cell r="I304">
            <v>658.59199999999987</v>
          </cell>
        </row>
        <row r="305">
          <cell r="B305">
            <v>38180</v>
          </cell>
          <cell r="C305">
            <v>177.88</v>
          </cell>
          <cell r="D305">
            <v>-39.54</v>
          </cell>
          <cell r="E305">
            <v>-108.27</v>
          </cell>
          <cell r="F305">
            <v>30.07</v>
          </cell>
          <cell r="H305">
            <v>-5.1000000000000938</v>
          </cell>
          <cell r="I305">
            <v>628.52199999999982</v>
          </cell>
        </row>
        <row r="306">
          <cell r="B306">
            <v>38181</v>
          </cell>
          <cell r="C306">
            <v>177.88</v>
          </cell>
          <cell r="D306">
            <v>-39.54</v>
          </cell>
          <cell r="E306">
            <v>0</v>
          </cell>
          <cell r="F306">
            <v>138.34</v>
          </cell>
          <cell r="H306">
            <v>-5.1000000000000938</v>
          </cell>
          <cell r="I306">
            <v>490.18199999999979</v>
          </cell>
        </row>
        <row r="307">
          <cell r="B307">
            <v>38182</v>
          </cell>
          <cell r="C307">
            <v>177.88</v>
          </cell>
          <cell r="D307">
            <v>-39.54</v>
          </cell>
          <cell r="E307">
            <v>0</v>
          </cell>
          <cell r="F307">
            <v>138.34</v>
          </cell>
          <cell r="H307">
            <v>-5.1000000000000938</v>
          </cell>
          <cell r="I307">
            <v>351.84199999999976</v>
          </cell>
        </row>
        <row r="308">
          <cell r="B308">
            <v>38183</v>
          </cell>
          <cell r="C308">
            <v>177.88</v>
          </cell>
          <cell r="D308">
            <v>-39.54</v>
          </cell>
          <cell r="E308">
            <v>0</v>
          </cell>
          <cell r="F308">
            <v>138.34</v>
          </cell>
          <cell r="H308">
            <v>-5.1000000000000938</v>
          </cell>
          <cell r="I308">
            <v>213.50199999999975</v>
          </cell>
        </row>
        <row r="309">
          <cell r="B309">
            <v>38184</v>
          </cell>
          <cell r="C309">
            <v>177.88</v>
          </cell>
          <cell r="D309">
            <v>-39.54</v>
          </cell>
          <cell r="E309">
            <v>0</v>
          </cell>
          <cell r="F309">
            <v>138.34</v>
          </cell>
          <cell r="H309">
            <v>-149.45799999999997</v>
          </cell>
          <cell r="I309">
            <v>219.55</v>
          </cell>
        </row>
        <row r="310">
          <cell r="B310">
            <v>38185</v>
          </cell>
          <cell r="H310">
            <v>-149.45799999999997</v>
          </cell>
          <cell r="I310">
            <v>219.55</v>
          </cell>
        </row>
        <row r="311">
          <cell r="B311">
            <v>38186</v>
          </cell>
          <cell r="H311">
            <v>-149.45799999999997</v>
          </cell>
          <cell r="I311">
            <v>219.55</v>
          </cell>
        </row>
        <row r="312">
          <cell r="B312">
            <v>38187</v>
          </cell>
          <cell r="C312">
            <v>143.26</v>
          </cell>
          <cell r="D312">
            <v>-235.4</v>
          </cell>
          <cell r="E312">
            <v>0</v>
          </cell>
          <cell r="F312">
            <v>-92.14</v>
          </cell>
          <cell r="H312">
            <v>-57.317999999999955</v>
          </cell>
          <cell r="I312">
            <v>219.55</v>
          </cell>
        </row>
        <row r="313">
          <cell r="B313">
            <v>38188</v>
          </cell>
          <cell r="C313">
            <v>143.26</v>
          </cell>
          <cell r="D313">
            <v>-235.4</v>
          </cell>
          <cell r="E313">
            <v>0</v>
          </cell>
          <cell r="F313">
            <v>-92.14</v>
          </cell>
          <cell r="H313">
            <v>0</v>
          </cell>
          <cell r="I313">
            <v>254.37199999999984</v>
          </cell>
        </row>
        <row r="314">
          <cell r="B314">
            <v>38189</v>
          </cell>
          <cell r="C314">
            <v>143.26</v>
          </cell>
          <cell r="D314">
            <v>-235.4</v>
          </cell>
          <cell r="E314">
            <v>0</v>
          </cell>
          <cell r="F314">
            <v>-92.14</v>
          </cell>
          <cell r="H314">
            <v>0</v>
          </cell>
          <cell r="I314">
            <v>346.51199999999983</v>
          </cell>
        </row>
        <row r="315">
          <cell r="B315">
            <v>38190</v>
          </cell>
          <cell r="C315">
            <v>143.26</v>
          </cell>
          <cell r="D315">
            <v>-235.4</v>
          </cell>
          <cell r="E315">
            <v>0</v>
          </cell>
          <cell r="F315">
            <v>-92.14</v>
          </cell>
          <cell r="H315">
            <v>0</v>
          </cell>
          <cell r="I315">
            <v>438.65199999999982</v>
          </cell>
        </row>
        <row r="316">
          <cell r="B316">
            <v>38191</v>
          </cell>
          <cell r="C316">
            <v>143.26</v>
          </cell>
          <cell r="D316">
            <v>-235.4</v>
          </cell>
          <cell r="E316">
            <v>0</v>
          </cell>
          <cell r="F316">
            <v>-92.14</v>
          </cell>
          <cell r="H316">
            <v>0</v>
          </cell>
          <cell r="I316">
            <v>530.7919999999998</v>
          </cell>
        </row>
        <row r="317">
          <cell r="B317">
            <v>38192</v>
          </cell>
          <cell r="H317">
            <v>0</v>
          </cell>
          <cell r="I317">
            <v>530.7919999999998</v>
          </cell>
        </row>
        <row r="318">
          <cell r="B318">
            <v>38193</v>
          </cell>
          <cell r="H318">
            <v>0</v>
          </cell>
          <cell r="I318">
            <v>530.7919999999998</v>
          </cell>
        </row>
        <row r="319">
          <cell r="B319">
            <v>38194</v>
          </cell>
          <cell r="C319">
            <v>74.64</v>
          </cell>
          <cell r="D319">
            <v>-55.28</v>
          </cell>
          <cell r="E319">
            <v>0</v>
          </cell>
          <cell r="F319">
            <v>19.36</v>
          </cell>
          <cell r="H319">
            <v>0</v>
          </cell>
          <cell r="I319">
            <v>511.43199999999979</v>
          </cell>
        </row>
        <row r="320">
          <cell r="B320">
            <v>38195</v>
          </cell>
          <cell r="C320">
            <v>74.64</v>
          </cell>
          <cell r="D320">
            <v>-55.28</v>
          </cell>
          <cell r="E320">
            <v>0</v>
          </cell>
          <cell r="F320">
            <v>19.36</v>
          </cell>
          <cell r="H320">
            <v>0</v>
          </cell>
          <cell r="I320">
            <v>492.07199999999978</v>
          </cell>
        </row>
        <row r="321">
          <cell r="B321">
            <v>38196</v>
          </cell>
          <cell r="C321">
            <v>74.64</v>
          </cell>
          <cell r="D321">
            <v>-55.28</v>
          </cell>
          <cell r="E321">
            <v>0</v>
          </cell>
          <cell r="F321">
            <v>19.36</v>
          </cell>
          <cell r="H321">
            <v>0</v>
          </cell>
          <cell r="I321">
            <v>472.71199999999976</v>
          </cell>
        </row>
        <row r="322">
          <cell r="B322">
            <v>38197</v>
          </cell>
          <cell r="C322">
            <v>74.64</v>
          </cell>
          <cell r="D322">
            <v>-55.28</v>
          </cell>
          <cell r="E322">
            <v>0</v>
          </cell>
          <cell r="F322">
            <v>19.36</v>
          </cell>
          <cell r="H322">
            <v>0</v>
          </cell>
          <cell r="I322">
            <v>453.35199999999975</v>
          </cell>
        </row>
        <row r="323">
          <cell r="B323">
            <v>38198</v>
          </cell>
          <cell r="C323">
            <v>74.64</v>
          </cell>
          <cell r="D323">
            <v>-55.28</v>
          </cell>
          <cell r="E323">
            <v>0</v>
          </cell>
          <cell r="F323">
            <v>19.36</v>
          </cell>
          <cell r="H323">
            <v>-15.557999999999986</v>
          </cell>
          <cell r="I323">
            <v>449.55</v>
          </cell>
        </row>
        <row r="324">
          <cell r="B324">
            <v>38199</v>
          </cell>
          <cell r="H324">
            <v>-15.557999999999986</v>
          </cell>
          <cell r="I324">
            <v>449.55</v>
          </cell>
        </row>
        <row r="325">
          <cell r="B325">
            <v>38200</v>
          </cell>
          <cell r="H325">
            <v>-15.557999999999986</v>
          </cell>
          <cell r="I325">
            <v>449.55</v>
          </cell>
        </row>
        <row r="326">
          <cell r="B326">
            <v>38201</v>
          </cell>
          <cell r="C326">
            <v>67.02</v>
          </cell>
          <cell r="D326">
            <v>-82.42</v>
          </cell>
          <cell r="E326">
            <v>0</v>
          </cell>
          <cell r="F326">
            <v>-15.4</v>
          </cell>
          <cell r="H326">
            <v>-0.15800000000000836</v>
          </cell>
          <cell r="I326">
            <v>449.55</v>
          </cell>
        </row>
        <row r="327">
          <cell r="B327">
            <v>38202</v>
          </cell>
          <cell r="C327">
            <v>67.02</v>
          </cell>
          <cell r="D327">
            <v>-82.42</v>
          </cell>
          <cell r="E327">
            <v>0</v>
          </cell>
          <cell r="F327">
            <v>-15.4</v>
          </cell>
          <cell r="H327">
            <v>0</v>
          </cell>
          <cell r="I327">
            <v>464.79199999999975</v>
          </cell>
        </row>
        <row r="328">
          <cell r="B328">
            <v>38203</v>
          </cell>
          <cell r="C328">
            <v>67.02</v>
          </cell>
          <cell r="D328">
            <v>-82.42</v>
          </cell>
          <cell r="E328">
            <v>0</v>
          </cell>
          <cell r="F328">
            <v>-15.4</v>
          </cell>
          <cell r="H328">
            <v>0</v>
          </cell>
          <cell r="I328">
            <v>480.19199999999972</v>
          </cell>
        </row>
        <row r="329">
          <cell r="B329">
            <v>38204</v>
          </cell>
          <cell r="C329">
            <v>67.02</v>
          </cell>
          <cell r="D329">
            <v>-82.42</v>
          </cell>
          <cell r="E329">
            <v>0</v>
          </cell>
          <cell r="F329">
            <v>-15.4</v>
          </cell>
          <cell r="H329">
            <v>0</v>
          </cell>
          <cell r="I329">
            <v>495.5919999999997</v>
          </cell>
        </row>
        <row r="330">
          <cell r="B330">
            <v>38205</v>
          </cell>
          <cell r="C330">
            <v>67.02</v>
          </cell>
          <cell r="D330">
            <v>-82.42</v>
          </cell>
          <cell r="E330">
            <v>0</v>
          </cell>
          <cell r="F330">
            <v>-15.4</v>
          </cell>
          <cell r="H330">
            <v>-53.557999999999979</v>
          </cell>
          <cell r="I330">
            <v>564.54999999999995</v>
          </cell>
        </row>
        <row r="331">
          <cell r="B331">
            <v>38206</v>
          </cell>
          <cell r="H331">
            <v>-53.557999999999979</v>
          </cell>
          <cell r="I331">
            <v>564.54999999999995</v>
          </cell>
        </row>
        <row r="332">
          <cell r="B332">
            <v>38207</v>
          </cell>
          <cell r="H332">
            <v>-53.557999999999979</v>
          </cell>
          <cell r="I332">
            <v>564.54999999999995</v>
          </cell>
        </row>
        <row r="333">
          <cell r="B333">
            <v>38208</v>
          </cell>
          <cell r="C333">
            <v>79.3</v>
          </cell>
          <cell r="D333">
            <v>-18.84</v>
          </cell>
          <cell r="E333">
            <v>0</v>
          </cell>
          <cell r="F333">
            <v>60.46</v>
          </cell>
          <cell r="H333">
            <v>-53.557999999999979</v>
          </cell>
          <cell r="I333">
            <v>504.09</v>
          </cell>
        </row>
        <row r="334">
          <cell r="B334">
            <v>38209</v>
          </cell>
          <cell r="C334">
            <v>79.3</v>
          </cell>
          <cell r="D334">
            <v>-18.84</v>
          </cell>
          <cell r="E334">
            <v>0</v>
          </cell>
          <cell r="F334">
            <v>60.46</v>
          </cell>
          <cell r="H334">
            <v>-53.557999999999979</v>
          </cell>
          <cell r="I334">
            <v>443.63</v>
          </cell>
        </row>
        <row r="335">
          <cell r="B335">
            <v>38210</v>
          </cell>
          <cell r="C335">
            <v>79.3</v>
          </cell>
          <cell r="D335">
            <v>-18.84</v>
          </cell>
          <cell r="E335">
            <v>0</v>
          </cell>
          <cell r="F335">
            <v>60.46</v>
          </cell>
          <cell r="H335">
            <v>-53.557999999999979</v>
          </cell>
          <cell r="I335">
            <v>383.17</v>
          </cell>
        </row>
        <row r="336">
          <cell r="B336">
            <v>38211</v>
          </cell>
          <cell r="C336">
            <v>79.3</v>
          </cell>
          <cell r="D336">
            <v>-18.84</v>
          </cell>
          <cell r="E336">
            <v>0</v>
          </cell>
          <cell r="F336">
            <v>60.46</v>
          </cell>
          <cell r="H336">
            <v>-53.557999999999979</v>
          </cell>
          <cell r="I336">
            <v>322.70999999999998</v>
          </cell>
        </row>
        <row r="337">
          <cell r="B337">
            <v>38212</v>
          </cell>
          <cell r="C337">
            <v>79.3</v>
          </cell>
          <cell r="D337">
            <v>-18.84</v>
          </cell>
          <cell r="E337">
            <v>-98</v>
          </cell>
          <cell r="F337">
            <v>-37.54</v>
          </cell>
          <cell r="H337">
            <v>-122.85799999999998</v>
          </cell>
          <cell r="I337">
            <v>429.55</v>
          </cell>
        </row>
        <row r="338">
          <cell r="B338">
            <v>38213</v>
          </cell>
          <cell r="H338">
            <v>-122.85799999999998</v>
          </cell>
          <cell r="I338">
            <v>429.55</v>
          </cell>
        </row>
        <row r="339">
          <cell r="B339">
            <v>38214</v>
          </cell>
          <cell r="H339">
            <v>-122.85799999999998</v>
          </cell>
          <cell r="I339">
            <v>429.55</v>
          </cell>
        </row>
        <row r="340">
          <cell r="B340">
            <v>38215</v>
          </cell>
          <cell r="C340">
            <v>125.34</v>
          </cell>
          <cell r="D340">
            <v>-99.6</v>
          </cell>
          <cell r="E340">
            <v>-225.7</v>
          </cell>
          <cell r="F340">
            <v>-199.96</v>
          </cell>
          <cell r="H340">
            <v>0</v>
          </cell>
          <cell r="I340">
            <v>506.65199999999982</v>
          </cell>
        </row>
        <row r="341">
          <cell r="B341">
            <v>38216</v>
          </cell>
          <cell r="C341">
            <v>125.34</v>
          </cell>
          <cell r="D341">
            <v>-99.6</v>
          </cell>
          <cell r="E341">
            <v>0</v>
          </cell>
          <cell r="F341">
            <v>25.74</v>
          </cell>
          <cell r="H341">
            <v>0</v>
          </cell>
          <cell r="I341">
            <v>480.91199999999981</v>
          </cell>
        </row>
        <row r="342">
          <cell r="B342">
            <v>38217</v>
          </cell>
          <cell r="C342">
            <v>125.34</v>
          </cell>
          <cell r="D342">
            <v>-99.6</v>
          </cell>
          <cell r="E342">
            <v>0</v>
          </cell>
          <cell r="F342">
            <v>25.74</v>
          </cell>
          <cell r="H342">
            <v>0</v>
          </cell>
          <cell r="I342">
            <v>455.1719999999998</v>
          </cell>
        </row>
        <row r="343">
          <cell r="B343">
            <v>38218</v>
          </cell>
          <cell r="C343">
            <v>125.34</v>
          </cell>
          <cell r="D343">
            <v>-99.6</v>
          </cell>
          <cell r="E343">
            <v>0</v>
          </cell>
          <cell r="F343">
            <v>25.74</v>
          </cell>
          <cell r="H343">
            <v>0</v>
          </cell>
          <cell r="I343">
            <v>429.43199999999979</v>
          </cell>
        </row>
        <row r="344">
          <cell r="B344">
            <v>38219</v>
          </cell>
          <cell r="C344">
            <v>125.34</v>
          </cell>
          <cell r="D344">
            <v>-99.6</v>
          </cell>
          <cell r="E344">
            <v>0</v>
          </cell>
          <cell r="F344">
            <v>25.74</v>
          </cell>
          <cell r="H344">
            <v>-141.55799999999996</v>
          </cell>
          <cell r="I344">
            <v>545.25</v>
          </cell>
        </row>
        <row r="345">
          <cell r="B345">
            <v>38220</v>
          </cell>
          <cell r="H345">
            <v>-141.55799999999996</v>
          </cell>
          <cell r="I345">
            <v>545.25</v>
          </cell>
        </row>
        <row r="346">
          <cell r="B346">
            <v>38221</v>
          </cell>
          <cell r="H346">
            <v>-141.55799999999996</v>
          </cell>
          <cell r="I346">
            <v>545.25</v>
          </cell>
        </row>
        <row r="347">
          <cell r="B347">
            <v>38222</v>
          </cell>
          <cell r="C347">
            <v>107.7</v>
          </cell>
          <cell r="D347">
            <v>-205.78</v>
          </cell>
          <cell r="E347">
            <v>150</v>
          </cell>
          <cell r="F347">
            <v>51.92</v>
          </cell>
          <cell r="H347">
            <v>-141.55799999999996</v>
          </cell>
          <cell r="I347">
            <v>493.33</v>
          </cell>
        </row>
        <row r="348">
          <cell r="B348">
            <v>38223</v>
          </cell>
          <cell r="C348">
            <v>107.7</v>
          </cell>
          <cell r="D348">
            <v>-205.78</v>
          </cell>
          <cell r="E348">
            <v>0</v>
          </cell>
          <cell r="F348">
            <v>-98.08</v>
          </cell>
          <cell r="H348">
            <v>-43.477999999999938</v>
          </cell>
          <cell r="I348">
            <v>493.33</v>
          </cell>
        </row>
        <row r="349">
          <cell r="B349">
            <v>38224</v>
          </cell>
          <cell r="C349">
            <v>107.7</v>
          </cell>
          <cell r="D349">
            <v>-205.78</v>
          </cell>
          <cell r="E349">
            <v>0</v>
          </cell>
          <cell r="F349">
            <v>-98.08</v>
          </cell>
          <cell r="H349">
            <v>0</v>
          </cell>
          <cell r="I349">
            <v>547.9319999999999</v>
          </cell>
        </row>
        <row r="350">
          <cell r="B350">
            <v>38225</v>
          </cell>
          <cell r="C350">
            <v>107.7</v>
          </cell>
          <cell r="D350">
            <v>-205.78</v>
          </cell>
          <cell r="E350">
            <v>0</v>
          </cell>
          <cell r="F350">
            <v>-98.08</v>
          </cell>
          <cell r="H350">
            <v>0</v>
          </cell>
          <cell r="I350">
            <v>646.01199999999994</v>
          </cell>
        </row>
        <row r="351">
          <cell r="B351">
            <v>38226</v>
          </cell>
          <cell r="C351">
            <v>107.7</v>
          </cell>
          <cell r="D351">
            <v>-205.78</v>
          </cell>
          <cell r="E351">
            <v>0</v>
          </cell>
          <cell r="F351">
            <v>-98.08</v>
          </cell>
          <cell r="H351">
            <v>-37.000000000000085</v>
          </cell>
          <cell r="I351">
            <v>781.09199999999987</v>
          </cell>
        </row>
        <row r="352">
          <cell r="B352">
            <v>38227</v>
          </cell>
          <cell r="H352">
            <v>-37.000000000000085</v>
          </cell>
          <cell r="I352">
            <v>781.09199999999987</v>
          </cell>
        </row>
        <row r="353">
          <cell r="B353">
            <v>38228</v>
          </cell>
          <cell r="H353">
            <v>-37.000000000000085</v>
          </cell>
          <cell r="I353">
            <v>781.09199999999987</v>
          </cell>
        </row>
        <row r="354">
          <cell r="B354">
            <v>38229</v>
          </cell>
          <cell r="C354">
            <v>70.36</v>
          </cell>
          <cell r="D354">
            <v>-56.68</v>
          </cell>
          <cell r="E354">
            <v>0</v>
          </cell>
          <cell r="F354">
            <v>13.68</v>
          </cell>
          <cell r="H354">
            <v>-37.000000000000085</v>
          </cell>
          <cell r="I354">
            <v>767.41199999999981</v>
          </cell>
        </row>
        <row r="355">
          <cell r="B355">
            <v>38230</v>
          </cell>
          <cell r="C355">
            <v>70.36</v>
          </cell>
          <cell r="D355">
            <v>-56.68</v>
          </cell>
          <cell r="E355">
            <v>0</v>
          </cell>
          <cell r="F355">
            <v>13.68</v>
          </cell>
          <cell r="H355">
            <v>-37.000000000000085</v>
          </cell>
          <cell r="I355">
            <v>753.73199999999974</v>
          </cell>
        </row>
        <row r="356">
          <cell r="B356">
            <v>38231</v>
          </cell>
          <cell r="C356">
            <v>70.36</v>
          </cell>
          <cell r="D356">
            <v>-56.68</v>
          </cell>
          <cell r="E356">
            <v>0</v>
          </cell>
          <cell r="F356">
            <v>13.68</v>
          </cell>
          <cell r="H356">
            <v>-37.000000000000085</v>
          </cell>
          <cell r="I356">
            <v>740.05199999999968</v>
          </cell>
        </row>
        <row r="357">
          <cell r="B357">
            <v>38232</v>
          </cell>
          <cell r="C357">
            <v>70.36</v>
          </cell>
          <cell r="D357">
            <v>-56.68</v>
          </cell>
          <cell r="E357">
            <v>0</v>
          </cell>
          <cell r="F357">
            <v>13.68</v>
          </cell>
          <cell r="H357">
            <v>-37.000000000000085</v>
          </cell>
          <cell r="I357">
            <v>726.37199999999962</v>
          </cell>
        </row>
        <row r="358">
          <cell r="B358">
            <v>38233</v>
          </cell>
          <cell r="C358">
            <v>70.36</v>
          </cell>
          <cell r="D358">
            <v>-56.68</v>
          </cell>
          <cell r="E358">
            <v>0</v>
          </cell>
          <cell r="F358">
            <v>13.68</v>
          </cell>
          <cell r="H358">
            <v>-42.000000000000085</v>
          </cell>
          <cell r="I358">
            <v>717.69199999999989</v>
          </cell>
        </row>
        <row r="359">
          <cell r="B359">
            <v>38234</v>
          </cell>
          <cell r="H359">
            <v>-42.000000000000085</v>
          </cell>
          <cell r="I359">
            <v>717.69199999999989</v>
          </cell>
        </row>
        <row r="360">
          <cell r="B360">
            <v>38235</v>
          </cell>
          <cell r="H360">
            <v>-42.000000000000085</v>
          </cell>
          <cell r="I360">
            <v>717.69199999999989</v>
          </cell>
        </row>
        <row r="361">
          <cell r="B361">
            <v>38236</v>
          </cell>
          <cell r="C361">
            <v>100.76</v>
          </cell>
          <cell r="D361">
            <v>-32.82</v>
          </cell>
          <cell r="E361">
            <v>-150.11666666666665</v>
          </cell>
          <cell r="F361">
            <v>-82.176666666666648</v>
          </cell>
          <cell r="H361">
            <v>0</v>
          </cell>
          <cell r="I361">
            <v>757.86866666666651</v>
          </cell>
        </row>
        <row r="362">
          <cell r="B362">
            <v>38237</v>
          </cell>
          <cell r="C362">
            <v>100.76</v>
          </cell>
          <cell r="D362">
            <v>-32.82</v>
          </cell>
          <cell r="E362">
            <v>0</v>
          </cell>
          <cell r="F362">
            <v>67.94</v>
          </cell>
          <cell r="H362">
            <v>0</v>
          </cell>
          <cell r="I362">
            <v>689.92866666666646</v>
          </cell>
        </row>
        <row r="363">
          <cell r="B363">
            <v>38238</v>
          </cell>
          <cell r="C363">
            <v>100.76</v>
          </cell>
          <cell r="D363">
            <v>-32.82</v>
          </cell>
          <cell r="E363">
            <v>0</v>
          </cell>
          <cell r="F363">
            <v>67.94</v>
          </cell>
          <cell r="H363">
            <v>0</v>
          </cell>
          <cell r="I363">
            <v>621.9886666666664</v>
          </cell>
        </row>
        <row r="364">
          <cell r="B364">
            <v>38239</v>
          </cell>
          <cell r="C364">
            <v>100.76</v>
          </cell>
          <cell r="D364">
            <v>-32.82</v>
          </cell>
          <cell r="E364">
            <v>0</v>
          </cell>
          <cell r="F364">
            <v>67.94</v>
          </cell>
          <cell r="H364">
            <v>0</v>
          </cell>
          <cell r="I364">
            <v>554.04866666666635</v>
          </cell>
        </row>
        <row r="365">
          <cell r="B365">
            <v>38240</v>
          </cell>
          <cell r="C365">
            <v>100.76</v>
          </cell>
          <cell r="D365">
            <v>-32.82</v>
          </cell>
          <cell r="E365">
            <v>-130</v>
          </cell>
          <cell r="F365">
            <v>-62.06</v>
          </cell>
          <cell r="H365">
            <v>-3.0000000000000853</v>
          </cell>
          <cell r="I365">
            <v>619.09199999999987</v>
          </cell>
        </row>
        <row r="366">
          <cell r="B366">
            <v>38241</v>
          </cell>
          <cell r="H366">
            <v>-3.0000000000000853</v>
          </cell>
          <cell r="I366">
            <v>619.09199999999987</v>
          </cell>
        </row>
        <row r="367">
          <cell r="B367">
            <v>38242</v>
          </cell>
          <cell r="H367">
            <v>-3.0000000000000853</v>
          </cell>
          <cell r="I367">
            <v>619.09199999999987</v>
          </cell>
        </row>
        <row r="368">
          <cell r="B368">
            <v>38243</v>
          </cell>
          <cell r="C368">
            <v>196.64</v>
          </cell>
          <cell r="D368">
            <v>-64.28</v>
          </cell>
          <cell r="E368">
            <v>-452.97500000000002</v>
          </cell>
          <cell r="F368">
            <v>-320.61500000000001</v>
          </cell>
          <cell r="H368">
            <v>0</v>
          </cell>
          <cell r="I368">
            <v>936.70699999999977</v>
          </cell>
        </row>
        <row r="369">
          <cell r="B369">
            <v>38244</v>
          </cell>
          <cell r="C369">
            <v>196.64</v>
          </cell>
          <cell r="D369">
            <v>-64.28</v>
          </cell>
          <cell r="E369">
            <v>0</v>
          </cell>
          <cell r="F369">
            <v>132.36000000000001</v>
          </cell>
          <cell r="H369">
            <v>0</v>
          </cell>
          <cell r="I369">
            <v>804.34699999999975</v>
          </cell>
        </row>
        <row r="370">
          <cell r="B370">
            <v>38245</v>
          </cell>
          <cell r="C370">
            <v>196.64</v>
          </cell>
          <cell r="D370">
            <v>-64.28</v>
          </cell>
          <cell r="E370">
            <v>0</v>
          </cell>
          <cell r="F370">
            <v>132.36000000000001</v>
          </cell>
          <cell r="H370">
            <v>0</v>
          </cell>
          <cell r="I370">
            <v>671.98699999999974</v>
          </cell>
        </row>
        <row r="371">
          <cell r="B371">
            <v>38246</v>
          </cell>
          <cell r="C371">
            <v>196.64</v>
          </cell>
          <cell r="D371">
            <v>-64.28</v>
          </cell>
          <cell r="E371">
            <v>0</v>
          </cell>
          <cell r="F371">
            <v>132.36000000000001</v>
          </cell>
          <cell r="H371">
            <v>0</v>
          </cell>
          <cell r="I371">
            <v>539.62699999999973</v>
          </cell>
        </row>
        <row r="372">
          <cell r="B372">
            <v>38247</v>
          </cell>
          <cell r="C372">
            <v>196.64</v>
          </cell>
          <cell r="D372">
            <v>-64.28</v>
          </cell>
          <cell r="E372">
            <v>0</v>
          </cell>
          <cell r="F372">
            <v>132.36000000000001</v>
          </cell>
          <cell r="H372">
            <v>-104</v>
          </cell>
          <cell r="I372">
            <v>511.29199999999992</v>
          </cell>
        </row>
        <row r="373">
          <cell r="B373">
            <v>38248</v>
          </cell>
          <cell r="H373">
            <v>-104</v>
          </cell>
          <cell r="I373">
            <v>511.29199999999992</v>
          </cell>
        </row>
        <row r="374">
          <cell r="B374">
            <v>38249</v>
          </cell>
          <cell r="H374">
            <v>-104</v>
          </cell>
          <cell r="I374">
            <v>511.29199999999992</v>
          </cell>
        </row>
        <row r="375">
          <cell r="B375">
            <v>38250</v>
          </cell>
          <cell r="C375">
            <v>139.58000000000001</v>
          </cell>
          <cell r="D375">
            <v>-244.76</v>
          </cell>
          <cell r="E375">
            <v>400</v>
          </cell>
          <cell r="F375">
            <v>294.82</v>
          </cell>
          <cell r="H375">
            <v>-104</v>
          </cell>
          <cell r="I375">
            <v>216.47199999999992</v>
          </cell>
        </row>
        <row r="376">
          <cell r="B376">
            <v>38251</v>
          </cell>
          <cell r="C376">
            <v>139.58000000000001</v>
          </cell>
          <cell r="D376">
            <v>-244.76</v>
          </cell>
          <cell r="E376">
            <v>0</v>
          </cell>
          <cell r="F376">
            <v>-105.18</v>
          </cell>
          <cell r="H376">
            <v>0</v>
          </cell>
          <cell r="I376">
            <v>217.65199999999984</v>
          </cell>
        </row>
        <row r="377">
          <cell r="B377">
            <v>38252</v>
          </cell>
          <cell r="C377">
            <v>139.58000000000001</v>
          </cell>
          <cell r="D377">
            <v>-244.76</v>
          </cell>
          <cell r="E377">
            <v>0</v>
          </cell>
          <cell r="F377">
            <v>-105.18</v>
          </cell>
          <cell r="H377">
            <v>0</v>
          </cell>
          <cell r="I377">
            <v>322.83199999999988</v>
          </cell>
        </row>
        <row r="378">
          <cell r="B378">
            <v>38253</v>
          </cell>
          <cell r="C378">
            <v>139.58000000000001</v>
          </cell>
          <cell r="D378">
            <v>-244.76</v>
          </cell>
          <cell r="E378">
            <v>0</v>
          </cell>
          <cell r="F378">
            <v>-105.18</v>
          </cell>
          <cell r="H378">
            <v>0</v>
          </cell>
          <cell r="I378">
            <v>428.01199999999989</v>
          </cell>
        </row>
        <row r="379">
          <cell r="B379">
            <v>38254</v>
          </cell>
          <cell r="C379">
            <v>139.58000000000001</v>
          </cell>
          <cell r="D379">
            <v>-244.76</v>
          </cell>
          <cell r="E379">
            <v>0</v>
          </cell>
          <cell r="F379">
            <v>-105.18</v>
          </cell>
          <cell r="H379">
            <v>-25.000000000000085</v>
          </cell>
          <cell r="I379">
            <v>558.19199999999989</v>
          </cell>
        </row>
        <row r="380">
          <cell r="B380">
            <v>38255</v>
          </cell>
          <cell r="H380">
            <v>-25.000000000000085</v>
          </cell>
          <cell r="I380">
            <v>558.19199999999989</v>
          </cell>
        </row>
        <row r="381">
          <cell r="B381">
            <v>38256</v>
          </cell>
          <cell r="H381">
            <v>-25.000000000000085</v>
          </cell>
          <cell r="I381">
            <v>558.19199999999989</v>
          </cell>
        </row>
        <row r="382">
          <cell r="B382">
            <v>38257</v>
          </cell>
          <cell r="H382">
            <v>-25.000000000000085</v>
          </cell>
          <cell r="I382">
            <v>558.19199999999989</v>
          </cell>
        </row>
        <row r="383">
          <cell r="B383">
            <v>38258</v>
          </cell>
          <cell r="H383">
            <v>-25.000000000000085</v>
          </cell>
          <cell r="I383">
            <v>558.19199999999989</v>
          </cell>
        </row>
        <row r="384">
          <cell r="B384">
            <v>38259</v>
          </cell>
          <cell r="H384">
            <v>-25.000000000000085</v>
          </cell>
          <cell r="I384">
            <v>558.19199999999989</v>
          </cell>
        </row>
        <row r="385">
          <cell r="B385">
            <v>38260</v>
          </cell>
          <cell r="H385">
            <v>-25.000000000000085</v>
          </cell>
          <cell r="I385">
            <v>558.19199999999989</v>
          </cell>
        </row>
        <row r="386">
          <cell r="B386">
            <v>38261</v>
          </cell>
          <cell r="H386">
            <v>-25.000000000000085</v>
          </cell>
          <cell r="I386">
            <v>558.19199999999989</v>
          </cell>
        </row>
        <row r="387">
          <cell r="B387">
            <v>38262</v>
          </cell>
          <cell r="H387">
            <v>-25.000000000000085</v>
          </cell>
          <cell r="I387">
            <v>558.19199999999989</v>
          </cell>
        </row>
        <row r="388">
          <cell r="B388">
            <v>38263</v>
          </cell>
          <cell r="H388">
            <v>-25.000000000000085</v>
          </cell>
          <cell r="I388">
            <v>558.19199999999989</v>
          </cell>
        </row>
        <row r="389">
          <cell r="B389">
            <v>38264</v>
          </cell>
          <cell r="H389">
            <v>-25.000000000000085</v>
          </cell>
          <cell r="I389">
            <v>558.19199999999989</v>
          </cell>
        </row>
        <row r="390">
          <cell r="B390">
            <v>38265</v>
          </cell>
          <cell r="H390">
            <v>-25.000000000000085</v>
          </cell>
          <cell r="I390">
            <v>558.19199999999989</v>
          </cell>
        </row>
        <row r="391">
          <cell r="B391">
            <v>38266</v>
          </cell>
          <cell r="H391">
            <v>-25.000000000000085</v>
          </cell>
          <cell r="I391">
            <v>558.19199999999989</v>
          </cell>
        </row>
        <row r="392">
          <cell r="B392">
            <v>38267</v>
          </cell>
          <cell r="H392">
            <v>-25.000000000000085</v>
          </cell>
          <cell r="I392">
            <v>558.19199999999989</v>
          </cell>
        </row>
        <row r="393">
          <cell r="B393">
            <v>38268</v>
          </cell>
          <cell r="H393">
            <v>-25.000000000000085</v>
          </cell>
          <cell r="I393">
            <v>558.19199999999989</v>
          </cell>
        </row>
        <row r="394">
          <cell r="B394">
            <v>38269</v>
          </cell>
          <cell r="H394">
            <v>-25.000000000000085</v>
          </cell>
          <cell r="I394">
            <v>558.19199999999989</v>
          </cell>
        </row>
        <row r="395">
          <cell r="B395">
            <v>38270</v>
          </cell>
          <cell r="H395">
            <v>-25.000000000000085</v>
          </cell>
          <cell r="I395">
            <v>558.19199999999989</v>
          </cell>
        </row>
        <row r="396">
          <cell r="B396">
            <v>38271</v>
          </cell>
          <cell r="H396">
            <v>-25.000000000000085</v>
          </cell>
          <cell r="I396">
            <v>558.19199999999989</v>
          </cell>
        </row>
        <row r="397">
          <cell r="B397">
            <v>38272</v>
          </cell>
          <cell r="H397">
            <v>-25.000000000000085</v>
          </cell>
          <cell r="I397">
            <v>558.19199999999989</v>
          </cell>
        </row>
        <row r="398">
          <cell r="B398">
            <v>38273</v>
          </cell>
          <cell r="H398">
            <v>-25.000000000000085</v>
          </cell>
          <cell r="I398">
            <v>558.19199999999989</v>
          </cell>
        </row>
        <row r="399">
          <cell r="B399">
            <v>38274</v>
          </cell>
          <cell r="H399">
            <v>-25.000000000000085</v>
          </cell>
          <cell r="I399">
            <v>558.19199999999989</v>
          </cell>
        </row>
        <row r="400">
          <cell r="B400">
            <v>38275</v>
          </cell>
          <cell r="H400">
            <v>-25.000000000000085</v>
          </cell>
          <cell r="I400">
            <v>558.19199999999989</v>
          </cell>
        </row>
        <row r="401">
          <cell r="B401">
            <v>38276</v>
          </cell>
          <cell r="H401">
            <v>-25.000000000000085</v>
          </cell>
          <cell r="I401">
            <v>558.19199999999989</v>
          </cell>
        </row>
        <row r="402">
          <cell r="B402">
            <v>38277</v>
          </cell>
          <cell r="H402">
            <v>-25.000000000000085</v>
          </cell>
          <cell r="I402">
            <v>558.19199999999989</v>
          </cell>
        </row>
        <row r="403">
          <cell r="B403">
            <v>38278</v>
          </cell>
          <cell r="H403">
            <v>-25.000000000000085</v>
          </cell>
          <cell r="I403">
            <v>558.19199999999989</v>
          </cell>
        </row>
        <row r="404">
          <cell r="B404">
            <v>38279</v>
          </cell>
          <cell r="H404">
            <v>-25.000000000000085</v>
          </cell>
          <cell r="I404">
            <v>558.19199999999989</v>
          </cell>
        </row>
        <row r="405">
          <cell r="B405">
            <v>38280</v>
          </cell>
          <cell r="H405">
            <v>-25.000000000000085</v>
          </cell>
          <cell r="I405">
            <v>558.19199999999989</v>
          </cell>
        </row>
        <row r="406">
          <cell r="B406">
            <v>38281</v>
          </cell>
          <cell r="H406">
            <v>-25.000000000000085</v>
          </cell>
          <cell r="I406">
            <v>558.19199999999989</v>
          </cell>
        </row>
        <row r="407">
          <cell r="B407">
            <v>38282</v>
          </cell>
          <cell r="H407">
            <v>-25.000000000000085</v>
          </cell>
          <cell r="I407">
            <v>558.19199999999989</v>
          </cell>
        </row>
        <row r="408">
          <cell r="B408">
            <v>38283</v>
          </cell>
          <cell r="H408">
            <v>-25.000000000000085</v>
          </cell>
          <cell r="I408">
            <v>558.19199999999989</v>
          </cell>
        </row>
        <row r="409">
          <cell r="B409">
            <v>38284</v>
          </cell>
          <cell r="H409">
            <v>-25.000000000000085</v>
          </cell>
          <cell r="I409">
            <v>558.19199999999989</v>
          </cell>
        </row>
        <row r="410">
          <cell r="B410">
            <v>38285</v>
          </cell>
          <cell r="H410">
            <v>-25.000000000000085</v>
          </cell>
          <cell r="I410">
            <v>558.19199999999989</v>
          </cell>
        </row>
        <row r="411">
          <cell r="B411">
            <v>38286</v>
          </cell>
          <cell r="H411">
            <v>-25.000000000000085</v>
          </cell>
          <cell r="I411">
            <v>558.19199999999989</v>
          </cell>
        </row>
        <row r="412">
          <cell r="B412">
            <v>38287</v>
          </cell>
          <cell r="H412">
            <v>-25.000000000000085</v>
          </cell>
          <cell r="I412">
            <v>558.19199999999989</v>
          </cell>
        </row>
        <row r="413">
          <cell r="B413">
            <v>38288</v>
          </cell>
          <cell r="H413">
            <v>-25.000000000000085</v>
          </cell>
          <cell r="I413">
            <v>558.19199999999989</v>
          </cell>
        </row>
        <row r="414">
          <cell r="B414">
            <v>38289</v>
          </cell>
          <cell r="H414">
            <v>-25.000000000000085</v>
          </cell>
          <cell r="I414">
            <v>558.19199999999989</v>
          </cell>
        </row>
        <row r="415">
          <cell r="B415">
            <v>38290</v>
          </cell>
          <cell r="H415">
            <v>-25.000000000000085</v>
          </cell>
          <cell r="I415">
            <v>558.19199999999989</v>
          </cell>
        </row>
        <row r="416">
          <cell r="B416">
            <v>38291</v>
          </cell>
          <cell r="H416">
            <v>-25.000000000000085</v>
          </cell>
          <cell r="I416">
            <v>558.19199999999989</v>
          </cell>
        </row>
        <row r="417">
          <cell r="B417">
            <v>38292</v>
          </cell>
          <cell r="H417">
            <v>-25.000000000000085</v>
          </cell>
          <cell r="I417">
            <v>558.19199999999989</v>
          </cell>
        </row>
        <row r="418">
          <cell r="B418">
            <v>38293</v>
          </cell>
          <cell r="H418">
            <v>-25.000000000000085</v>
          </cell>
          <cell r="I418">
            <v>558.19199999999989</v>
          </cell>
        </row>
        <row r="419">
          <cell r="B419">
            <v>38294</v>
          </cell>
          <cell r="H419">
            <v>-25.000000000000085</v>
          </cell>
          <cell r="I419">
            <v>558.19199999999989</v>
          </cell>
        </row>
        <row r="420">
          <cell r="B420">
            <v>38295</v>
          </cell>
          <cell r="H420">
            <v>-25.000000000000085</v>
          </cell>
          <cell r="I420">
            <v>558.19199999999989</v>
          </cell>
        </row>
        <row r="421">
          <cell r="B421">
            <v>38296</v>
          </cell>
          <cell r="H421">
            <v>-25.000000000000085</v>
          </cell>
          <cell r="I421">
            <v>558.19199999999989</v>
          </cell>
        </row>
        <row r="422">
          <cell r="B422">
            <v>38297</v>
          </cell>
          <cell r="H422">
            <v>-25.000000000000085</v>
          </cell>
          <cell r="I422">
            <v>558.19199999999989</v>
          </cell>
        </row>
        <row r="423">
          <cell r="B423">
            <v>38298</v>
          </cell>
          <cell r="H423">
            <v>-25.000000000000085</v>
          </cell>
          <cell r="I423">
            <v>558.19199999999989</v>
          </cell>
        </row>
        <row r="424">
          <cell r="B424">
            <v>38299</v>
          </cell>
          <cell r="H424">
            <v>-25.000000000000085</v>
          </cell>
          <cell r="I424">
            <v>558.19199999999989</v>
          </cell>
        </row>
        <row r="425">
          <cell r="B425">
            <v>38300</v>
          </cell>
          <cell r="H425">
            <v>-25.000000000000085</v>
          </cell>
          <cell r="I425">
            <v>558.19199999999989</v>
          </cell>
        </row>
        <row r="426">
          <cell r="B426">
            <v>38301</v>
          </cell>
          <cell r="H426">
            <v>-25.000000000000085</v>
          </cell>
          <cell r="I426">
            <v>558.19199999999989</v>
          </cell>
        </row>
        <row r="427">
          <cell r="B427">
            <v>38302</v>
          </cell>
          <cell r="H427">
            <v>-25.000000000000085</v>
          </cell>
          <cell r="I427">
            <v>558.19199999999989</v>
          </cell>
        </row>
        <row r="428">
          <cell r="B428">
            <v>38303</v>
          </cell>
          <cell r="H428">
            <v>-25.000000000000085</v>
          </cell>
          <cell r="I428">
            <v>558.19199999999989</v>
          </cell>
        </row>
        <row r="429">
          <cell r="B429">
            <v>38304</v>
          </cell>
          <cell r="H429">
            <v>-25.000000000000085</v>
          </cell>
          <cell r="I429">
            <v>558.19199999999989</v>
          </cell>
        </row>
        <row r="430">
          <cell r="B430">
            <v>38305</v>
          </cell>
          <cell r="H430">
            <v>-25.000000000000085</v>
          </cell>
          <cell r="I430">
            <v>558.19199999999989</v>
          </cell>
        </row>
        <row r="431">
          <cell r="B431">
            <v>38306</v>
          </cell>
          <cell r="H431">
            <v>-25.000000000000085</v>
          </cell>
          <cell r="I431">
            <v>558.19199999999989</v>
          </cell>
        </row>
        <row r="432">
          <cell r="B432">
            <v>38307</v>
          </cell>
          <cell r="H432">
            <v>-25.000000000000085</v>
          </cell>
          <cell r="I432">
            <v>558.19199999999989</v>
          </cell>
        </row>
        <row r="433">
          <cell r="B433">
            <v>38308</v>
          </cell>
          <cell r="H433">
            <v>-25.000000000000085</v>
          </cell>
          <cell r="I433">
            <v>558.19199999999989</v>
          </cell>
        </row>
        <row r="434">
          <cell r="B434">
            <v>38309</v>
          </cell>
          <cell r="H434">
            <v>-25.000000000000085</v>
          </cell>
          <cell r="I434">
            <v>558.19199999999989</v>
          </cell>
        </row>
        <row r="435">
          <cell r="B435">
            <v>38310</v>
          </cell>
          <cell r="H435">
            <v>-25.000000000000085</v>
          </cell>
          <cell r="I435">
            <v>558.19199999999989</v>
          </cell>
        </row>
        <row r="436">
          <cell r="B436">
            <v>38311</v>
          </cell>
          <cell r="H436">
            <v>-25.000000000000085</v>
          </cell>
          <cell r="I436">
            <v>558.19199999999989</v>
          </cell>
        </row>
        <row r="437">
          <cell r="B437">
            <v>38312</v>
          </cell>
          <cell r="H437">
            <v>-25.000000000000085</v>
          </cell>
          <cell r="I437">
            <v>558.19199999999989</v>
          </cell>
        </row>
        <row r="438">
          <cell r="B438">
            <v>38313</v>
          </cell>
          <cell r="H438">
            <v>-25.000000000000085</v>
          </cell>
          <cell r="I438">
            <v>558.19199999999989</v>
          </cell>
        </row>
        <row r="439">
          <cell r="B439">
            <v>38314</v>
          </cell>
          <cell r="H439">
            <v>-25.000000000000085</v>
          </cell>
          <cell r="I439">
            <v>558.19199999999989</v>
          </cell>
        </row>
        <row r="440">
          <cell r="B440">
            <v>38315</v>
          </cell>
          <cell r="H440">
            <v>-25.000000000000085</v>
          </cell>
          <cell r="I440">
            <v>558.19199999999989</v>
          </cell>
        </row>
        <row r="441">
          <cell r="B441">
            <v>38316</v>
          </cell>
          <cell r="H441">
            <v>-25.000000000000085</v>
          </cell>
          <cell r="I441">
            <v>558.19199999999989</v>
          </cell>
        </row>
        <row r="442">
          <cell r="B442">
            <v>38317</v>
          </cell>
          <cell r="H442">
            <v>-25.000000000000085</v>
          </cell>
          <cell r="I442">
            <v>558.19199999999989</v>
          </cell>
        </row>
        <row r="443">
          <cell r="B443">
            <v>38318</v>
          </cell>
          <cell r="H443">
            <v>-25.000000000000085</v>
          </cell>
          <cell r="I443">
            <v>558.19199999999989</v>
          </cell>
        </row>
        <row r="444">
          <cell r="B444">
            <v>38319</v>
          </cell>
          <cell r="H444">
            <v>-25.000000000000085</v>
          </cell>
          <cell r="I444">
            <v>558.19199999999989</v>
          </cell>
        </row>
        <row r="445">
          <cell r="B445">
            <v>38320</v>
          </cell>
          <cell r="H445">
            <v>-25.000000000000085</v>
          </cell>
          <cell r="I445">
            <v>558.19199999999989</v>
          </cell>
        </row>
        <row r="446">
          <cell r="B446">
            <v>38321</v>
          </cell>
          <cell r="H446">
            <v>-25.000000000000085</v>
          </cell>
          <cell r="I446">
            <v>558.19199999999989</v>
          </cell>
        </row>
        <row r="447">
          <cell r="B447">
            <v>38322</v>
          </cell>
          <cell r="H447">
            <v>-25.000000000000085</v>
          </cell>
          <cell r="I447">
            <v>558.19199999999989</v>
          </cell>
        </row>
        <row r="448">
          <cell r="B448">
            <v>38323</v>
          </cell>
          <cell r="H448">
            <v>-25.000000000000085</v>
          </cell>
          <cell r="I448">
            <v>558.19199999999989</v>
          </cell>
        </row>
        <row r="449">
          <cell r="B449">
            <v>38324</v>
          </cell>
          <cell r="H449">
            <v>-25.000000000000085</v>
          </cell>
          <cell r="I449">
            <v>558.19199999999989</v>
          </cell>
        </row>
        <row r="450">
          <cell r="B450">
            <v>38325</v>
          </cell>
          <cell r="H450">
            <v>-25.000000000000085</v>
          </cell>
          <cell r="I450">
            <v>558.19199999999989</v>
          </cell>
        </row>
        <row r="451">
          <cell r="B451">
            <v>38326</v>
          </cell>
          <cell r="H451">
            <v>-25.000000000000085</v>
          </cell>
          <cell r="I451">
            <v>558.19199999999989</v>
          </cell>
        </row>
        <row r="452">
          <cell r="B452">
            <v>38327</v>
          </cell>
          <cell r="H452">
            <v>-25.000000000000085</v>
          </cell>
          <cell r="I452">
            <v>558.19199999999989</v>
          </cell>
        </row>
        <row r="453">
          <cell r="B453">
            <v>38328</v>
          </cell>
          <cell r="H453">
            <v>-25.000000000000085</v>
          </cell>
          <cell r="I453">
            <v>558.19199999999989</v>
          </cell>
        </row>
        <row r="454">
          <cell r="B454">
            <v>38329</v>
          </cell>
          <cell r="H454">
            <v>-25.000000000000085</v>
          </cell>
          <cell r="I454">
            <v>558.19199999999989</v>
          </cell>
        </row>
        <row r="455">
          <cell r="B455">
            <v>38330</v>
          </cell>
          <cell r="H455">
            <v>-25.000000000000085</v>
          </cell>
          <cell r="I455">
            <v>558.19199999999989</v>
          </cell>
        </row>
        <row r="456">
          <cell r="B456">
            <v>38331</v>
          </cell>
          <cell r="H456">
            <v>-25.000000000000085</v>
          </cell>
          <cell r="I456">
            <v>558.19199999999989</v>
          </cell>
        </row>
        <row r="457">
          <cell r="B457">
            <v>38332</v>
          </cell>
          <cell r="H457">
            <v>-25.000000000000085</v>
          </cell>
          <cell r="I457">
            <v>558.19199999999989</v>
          </cell>
        </row>
        <row r="458">
          <cell r="B458">
            <v>38333</v>
          </cell>
          <cell r="H458">
            <v>-25.000000000000085</v>
          </cell>
          <cell r="I458">
            <v>558.19199999999989</v>
          </cell>
        </row>
        <row r="459">
          <cell r="B459">
            <v>38334</v>
          </cell>
          <cell r="H459">
            <v>-25.000000000000085</v>
          </cell>
          <cell r="I459">
            <v>558.19199999999989</v>
          </cell>
        </row>
        <row r="460">
          <cell r="B460">
            <v>38335</v>
          </cell>
          <cell r="H460">
            <v>-25.000000000000085</v>
          </cell>
          <cell r="I460">
            <v>558.19199999999989</v>
          </cell>
        </row>
        <row r="461">
          <cell r="B461">
            <v>38336</v>
          </cell>
          <cell r="H461">
            <v>-25.000000000000085</v>
          </cell>
          <cell r="I461">
            <v>558.19199999999989</v>
          </cell>
        </row>
        <row r="462">
          <cell r="B462">
            <v>38337</v>
          </cell>
          <cell r="H462">
            <v>-25.000000000000085</v>
          </cell>
          <cell r="I462">
            <v>558.19199999999989</v>
          </cell>
        </row>
        <row r="463">
          <cell r="B463">
            <v>38338</v>
          </cell>
          <cell r="H463">
            <v>-25.000000000000085</v>
          </cell>
          <cell r="I463">
            <v>558.19199999999989</v>
          </cell>
        </row>
        <row r="464">
          <cell r="B464">
            <v>38339</v>
          </cell>
          <cell r="H464">
            <v>-25.000000000000085</v>
          </cell>
          <cell r="I464">
            <v>558.19199999999989</v>
          </cell>
        </row>
        <row r="465">
          <cell r="B465">
            <v>38340</v>
          </cell>
          <cell r="H465">
            <v>-25.000000000000085</v>
          </cell>
          <cell r="I465">
            <v>558.19199999999989</v>
          </cell>
        </row>
        <row r="466">
          <cell r="B466">
            <v>38341</v>
          </cell>
          <cell r="H466">
            <v>-25.000000000000085</v>
          </cell>
          <cell r="I466">
            <v>558.19199999999989</v>
          </cell>
        </row>
        <row r="467">
          <cell r="B467">
            <v>38342</v>
          </cell>
          <cell r="H467">
            <v>-25.000000000000085</v>
          </cell>
          <cell r="I467">
            <v>558.19199999999989</v>
          </cell>
        </row>
        <row r="468">
          <cell r="B468">
            <v>38343</v>
          </cell>
          <cell r="H468">
            <v>-25.000000000000085</v>
          </cell>
          <cell r="I468">
            <v>558.19199999999989</v>
          </cell>
        </row>
        <row r="469">
          <cell r="B469">
            <v>38344</v>
          </cell>
          <cell r="H469">
            <v>-25.000000000000085</v>
          </cell>
          <cell r="I469">
            <v>558.19199999999989</v>
          </cell>
        </row>
        <row r="470">
          <cell r="B470">
            <v>38345</v>
          </cell>
          <cell r="H470">
            <v>-25.000000000000085</v>
          </cell>
          <cell r="I470">
            <v>558.19199999999989</v>
          </cell>
        </row>
        <row r="471">
          <cell r="B471">
            <v>38346</v>
          </cell>
          <cell r="H471">
            <v>-25.000000000000085</v>
          </cell>
          <cell r="I471">
            <v>558.19199999999989</v>
          </cell>
        </row>
        <row r="472">
          <cell r="B472">
            <v>38347</v>
          </cell>
          <cell r="H472">
            <v>-25.000000000000085</v>
          </cell>
          <cell r="I472">
            <v>558.19199999999989</v>
          </cell>
        </row>
        <row r="473">
          <cell r="B473">
            <v>38348</v>
          </cell>
          <cell r="H473">
            <v>-25.000000000000085</v>
          </cell>
          <cell r="I473">
            <v>558.19199999999989</v>
          </cell>
        </row>
        <row r="474">
          <cell r="B474">
            <v>38349</v>
          </cell>
          <cell r="H474">
            <v>-25.000000000000085</v>
          </cell>
          <cell r="I474">
            <v>558.19199999999989</v>
          </cell>
        </row>
        <row r="475">
          <cell r="B475">
            <v>38350</v>
          </cell>
          <cell r="H475">
            <v>-25.000000000000085</v>
          </cell>
          <cell r="I475">
            <v>558.19199999999989</v>
          </cell>
        </row>
        <row r="476">
          <cell r="B476">
            <v>38351</v>
          </cell>
          <cell r="H476">
            <v>-25.000000000000085</v>
          </cell>
          <cell r="I476">
            <v>558.19199999999989</v>
          </cell>
        </row>
        <row r="477">
          <cell r="B477">
            <v>38352</v>
          </cell>
          <cell r="H477">
            <v>-25.000000000000085</v>
          </cell>
          <cell r="I477">
            <v>558.19199999999989</v>
          </cell>
        </row>
        <row r="478">
          <cell r="B478">
            <v>38353</v>
          </cell>
          <cell r="H478">
            <v>-25.000000000000085</v>
          </cell>
          <cell r="I478">
            <v>558.19199999999989</v>
          </cell>
        </row>
        <row r="479">
          <cell r="B479">
            <v>38354</v>
          </cell>
          <cell r="H479">
            <v>-25.000000000000085</v>
          </cell>
          <cell r="I479">
            <v>558.19199999999989</v>
          </cell>
        </row>
        <row r="480">
          <cell r="B480">
            <v>38355</v>
          </cell>
          <cell r="H480">
            <v>-25.000000000000085</v>
          </cell>
          <cell r="I480">
            <v>558.19199999999989</v>
          </cell>
        </row>
        <row r="481">
          <cell r="B481">
            <v>38356</v>
          </cell>
          <cell r="H481">
            <v>-25.000000000000085</v>
          </cell>
          <cell r="I481">
            <v>558.19199999999989</v>
          </cell>
        </row>
        <row r="482">
          <cell r="B482">
            <v>38357</v>
          </cell>
          <cell r="H482">
            <v>-25.000000000000085</v>
          </cell>
          <cell r="I482">
            <v>558.19199999999989</v>
          </cell>
        </row>
        <row r="483">
          <cell r="B483">
            <v>38358</v>
          </cell>
          <cell r="H483">
            <v>-25.000000000000085</v>
          </cell>
          <cell r="I483">
            <v>558.19199999999989</v>
          </cell>
        </row>
        <row r="484">
          <cell r="B484">
            <v>38359</v>
          </cell>
          <cell r="H484">
            <v>-25.000000000000085</v>
          </cell>
          <cell r="I484">
            <v>558.19199999999989</v>
          </cell>
        </row>
        <row r="485">
          <cell r="B485">
            <v>38360</v>
          </cell>
          <cell r="H485">
            <v>-25.000000000000085</v>
          </cell>
          <cell r="I485">
            <v>558.19199999999989</v>
          </cell>
        </row>
        <row r="486">
          <cell r="B486">
            <v>38361</v>
          </cell>
          <cell r="H486">
            <v>-25.000000000000085</v>
          </cell>
          <cell r="I486">
            <v>558.19199999999989</v>
          </cell>
        </row>
        <row r="487">
          <cell r="B487">
            <v>38362</v>
          </cell>
          <cell r="H487">
            <v>-25.000000000000085</v>
          </cell>
          <cell r="I487">
            <v>558.19199999999989</v>
          </cell>
        </row>
        <row r="488">
          <cell r="B488">
            <v>38363</v>
          </cell>
          <cell r="H488">
            <v>-25.000000000000085</v>
          </cell>
          <cell r="I488">
            <v>558.19199999999989</v>
          </cell>
        </row>
        <row r="489">
          <cell r="B489">
            <v>38364</v>
          </cell>
          <cell r="H489">
            <v>-25.000000000000085</v>
          </cell>
          <cell r="I489">
            <v>558.19199999999989</v>
          </cell>
        </row>
        <row r="490">
          <cell r="B490">
            <v>38365</v>
          </cell>
          <cell r="H490">
            <v>-25.000000000000085</v>
          </cell>
          <cell r="I490">
            <v>558.19199999999989</v>
          </cell>
        </row>
        <row r="491">
          <cell r="B491">
            <v>38366</v>
          </cell>
          <cell r="H491">
            <v>-25.000000000000085</v>
          </cell>
          <cell r="I491">
            <v>558.19199999999989</v>
          </cell>
        </row>
        <row r="492">
          <cell r="B492">
            <v>38367</v>
          </cell>
          <cell r="H492">
            <v>-25.000000000000085</v>
          </cell>
          <cell r="I492">
            <v>558.19199999999989</v>
          </cell>
        </row>
        <row r="493">
          <cell r="B493">
            <v>38368</v>
          </cell>
          <cell r="H493">
            <v>-25.000000000000085</v>
          </cell>
          <cell r="I493">
            <v>558.19199999999989</v>
          </cell>
        </row>
        <row r="494">
          <cell r="B494">
            <v>38369</v>
          </cell>
          <cell r="H494">
            <v>-25.000000000000085</v>
          </cell>
          <cell r="I494">
            <v>558.19199999999989</v>
          </cell>
        </row>
        <row r="495">
          <cell r="B495">
            <v>38370</v>
          </cell>
          <cell r="H495">
            <v>-25.000000000000085</v>
          </cell>
          <cell r="I495">
            <v>558.19199999999989</v>
          </cell>
        </row>
        <row r="496">
          <cell r="B496">
            <v>38371</v>
          </cell>
          <cell r="H496">
            <v>-25.000000000000085</v>
          </cell>
          <cell r="I496">
            <v>558.19199999999989</v>
          </cell>
        </row>
        <row r="497">
          <cell r="B497">
            <v>38372</v>
          </cell>
          <cell r="H497">
            <v>-25.000000000000085</v>
          </cell>
          <cell r="I497">
            <v>558.19199999999989</v>
          </cell>
        </row>
        <row r="498">
          <cell r="B498">
            <v>38373</v>
          </cell>
          <cell r="H498">
            <v>-25.000000000000085</v>
          </cell>
          <cell r="I498">
            <v>558.19199999999989</v>
          </cell>
        </row>
        <row r="499">
          <cell r="B499">
            <v>38374</v>
          </cell>
          <cell r="H499">
            <v>-25.000000000000085</v>
          </cell>
          <cell r="I499">
            <v>558.19199999999989</v>
          </cell>
        </row>
        <row r="500">
          <cell r="B500">
            <v>38375</v>
          </cell>
          <cell r="H500">
            <v>-25.000000000000085</v>
          </cell>
          <cell r="I500">
            <v>558.19199999999989</v>
          </cell>
        </row>
        <row r="501">
          <cell r="B501">
            <v>38376</v>
          </cell>
          <cell r="H501">
            <v>-25.000000000000085</v>
          </cell>
          <cell r="I501">
            <v>558.19199999999989</v>
          </cell>
        </row>
      </sheetData>
      <sheetData sheetId="7" refreshError="1"/>
      <sheetData sheetId="8" refreshError="1"/>
      <sheetData sheetId="9" refreshError="1"/>
      <sheetData sheetId="10" refreshError="1">
        <row r="6">
          <cell r="B6" t="e">
            <v>#DIV/0!</v>
          </cell>
          <cell r="E6">
            <v>4</v>
          </cell>
          <cell r="F6" t="str">
            <v>RWE</v>
          </cell>
          <cell r="G6" t="str">
            <v>RWE</v>
          </cell>
          <cell r="I6">
            <v>1</v>
          </cell>
          <cell r="J6" t="str">
            <v>CZK</v>
          </cell>
          <cell r="K6">
            <v>1</v>
          </cell>
          <cell r="L6">
            <v>0</v>
          </cell>
          <cell r="M6">
            <v>0</v>
          </cell>
          <cell r="N6">
            <v>0</v>
          </cell>
          <cell r="Q6">
            <v>0</v>
          </cell>
          <cell r="V6">
            <v>0</v>
          </cell>
          <cell r="X6">
            <v>0</v>
          </cell>
          <cell r="Z6">
            <v>0</v>
          </cell>
          <cell r="AS6">
            <v>0</v>
          </cell>
          <cell r="AT6">
            <v>0</v>
          </cell>
          <cell r="AX6">
            <v>0</v>
          </cell>
          <cell r="BC6">
            <v>0</v>
          </cell>
          <cell r="BD6">
            <v>0</v>
          </cell>
          <cell r="BH6">
            <v>0</v>
          </cell>
          <cell r="BI6">
            <v>0</v>
          </cell>
          <cell r="BK6">
            <v>0</v>
          </cell>
          <cell r="BO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W6">
            <v>0.31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N6" t="e">
            <v>#DIV/0!</v>
          </cell>
          <cell r="CP6">
            <v>0</v>
          </cell>
          <cell r="CQ6">
            <v>0</v>
          </cell>
          <cell r="CS6">
            <v>0</v>
          </cell>
          <cell r="CT6">
            <v>547</v>
          </cell>
          <cell r="CU6">
            <v>0</v>
          </cell>
          <cell r="CV6">
            <v>0</v>
          </cell>
          <cell r="CW6">
            <v>0</v>
          </cell>
          <cell r="CX6" t="e">
            <v>#DIV/0!</v>
          </cell>
          <cell r="GG6">
            <v>0</v>
          </cell>
          <cell r="GH6">
            <v>0</v>
          </cell>
          <cell r="GI6" t="str">
            <v>RWE</v>
          </cell>
          <cell r="GJ6">
            <v>0</v>
          </cell>
          <cell r="GL6" t="str">
            <v>CZK</v>
          </cell>
          <cell r="GM6">
            <v>1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</row>
        <row r="10">
          <cell r="A10" t="str">
            <v>ReceivedLoan</v>
          </cell>
        </row>
        <row r="15">
          <cell r="B15" t="e">
            <v>#DIV/0!</v>
          </cell>
          <cell r="E15">
            <v>4</v>
          </cell>
          <cell r="I15">
            <v>1</v>
          </cell>
          <cell r="J15" t="str">
            <v>CZK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Q15">
            <v>0</v>
          </cell>
          <cell r="V15">
            <v>0</v>
          </cell>
          <cell r="X15">
            <v>0</v>
          </cell>
          <cell r="Z15">
            <v>0</v>
          </cell>
          <cell r="AS15">
            <v>0</v>
          </cell>
          <cell r="AT15">
            <v>0</v>
          </cell>
          <cell r="AX15">
            <v>0</v>
          </cell>
          <cell r="BC15">
            <v>0</v>
          </cell>
          <cell r="BD15">
            <v>0</v>
          </cell>
          <cell r="BH15">
            <v>0</v>
          </cell>
          <cell r="BK15">
            <v>0</v>
          </cell>
          <cell r="BO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W15">
            <v>0.31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N15" t="e">
            <v>#DIV/0!</v>
          </cell>
          <cell r="CP15">
            <v>0</v>
          </cell>
          <cell r="CQ15">
            <v>0</v>
          </cell>
          <cell r="CS15">
            <v>0</v>
          </cell>
          <cell r="CT15">
            <v>547</v>
          </cell>
          <cell r="CU15">
            <v>0</v>
          </cell>
          <cell r="CV15">
            <v>0</v>
          </cell>
          <cell r="CW15">
            <v>0</v>
          </cell>
          <cell r="CX15" t="e">
            <v>#DIV/0!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L15" t="str">
            <v>CZK</v>
          </cell>
          <cell r="GM15">
            <v>1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</row>
        <row r="37">
          <cell r="A37">
            <v>0</v>
          </cell>
        </row>
        <row r="43">
          <cell r="A43">
            <v>0</v>
          </cell>
        </row>
        <row r="45">
          <cell r="A45">
            <v>0</v>
          </cell>
        </row>
        <row r="47">
          <cell r="A47">
            <v>0</v>
          </cell>
        </row>
        <row r="49">
          <cell r="A49">
            <v>0</v>
          </cell>
        </row>
        <row r="51">
          <cell r="A51">
            <v>0</v>
          </cell>
        </row>
        <row r="53">
          <cell r="A53">
            <v>0</v>
          </cell>
        </row>
      </sheetData>
      <sheetData sheetId="11" refreshError="1">
        <row r="73">
          <cell r="B73" t="e">
            <v>#DIV/0!</v>
          </cell>
          <cell r="E73">
            <v>4</v>
          </cell>
          <cell r="I73">
            <v>1</v>
          </cell>
          <cell r="J73" t="str">
            <v>CZK</v>
          </cell>
          <cell r="K73">
            <v>1</v>
          </cell>
          <cell r="L73">
            <v>0</v>
          </cell>
          <cell r="M73">
            <v>0</v>
          </cell>
          <cell r="N73">
            <v>0</v>
          </cell>
          <cell r="Q73">
            <v>0</v>
          </cell>
          <cell r="V73">
            <v>0</v>
          </cell>
          <cell r="X73">
            <v>0</v>
          </cell>
          <cell r="Z73">
            <v>0</v>
          </cell>
          <cell r="AS73">
            <v>0</v>
          </cell>
          <cell r="AT73">
            <v>0</v>
          </cell>
          <cell r="AX73">
            <v>0</v>
          </cell>
          <cell r="BC73">
            <v>0</v>
          </cell>
          <cell r="BD73">
            <v>0</v>
          </cell>
          <cell r="BH73">
            <v>0</v>
          </cell>
          <cell r="BK73">
            <v>0</v>
          </cell>
          <cell r="BO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W73">
            <v>0.31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N73" t="e">
            <v>#DIV/0!</v>
          </cell>
          <cell r="CP73">
            <v>0</v>
          </cell>
          <cell r="CQ73">
            <v>0</v>
          </cell>
          <cell r="CS73">
            <v>0</v>
          </cell>
          <cell r="CT73">
            <v>547</v>
          </cell>
          <cell r="CU73">
            <v>0</v>
          </cell>
          <cell r="CV73">
            <v>0</v>
          </cell>
          <cell r="CW73">
            <v>0</v>
          </cell>
          <cell r="CX73" t="e">
            <v>#DIV/0!</v>
          </cell>
          <cell r="GG73">
            <v>0</v>
          </cell>
          <cell r="GH73">
            <v>0</v>
          </cell>
          <cell r="GI73">
            <v>0</v>
          </cell>
          <cell r="GJ73">
            <v>0</v>
          </cell>
          <cell r="GL73" t="str">
            <v>CZK</v>
          </cell>
          <cell r="GM73">
            <v>1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0</v>
          </cell>
        </row>
        <row r="173">
          <cell r="A173">
            <v>0</v>
          </cell>
        </row>
        <row r="175">
          <cell r="A175">
            <v>0</v>
          </cell>
        </row>
      </sheetData>
      <sheetData sheetId="12" refreshError="1">
        <row r="6">
          <cell r="D6">
            <v>37864</v>
          </cell>
          <cell r="P6">
            <v>0</v>
          </cell>
        </row>
        <row r="7">
          <cell r="D7">
            <v>37895</v>
          </cell>
          <cell r="P7">
            <v>0</v>
          </cell>
        </row>
        <row r="8">
          <cell r="D8">
            <v>37895</v>
          </cell>
          <cell r="P8">
            <v>0</v>
          </cell>
        </row>
        <row r="9">
          <cell r="D9">
            <v>37895</v>
          </cell>
          <cell r="P9">
            <v>138806.95045896003</v>
          </cell>
        </row>
        <row r="10">
          <cell r="D10">
            <v>37896</v>
          </cell>
          <cell r="P10">
            <v>138806.95045896003</v>
          </cell>
        </row>
        <row r="11">
          <cell r="D11">
            <v>37897</v>
          </cell>
          <cell r="P11">
            <v>207762.95045896003</v>
          </cell>
        </row>
        <row r="12">
          <cell r="D12">
            <v>37898</v>
          </cell>
          <cell r="P12">
            <v>207762.95045896003</v>
          </cell>
        </row>
        <row r="13">
          <cell r="D13">
            <v>37899</v>
          </cell>
          <cell r="P13">
            <v>207762.95045896003</v>
          </cell>
        </row>
        <row r="14">
          <cell r="D14">
            <v>37900</v>
          </cell>
          <cell r="P14">
            <v>207762.95045896003</v>
          </cell>
        </row>
        <row r="15">
          <cell r="D15">
            <v>37900</v>
          </cell>
          <cell r="P15">
            <v>207762.95045896003</v>
          </cell>
        </row>
        <row r="16">
          <cell r="D16">
            <v>37900</v>
          </cell>
          <cell r="P16">
            <v>657245.81157007127</v>
          </cell>
        </row>
        <row r="17">
          <cell r="D17">
            <v>37901</v>
          </cell>
          <cell r="P17">
            <v>657245.81157007127</v>
          </cell>
        </row>
        <row r="18">
          <cell r="D18">
            <v>37902</v>
          </cell>
          <cell r="P18">
            <v>582245.81157007127</v>
          </cell>
        </row>
        <row r="19">
          <cell r="D19">
            <v>37903</v>
          </cell>
          <cell r="P19">
            <v>882245.81157007127</v>
          </cell>
        </row>
        <row r="20">
          <cell r="D20">
            <v>37904</v>
          </cell>
          <cell r="P20">
            <v>882245.81157007127</v>
          </cell>
        </row>
        <row r="21">
          <cell r="D21">
            <v>37904</v>
          </cell>
          <cell r="P21">
            <v>882245.81157007127</v>
          </cell>
        </row>
        <row r="22">
          <cell r="D22">
            <v>37904</v>
          </cell>
          <cell r="P22">
            <v>753235.02753537125</v>
          </cell>
        </row>
        <row r="23">
          <cell r="D23">
            <v>37905</v>
          </cell>
          <cell r="P23">
            <v>753235.02753537125</v>
          </cell>
        </row>
        <row r="24">
          <cell r="D24">
            <v>37906</v>
          </cell>
          <cell r="P24">
            <v>753235.02753537125</v>
          </cell>
        </row>
        <row r="25">
          <cell r="D25">
            <v>37907</v>
          </cell>
          <cell r="P25">
            <v>753235.02753537125</v>
          </cell>
        </row>
        <row r="26">
          <cell r="D26">
            <v>37908</v>
          </cell>
          <cell r="P26">
            <v>843235.02753537125</v>
          </cell>
        </row>
        <row r="27">
          <cell r="D27">
            <v>37909</v>
          </cell>
          <cell r="P27">
            <v>843235.02753537125</v>
          </cell>
        </row>
        <row r="28">
          <cell r="D28">
            <v>37909</v>
          </cell>
          <cell r="P28">
            <v>843235.02753537125</v>
          </cell>
        </row>
        <row r="29">
          <cell r="D29">
            <v>37909</v>
          </cell>
          <cell r="P29">
            <v>843235.02753537125</v>
          </cell>
        </row>
        <row r="30">
          <cell r="D30">
            <v>37909</v>
          </cell>
          <cell r="P30">
            <v>569506.43878537125</v>
          </cell>
        </row>
        <row r="31">
          <cell r="D31">
            <v>37910</v>
          </cell>
          <cell r="P31">
            <v>787365.33318537124</v>
          </cell>
        </row>
        <row r="32">
          <cell r="D32">
            <v>37911</v>
          </cell>
          <cell r="P32">
            <v>770207.83318537124</v>
          </cell>
        </row>
        <row r="33">
          <cell r="D33">
            <v>37912</v>
          </cell>
          <cell r="P33">
            <v>770207.83318537124</v>
          </cell>
        </row>
        <row r="34">
          <cell r="D34">
            <v>37913</v>
          </cell>
          <cell r="P34">
            <v>770207.83318537124</v>
          </cell>
        </row>
        <row r="35">
          <cell r="D35">
            <v>37914</v>
          </cell>
          <cell r="P35">
            <v>770207.83318537124</v>
          </cell>
        </row>
        <row r="36">
          <cell r="D36">
            <v>37914</v>
          </cell>
          <cell r="P36">
            <v>770207.83318537124</v>
          </cell>
        </row>
        <row r="37">
          <cell r="D37">
            <v>37914</v>
          </cell>
          <cell r="P37">
            <v>770207.83318537124</v>
          </cell>
        </row>
        <row r="38">
          <cell r="D38">
            <v>37914</v>
          </cell>
          <cell r="P38">
            <v>770207.83318537124</v>
          </cell>
        </row>
        <row r="39">
          <cell r="D39">
            <v>37914</v>
          </cell>
          <cell r="P39">
            <v>770207.83318537124</v>
          </cell>
        </row>
        <row r="40">
          <cell r="D40">
            <v>37914</v>
          </cell>
          <cell r="P40">
            <v>1519862.1937327934</v>
          </cell>
        </row>
        <row r="41">
          <cell r="D41">
            <v>37915</v>
          </cell>
          <cell r="P41">
            <v>1449862.1937327934</v>
          </cell>
        </row>
        <row r="42">
          <cell r="D42">
            <v>37916</v>
          </cell>
          <cell r="P42">
            <v>1449862.1937327934</v>
          </cell>
        </row>
        <row r="43">
          <cell r="D43">
            <v>37916</v>
          </cell>
          <cell r="P43">
            <v>802149.29028497357</v>
          </cell>
        </row>
        <row r="44">
          <cell r="D44">
            <v>37917</v>
          </cell>
          <cell r="P44">
            <v>928799.88778385357</v>
          </cell>
        </row>
        <row r="45">
          <cell r="D45">
            <v>37918</v>
          </cell>
          <cell r="P45">
            <v>928799.88778385357</v>
          </cell>
        </row>
        <row r="46">
          <cell r="D46">
            <v>37918</v>
          </cell>
          <cell r="P46">
            <v>928799.88778385357</v>
          </cell>
        </row>
        <row r="47">
          <cell r="D47">
            <v>37918</v>
          </cell>
          <cell r="P47">
            <v>893173.88778385357</v>
          </cell>
        </row>
        <row r="48">
          <cell r="D48">
            <v>37919</v>
          </cell>
          <cell r="P48">
            <v>893173.88778385357</v>
          </cell>
        </row>
        <row r="49">
          <cell r="D49">
            <v>37920</v>
          </cell>
          <cell r="P49">
            <v>893173.88778385357</v>
          </cell>
        </row>
        <row r="50">
          <cell r="D50">
            <v>37921</v>
          </cell>
          <cell r="P50">
            <v>1222025.8877838536</v>
          </cell>
        </row>
        <row r="51">
          <cell r="D51">
            <v>37922</v>
          </cell>
          <cell r="P51">
            <v>1222025.8877838536</v>
          </cell>
        </row>
        <row r="52">
          <cell r="D52">
            <v>37923</v>
          </cell>
          <cell r="P52">
            <v>1222025.8877838536</v>
          </cell>
        </row>
        <row r="53">
          <cell r="D53">
            <v>37923</v>
          </cell>
          <cell r="P53">
            <v>1182025.8877838536</v>
          </cell>
        </row>
        <row r="54">
          <cell r="D54">
            <v>37924</v>
          </cell>
          <cell r="P54">
            <v>1169628.0300338536</v>
          </cell>
        </row>
        <row r="55">
          <cell r="D55">
            <v>37925</v>
          </cell>
          <cell r="P55">
            <v>1170926.888774412</v>
          </cell>
        </row>
        <row r="56">
          <cell r="D56">
            <v>37925</v>
          </cell>
          <cell r="P56">
            <v>1170926.888774412</v>
          </cell>
        </row>
        <row r="57">
          <cell r="D57">
            <v>37926</v>
          </cell>
          <cell r="P57">
            <v>1170926.888774412</v>
          </cell>
        </row>
        <row r="58">
          <cell r="D58">
            <v>37927</v>
          </cell>
          <cell r="P58">
            <v>1170926.888774412</v>
          </cell>
        </row>
        <row r="59">
          <cell r="D59">
            <v>37928</v>
          </cell>
          <cell r="P59">
            <v>1170926.888774412</v>
          </cell>
        </row>
        <row r="60">
          <cell r="D60">
            <v>37928</v>
          </cell>
          <cell r="P60">
            <v>1170926.888774412</v>
          </cell>
        </row>
        <row r="61">
          <cell r="D61">
            <v>37928</v>
          </cell>
          <cell r="P61">
            <v>2427249.715939912</v>
          </cell>
        </row>
        <row r="62">
          <cell r="D62">
            <v>37929</v>
          </cell>
          <cell r="P62">
            <v>2468880.2714954675</v>
          </cell>
        </row>
        <row r="63">
          <cell r="D63">
            <v>37930</v>
          </cell>
          <cell r="P63">
            <v>2468880.2714954675</v>
          </cell>
        </row>
        <row r="64">
          <cell r="D64">
            <v>37930</v>
          </cell>
          <cell r="P64">
            <v>1762730.2812437131</v>
          </cell>
        </row>
        <row r="65">
          <cell r="D65">
            <v>37931</v>
          </cell>
          <cell r="P65">
            <v>1762130.2812437131</v>
          </cell>
        </row>
        <row r="66">
          <cell r="D66">
            <v>37932</v>
          </cell>
          <cell r="P66">
            <v>1760730.2812437131</v>
          </cell>
        </row>
        <row r="67">
          <cell r="D67">
            <v>37933</v>
          </cell>
          <cell r="P67">
            <v>1760730.2812437131</v>
          </cell>
        </row>
        <row r="68">
          <cell r="D68">
            <v>37934</v>
          </cell>
          <cell r="P68">
            <v>1760730.2812437131</v>
          </cell>
        </row>
        <row r="69">
          <cell r="D69">
            <v>37935</v>
          </cell>
          <cell r="P69">
            <v>1760730.2812437131</v>
          </cell>
        </row>
        <row r="70">
          <cell r="D70">
            <v>37935</v>
          </cell>
          <cell r="P70">
            <v>1760730.2812437131</v>
          </cell>
        </row>
        <row r="71">
          <cell r="D71">
            <v>37935</v>
          </cell>
          <cell r="P71">
            <v>1764986.5016045012</v>
          </cell>
        </row>
        <row r="72">
          <cell r="D72">
            <v>37936</v>
          </cell>
          <cell r="P72">
            <v>1915746.5016045012</v>
          </cell>
        </row>
        <row r="73">
          <cell r="D73">
            <v>37937</v>
          </cell>
          <cell r="P73">
            <v>2066506.5016045012</v>
          </cell>
        </row>
        <row r="74">
          <cell r="D74">
            <v>37938</v>
          </cell>
          <cell r="P74">
            <v>2217266.5016045012</v>
          </cell>
        </row>
        <row r="75">
          <cell r="D75">
            <v>37939</v>
          </cell>
          <cell r="P75">
            <v>2298026.5016045012</v>
          </cell>
        </row>
        <row r="76">
          <cell r="D76">
            <v>37940</v>
          </cell>
          <cell r="P76">
            <v>2298026.5016045012</v>
          </cell>
        </row>
        <row r="77">
          <cell r="D77">
            <v>37941</v>
          </cell>
          <cell r="P77">
            <v>2298026.5016045012</v>
          </cell>
        </row>
        <row r="78">
          <cell r="D78">
            <v>37942</v>
          </cell>
          <cell r="P78">
            <v>2298026.5016045012</v>
          </cell>
        </row>
        <row r="79">
          <cell r="D79">
            <v>37942</v>
          </cell>
          <cell r="P79">
            <v>2298026.5016045012</v>
          </cell>
        </row>
        <row r="80">
          <cell r="D80">
            <v>37942</v>
          </cell>
          <cell r="P80">
            <v>2298026.5016045012</v>
          </cell>
        </row>
        <row r="81">
          <cell r="D81">
            <v>37942</v>
          </cell>
          <cell r="P81">
            <v>2298026.5016045012</v>
          </cell>
        </row>
        <row r="82">
          <cell r="D82">
            <v>37942</v>
          </cell>
          <cell r="P82">
            <v>2201011.661254501</v>
          </cell>
        </row>
        <row r="83">
          <cell r="D83">
            <v>37943</v>
          </cell>
          <cell r="P83">
            <v>2106991.661254501</v>
          </cell>
        </row>
        <row r="84">
          <cell r="D84">
            <v>37944</v>
          </cell>
          <cell r="P84">
            <v>2012971.661254501</v>
          </cell>
        </row>
        <row r="85">
          <cell r="D85">
            <v>37945</v>
          </cell>
          <cell r="P85">
            <v>2012971.661254501</v>
          </cell>
        </row>
        <row r="86">
          <cell r="D86">
            <v>37945</v>
          </cell>
          <cell r="P86">
            <v>2012971.661254501</v>
          </cell>
        </row>
        <row r="87">
          <cell r="D87">
            <v>37945</v>
          </cell>
          <cell r="P87">
            <v>2012971.661254501</v>
          </cell>
        </row>
        <row r="88">
          <cell r="D88">
            <v>37945</v>
          </cell>
          <cell r="P88">
            <v>1328240.832130501</v>
          </cell>
        </row>
        <row r="89">
          <cell r="D89">
            <v>37946</v>
          </cell>
          <cell r="P89">
            <v>1328240.832130501</v>
          </cell>
        </row>
        <row r="90">
          <cell r="D90">
            <v>37946</v>
          </cell>
          <cell r="P90">
            <v>1164220.832130501</v>
          </cell>
        </row>
        <row r="91">
          <cell r="D91">
            <v>37947</v>
          </cell>
          <cell r="P91">
            <v>1164220.832130501</v>
          </cell>
        </row>
        <row r="92">
          <cell r="D92">
            <v>37948</v>
          </cell>
          <cell r="P92">
            <v>1164220.832130501</v>
          </cell>
        </row>
        <row r="93">
          <cell r="D93">
            <v>37949</v>
          </cell>
          <cell r="P93">
            <v>1164220.832130501</v>
          </cell>
        </row>
        <row r="94">
          <cell r="D94">
            <v>37949</v>
          </cell>
          <cell r="P94">
            <v>1164220.832130501</v>
          </cell>
        </row>
        <row r="95">
          <cell r="D95">
            <v>37949</v>
          </cell>
          <cell r="P95">
            <v>1164220.832130501</v>
          </cell>
        </row>
        <row r="96">
          <cell r="D96">
            <v>37949</v>
          </cell>
          <cell r="P96">
            <v>1164220.832130501</v>
          </cell>
        </row>
        <row r="97">
          <cell r="D97">
            <v>37949</v>
          </cell>
          <cell r="P97">
            <v>2384906.8263575258</v>
          </cell>
        </row>
        <row r="98">
          <cell r="D98">
            <v>37950</v>
          </cell>
          <cell r="P98">
            <v>2384906.8263575258</v>
          </cell>
        </row>
        <row r="99">
          <cell r="D99">
            <v>37950</v>
          </cell>
          <cell r="P99">
            <v>2384906.8263575258</v>
          </cell>
        </row>
        <row r="100">
          <cell r="D100">
            <v>37950</v>
          </cell>
          <cell r="P100">
            <v>2483169.5881183092</v>
          </cell>
        </row>
        <row r="101">
          <cell r="D101">
            <v>37951</v>
          </cell>
          <cell r="P101">
            <v>2256409.5881183092</v>
          </cell>
        </row>
        <row r="102">
          <cell r="D102">
            <v>37952</v>
          </cell>
          <cell r="P102">
            <v>2029649.5881183092</v>
          </cell>
        </row>
        <row r="103">
          <cell r="D103">
            <v>37953</v>
          </cell>
          <cell r="P103">
            <v>2029649.5881183092</v>
          </cell>
        </row>
        <row r="104">
          <cell r="D104">
            <v>37953</v>
          </cell>
          <cell r="P104">
            <v>2029649.5881183092</v>
          </cell>
        </row>
        <row r="105">
          <cell r="D105">
            <v>37953</v>
          </cell>
          <cell r="P105">
            <v>1720491.7303683092</v>
          </cell>
        </row>
        <row r="106">
          <cell r="D106">
            <v>37954</v>
          </cell>
          <cell r="P106">
            <v>1720491.7303683092</v>
          </cell>
        </row>
        <row r="107">
          <cell r="D107">
            <v>37955</v>
          </cell>
          <cell r="P107">
            <v>1722938.3306980282</v>
          </cell>
        </row>
        <row r="108">
          <cell r="D108">
            <v>37955</v>
          </cell>
          <cell r="P108">
            <v>1722938.3306980282</v>
          </cell>
        </row>
        <row r="109">
          <cell r="D109">
            <v>37956</v>
          </cell>
          <cell r="P109">
            <v>1722938.3306980282</v>
          </cell>
        </row>
        <row r="110">
          <cell r="D110">
            <v>37956</v>
          </cell>
          <cell r="P110">
            <v>1601402.1130535882</v>
          </cell>
        </row>
        <row r="111">
          <cell r="D111">
            <v>37957</v>
          </cell>
          <cell r="P111">
            <v>1657322.1130535882</v>
          </cell>
        </row>
        <row r="112">
          <cell r="D112">
            <v>37958</v>
          </cell>
          <cell r="P112">
            <v>1713242.1130535882</v>
          </cell>
        </row>
        <row r="113">
          <cell r="D113">
            <v>37959</v>
          </cell>
          <cell r="P113">
            <v>1769162.1130535882</v>
          </cell>
        </row>
        <row r="114">
          <cell r="D114">
            <v>37960</v>
          </cell>
          <cell r="P114">
            <v>1769162.1130535882</v>
          </cell>
        </row>
        <row r="115">
          <cell r="D115">
            <v>37960</v>
          </cell>
          <cell r="P115">
            <v>1269846.954789317</v>
          </cell>
        </row>
        <row r="116">
          <cell r="D116">
            <v>37961</v>
          </cell>
          <cell r="P116">
            <v>1269846.954789317</v>
          </cell>
        </row>
        <row r="117">
          <cell r="D117">
            <v>37962</v>
          </cell>
          <cell r="P117">
            <v>1269846.954789317</v>
          </cell>
        </row>
        <row r="118">
          <cell r="D118">
            <v>37963</v>
          </cell>
          <cell r="P118">
            <v>1344886.954789317</v>
          </cell>
        </row>
        <row r="119">
          <cell r="D119">
            <v>37964</v>
          </cell>
          <cell r="P119">
            <v>1395926.954789317</v>
          </cell>
        </row>
        <row r="120">
          <cell r="D120">
            <v>37965</v>
          </cell>
          <cell r="P120">
            <v>1395926.954789317</v>
          </cell>
        </row>
        <row r="121">
          <cell r="D121">
            <v>37965</v>
          </cell>
          <cell r="P121">
            <v>1360014.8089441769</v>
          </cell>
        </row>
        <row r="122">
          <cell r="D122">
            <v>37966</v>
          </cell>
          <cell r="P122">
            <v>1481054.8089441769</v>
          </cell>
        </row>
        <row r="123">
          <cell r="D123">
            <v>37967</v>
          </cell>
          <cell r="P123">
            <v>1602094.8089441769</v>
          </cell>
        </row>
        <row r="124">
          <cell r="D124">
            <v>37968</v>
          </cell>
          <cell r="P124">
            <v>1602094.8089441769</v>
          </cell>
        </row>
        <row r="125">
          <cell r="D125">
            <v>37969</v>
          </cell>
          <cell r="P125">
            <v>1532094.8089441769</v>
          </cell>
        </row>
        <row r="126">
          <cell r="D126">
            <v>37970</v>
          </cell>
          <cell r="P126">
            <v>1532094.8089441769</v>
          </cell>
        </row>
        <row r="127">
          <cell r="D127">
            <v>37970</v>
          </cell>
          <cell r="P127">
            <v>1532094.8089441769</v>
          </cell>
        </row>
        <row r="128">
          <cell r="D128">
            <v>37970</v>
          </cell>
          <cell r="P128">
            <v>1532094.8089441769</v>
          </cell>
        </row>
        <row r="129">
          <cell r="D129">
            <v>37970</v>
          </cell>
          <cell r="P129">
            <v>1532094.8089441769</v>
          </cell>
        </row>
        <row r="130">
          <cell r="D130">
            <v>37970</v>
          </cell>
          <cell r="P130">
            <v>3422619.5535275107</v>
          </cell>
        </row>
        <row r="131">
          <cell r="D131">
            <v>37971</v>
          </cell>
          <cell r="P131">
            <v>3571417.8603275106</v>
          </cell>
        </row>
        <row r="132">
          <cell r="D132">
            <v>37972</v>
          </cell>
          <cell r="P132">
            <v>3502337.8603275106</v>
          </cell>
        </row>
        <row r="133">
          <cell r="D133">
            <v>37973</v>
          </cell>
          <cell r="P133">
            <v>3416100.3603275106</v>
          </cell>
        </row>
        <row r="134">
          <cell r="D134">
            <v>37974</v>
          </cell>
          <cell r="P134">
            <v>3416100.3603275106</v>
          </cell>
        </row>
        <row r="135">
          <cell r="D135">
            <v>37974</v>
          </cell>
          <cell r="P135">
            <v>3347020.3603275106</v>
          </cell>
        </row>
        <row r="136">
          <cell r="D136">
            <v>37975</v>
          </cell>
          <cell r="P136">
            <v>3347020.3603275106</v>
          </cell>
        </row>
        <row r="137">
          <cell r="D137">
            <v>37976</v>
          </cell>
          <cell r="P137">
            <v>3347020.3603275106</v>
          </cell>
        </row>
        <row r="138">
          <cell r="D138">
            <v>37977</v>
          </cell>
          <cell r="P138">
            <v>3347020.3603275106</v>
          </cell>
        </row>
        <row r="139">
          <cell r="D139">
            <v>37977</v>
          </cell>
          <cell r="P139">
            <v>3347020.3603275106</v>
          </cell>
        </row>
        <row r="140">
          <cell r="D140">
            <v>37977</v>
          </cell>
          <cell r="P140">
            <v>3347020.3603275106</v>
          </cell>
        </row>
        <row r="141">
          <cell r="D141">
            <v>37977</v>
          </cell>
          <cell r="P141">
            <v>3347020.3603275106</v>
          </cell>
        </row>
        <row r="142">
          <cell r="D142">
            <v>37977</v>
          </cell>
          <cell r="P142">
            <v>3347020.3603275106</v>
          </cell>
        </row>
        <row r="143">
          <cell r="D143">
            <v>37977</v>
          </cell>
          <cell r="P143">
            <v>3347020.3603275106</v>
          </cell>
        </row>
        <row r="144">
          <cell r="D144">
            <v>37977</v>
          </cell>
          <cell r="P144">
            <v>3347020.3603275106</v>
          </cell>
        </row>
        <row r="145">
          <cell r="D145">
            <v>37977</v>
          </cell>
          <cell r="P145">
            <v>682408.96103819041</v>
          </cell>
        </row>
        <row r="146">
          <cell r="D146">
            <v>37978</v>
          </cell>
          <cell r="P146">
            <v>682408.96103819041</v>
          </cell>
        </row>
        <row r="147">
          <cell r="D147">
            <v>37978</v>
          </cell>
          <cell r="P147">
            <v>682408.96103819041</v>
          </cell>
        </row>
        <row r="148">
          <cell r="D148">
            <v>37978</v>
          </cell>
          <cell r="P148">
            <v>921646.27314451057</v>
          </cell>
        </row>
        <row r="149">
          <cell r="D149">
            <v>37979</v>
          </cell>
          <cell r="P149">
            <v>921646.27314451057</v>
          </cell>
        </row>
        <row r="150">
          <cell r="D150">
            <v>37980</v>
          </cell>
          <cell r="P150">
            <v>921646.27314451057</v>
          </cell>
        </row>
        <row r="151">
          <cell r="D151">
            <v>37981</v>
          </cell>
          <cell r="P151">
            <v>921646.27314451057</v>
          </cell>
        </row>
        <row r="152">
          <cell r="D152">
            <v>37982</v>
          </cell>
          <cell r="P152">
            <v>921646.27314451057</v>
          </cell>
        </row>
        <row r="153">
          <cell r="D153">
            <v>37983</v>
          </cell>
          <cell r="P153">
            <v>921646.27314451057</v>
          </cell>
        </row>
        <row r="154">
          <cell r="D154">
            <v>37984</v>
          </cell>
          <cell r="P154">
            <v>921646.27314451057</v>
          </cell>
        </row>
        <row r="155">
          <cell r="D155">
            <v>37984</v>
          </cell>
          <cell r="P155">
            <v>560798.48150878178</v>
          </cell>
        </row>
        <row r="156">
          <cell r="D156">
            <v>37985</v>
          </cell>
          <cell r="P156">
            <v>607832.22375878179</v>
          </cell>
        </row>
        <row r="157">
          <cell r="D157">
            <v>37986</v>
          </cell>
          <cell r="P157">
            <v>670051.43705446203</v>
          </cell>
        </row>
        <row r="158">
          <cell r="D158">
            <v>37986</v>
          </cell>
          <cell r="P158">
            <v>670051.43705446203</v>
          </cell>
        </row>
        <row r="159">
          <cell r="D159">
            <v>37987</v>
          </cell>
          <cell r="P159">
            <v>670051.43705446203</v>
          </cell>
        </row>
        <row r="160">
          <cell r="D160">
            <v>37987</v>
          </cell>
          <cell r="P160">
            <v>554751.09512404201</v>
          </cell>
        </row>
        <row r="161">
          <cell r="D161">
            <v>37988</v>
          </cell>
          <cell r="P161">
            <v>614182.69512404199</v>
          </cell>
        </row>
        <row r="162">
          <cell r="D162">
            <v>37989</v>
          </cell>
          <cell r="P162">
            <v>614182.69512404199</v>
          </cell>
        </row>
        <row r="163">
          <cell r="D163">
            <v>37990</v>
          </cell>
          <cell r="P163">
            <v>614182.69512404199</v>
          </cell>
        </row>
        <row r="164">
          <cell r="D164">
            <v>37991</v>
          </cell>
          <cell r="P164">
            <v>614182.69512404199</v>
          </cell>
        </row>
        <row r="165">
          <cell r="D165">
            <v>37991</v>
          </cell>
          <cell r="P165">
            <v>614182.69512404199</v>
          </cell>
        </row>
        <row r="166">
          <cell r="D166">
            <v>37991</v>
          </cell>
          <cell r="P166">
            <v>614182.69512404199</v>
          </cell>
        </row>
        <row r="167">
          <cell r="D167">
            <v>37991</v>
          </cell>
          <cell r="P167">
            <v>39242.554723762907</v>
          </cell>
        </row>
        <row r="168">
          <cell r="D168">
            <v>37992</v>
          </cell>
          <cell r="P168">
            <v>137382.55472376291</v>
          </cell>
        </row>
        <row r="169">
          <cell r="D169">
            <v>37993</v>
          </cell>
          <cell r="P169">
            <v>235522.55472376291</v>
          </cell>
        </row>
        <row r="170">
          <cell r="D170">
            <v>37994</v>
          </cell>
          <cell r="P170">
            <v>258662.55472376291</v>
          </cell>
        </row>
        <row r="171">
          <cell r="D171">
            <v>37995</v>
          </cell>
          <cell r="P171">
            <v>356802.55472376291</v>
          </cell>
        </row>
        <row r="172">
          <cell r="D172">
            <v>37996</v>
          </cell>
          <cell r="P172">
            <v>356802.55472376291</v>
          </cell>
        </row>
        <row r="173">
          <cell r="D173">
            <v>37996</v>
          </cell>
          <cell r="P173">
            <v>254756.48115758289</v>
          </cell>
        </row>
        <row r="174">
          <cell r="D174">
            <v>37997</v>
          </cell>
          <cell r="P174">
            <v>254756.48115758289</v>
          </cell>
        </row>
        <row r="175">
          <cell r="D175">
            <v>37998</v>
          </cell>
          <cell r="P175">
            <v>483276.48115758284</v>
          </cell>
        </row>
        <row r="176">
          <cell r="D176">
            <v>37999</v>
          </cell>
          <cell r="P176">
            <v>711796.48115758284</v>
          </cell>
        </row>
        <row r="177">
          <cell r="D177">
            <v>38000</v>
          </cell>
          <cell r="P177">
            <v>877316.48115758284</v>
          </cell>
        </row>
        <row r="178">
          <cell r="D178">
            <v>38001</v>
          </cell>
          <cell r="P178">
            <v>877316.48115758284</v>
          </cell>
        </row>
        <row r="179">
          <cell r="D179">
            <v>38001</v>
          </cell>
          <cell r="P179">
            <v>877316.48115758284</v>
          </cell>
        </row>
        <row r="180">
          <cell r="D180">
            <v>38001</v>
          </cell>
          <cell r="P180">
            <v>902107.89240758284</v>
          </cell>
        </row>
        <row r="181">
          <cell r="D181">
            <v>38002</v>
          </cell>
          <cell r="P181">
            <v>1348506.199207583</v>
          </cell>
        </row>
        <row r="182">
          <cell r="D182">
            <v>38003</v>
          </cell>
          <cell r="P182">
            <v>1348506.199207583</v>
          </cell>
        </row>
        <row r="183">
          <cell r="D183">
            <v>38004</v>
          </cell>
          <cell r="P183">
            <v>1331348.699207583</v>
          </cell>
        </row>
        <row r="184">
          <cell r="D184">
            <v>38005</v>
          </cell>
          <cell r="P184">
            <v>1331348.699207583</v>
          </cell>
        </row>
        <row r="185">
          <cell r="D185">
            <v>38005</v>
          </cell>
          <cell r="P185">
            <v>965408.69920758298</v>
          </cell>
        </row>
        <row r="186">
          <cell r="D186">
            <v>38006</v>
          </cell>
          <cell r="P186">
            <v>965408.69920758298</v>
          </cell>
        </row>
        <row r="187">
          <cell r="D187">
            <v>38006</v>
          </cell>
          <cell r="P187">
            <v>965408.69920758298</v>
          </cell>
        </row>
        <row r="188">
          <cell r="D188">
            <v>38006</v>
          </cell>
          <cell r="P188">
            <v>1607631.1876459252</v>
          </cell>
        </row>
        <row r="189">
          <cell r="D189">
            <v>38007</v>
          </cell>
          <cell r="P189">
            <v>1178691.1876459252</v>
          </cell>
        </row>
        <row r="190">
          <cell r="D190">
            <v>38008</v>
          </cell>
          <cell r="P190">
            <v>1178691.1876459252</v>
          </cell>
        </row>
        <row r="191">
          <cell r="D191">
            <v>38008</v>
          </cell>
          <cell r="P191">
            <v>201117.71064729081</v>
          </cell>
        </row>
        <row r="192">
          <cell r="D192">
            <v>38009</v>
          </cell>
          <cell r="P192">
            <v>201117.71064729081</v>
          </cell>
        </row>
        <row r="193">
          <cell r="D193">
            <v>38009</v>
          </cell>
          <cell r="P193">
            <v>201117.71064729081</v>
          </cell>
        </row>
        <row r="194">
          <cell r="D194">
            <v>38009</v>
          </cell>
          <cell r="P194">
            <v>201117.71064729081</v>
          </cell>
        </row>
        <row r="195">
          <cell r="D195">
            <v>38009</v>
          </cell>
          <cell r="P195">
            <v>201117.71064729081</v>
          </cell>
        </row>
        <row r="196">
          <cell r="D196">
            <v>38009</v>
          </cell>
          <cell r="P196">
            <v>201117.71064729081</v>
          </cell>
        </row>
        <row r="197">
          <cell r="D197">
            <v>38009</v>
          </cell>
          <cell r="P197">
            <v>201117.71064729081</v>
          </cell>
        </row>
        <row r="198">
          <cell r="D198">
            <v>38009</v>
          </cell>
          <cell r="P198">
            <v>201117.71064729081</v>
          </cell>
        </row>
        <row r="199">
          <cell r="D199">
            <v>38009</v>
          </cell>
          <cell r="P199">
            <v>201117.71064729081</v>
          </cell>
        </row>
        <row r="200">
          <cell r="D200">
            <v>38009</v>
          </cell>
          <cell r="P200">
            <v>772593.50354879</v>
          </cell>
        </row>
        <row r="201">
          <cell r="D201">
            <v>38010</v>
          </cell>
          <cell r="P201">
            <v>772593.50354879</v>
          </cell>
        </row>
        <row r="202">
          <cell r="D202">
            <v>38011</v>
          </cell>
          <cell r="P202">
            <v>772593.50354879</v>
          </cell>
        </row>
        <row r="203">
          <cell r="D203">
            <v>38011</v>
          </cell>
          <cell r="P203">
            <v>772593.50354879</v>
          </cell>
        </row>
        <row r="204">
          <cell r="D204">
            <v>38012</v>
          </cell>
          <cell r="P204">
            <v>761693.50354879</v>
          </cell>
        </row>
        <row r="205">
          <cell r="D205">
            <v>38013</v>
          </cell>
          <cell r="P205">
            <v>750793.50354879</v>
          </cell>
        </row>
        <row r="206">
          <cell r="D206">
            <v>38014</v>
          </cell>
          <cell r="P206">
            <v>739893.50354879</v>
          </cell>
        </row>
        <row r="207">
          <cell r="D207">
            <v>38015</v>
          </cell>
          <cell r="P207">
            <v>665993.50354879</v>
          </cell>
        </row>
        <row r="208">
          <cell r="D208">
            <v>38016</v>
          </cell>
          <cell r="P208">
            <v>642695.64579879004</v>
          </cell>
        </row>
        <row r="209">
          <cell r="D209">
            <v>38017</v>
          </cell>
          <cell r="P209">
            <v>642830.13280249969</v>
          </cell>
        </row>
        <row r="210">
          <cell r="D210">
            <v>38017</v>
          </cell>
          <cell r="P210">
            <v>642830.13280249969</v>
          </cell>
        </row>
        <row r="211">
          <cell r="D211">
            <v>38018</v>
          </cell>
          <cell r="P211">
            <v>642830.13280249969</v>
          </cell>
        </row>
        <row r="212">
          <cell r="D212">
            <v>38018</v>
          </cell>
          <cell r="P212">
            <v>462308.46295509971</v>
          </cell>
        </row>
        <row r="213">
          <cell r="D213">
            <v>38019</v>
          </cell>
          <cell r="P213">
            <v>484088.46295509971</v>
          </cell>
        </row>
        <row r="214">
          <cell r="D214">
            <v>38020</v>
          </cell>
          <cell r="P214">
            <v>505868.46295509971</v>
          </cell>
        </row>
        <row r="215">
          <cell r="D215">
            <v>38021</v>
          </cell>
          <cell r="P215">
            <v>527648.46295509976</v>
          </cell>
        </row>
        <row r="216">
          <cell r="D216">
            <v>38022</v>
          </cell>
          <cell r="P216">
            <v>527648.46295509976</v>
          </cell>
        </row>
        <row r="217">
          <cell r="D217">
            <v>38022</v>
          </cell>
          <cell r="P217">
            <v>-7277.5236721216934</v>
          </cell>
        </row>
        <row r="218">
          <cell r="D218">
            <v>38023</v>
          </cell>
          <cell r="P218">
            <v>-48497.523672121693</v>
          </cell>
        </row>
        <row r="219">
          <cell r="D219">
            <v>38024</v>
          </cell>
          <cell r="P219">
            <v>-48497.523672121693</v>
          </cell>
        </row>
        <row r="220">
          <cell r="D220">
            <v>38025</v>
          </cell>
          <cell r="P220">
            <v>-94497.523672121693</v>
          </cell>
        </row>
        <row r="221">
          <cell r="D221">
            <v>38026</v>
          </cell>
          <cell r="P221">
            <v>91342.476327878307</v>
          </cell>
        </row>
        <row r="222">
          <cell r="D222">
            <v>38027</v>
          </cell>
          <cell r="P222">
            <v>91342.476327878307</v>
          </cell>
        </row>
        <row r="223">
          <cell r="D223">
            <v>38027</v>
          </cell>
          <cell r="P223">
            <v>172148.1290844983</v>
          </cell>
        </row>
        <row r="224">
          <cell r="D224">
            <v>38028</v>
          </cell>
          <cell r="P224">
            <v>357988.12908449827</v>
          </cell>
        </row>
        <row r="225">
          <cell r="D225">
            <v>38029</v>
          </cell>
          <cell r="P225">
            <v>543828.12908449827</v>
          </cell>
        </row>
        <row r="226">
          <cell r="D226">
            <v>38030</v>
          </cell>
          <cell r="P226">
            <v>729668.12908449816</v>
          </cell>
        </row>
        <row r="227">
          <cell r="D227">
            <v>38031</v>
          </cell>
          <cell r="P227">
            <v>666668.12908449816</v>
          </cell>
        </row>
        <row r="228">
          <cell r="D228">
            <v>38032</v>
          </cell>
          <cell r="P228">
            <v>666668.12908449816</v>
          </cell>
        </row>
        <row r="229">
          <cell r="D229">
            <v>38032</v>
          </cell>
          <cell r="P229">
            <v>666668.12908449816</v>
          </cell>
        </row>
        <row r="230">
          <cell r="D230">
            <v>38032</v>
          </cell>
          <cell r="P230">
            <v>462939.54033449816</v>
          </cell>
        </row>
        <row r="231">
          <cell r="D231">
            <v>38033</v>
          </cell>
          <cell r="P231">
            <v>569757.84713449818</v>
          </cell>
        </row>
        <row r="232">
          <cell r="D232">
            <v>38034</v>
          </cell>
          <cell r="P232">
            <v>458697.84713449818</v>
          </cell>
        </row>
        <row r="233">
          <cell r="D233">
            <v>38035</v>
          </cell>
          <cell r="P233">
            <v>330480.34713449818</v>
          </cell>
        </row>
        <row r="234">
          <cell r="D234">
            <v>38036</v>
          </cell>
          <cell r="P234">
            <v>3890884.3471344979</v>
          </cell>
        </row>
        <row r="235">
          <cell r="D235">
            <v>38037</v>
          </cell>
          <cell r="P235">
            <v>3890884.3471344979</v>
          </cell>
        </row>
        <row r="236">
          <cell r="D236">
            <v>38037</v>
          </cell>
          <cell r="P236">
            <v>3890884.3471344979</v>
          </cell>
        </row>
        <row r="237">
          <cell r="D237">
            <v>38037</v>
          </cell>
          <cell r="P237">
            <v>1680506.5518441102</v>
          </cell>
        </row>
        <row r="238">
          <cell r="D238">
            <v>38038</v>
          </cell>
          <cell r="P238">
            <v>1680506.5518441102</v>
          </cell>
        </row>
        <row r="239">
          <cell r="D239">
            <v>38039</v>
          </cell>
          <cell r="P239">
            <v>1680506.5518441102</v>
          </cell>
        </row>
        <row r="240">
          <cell r="D240">
            <v>38039</v>
          </cell>
          <cell r="P240">
            <v>1133247.9191271325</v>
          </cell>
        </row>
        <row r="241">
          <cell r="D241">
            <v>38040</v>
          </cell>
          <cell r="P241">
            <v>1133247.9191271325</v>
          </cell>
        </row>
        <row r="242">
          <cell r="D242">
            <v>38040</v>
          </cell>
          <cell r="P242">
            <v>1100918.8332266326</v>
          </cell>
        </row>
        <row r="243">
          <cell r="D243">
            <v>38041</v>
          </cell>
          <cell r="P243">
            <v>936338.83322663256</v>
          </cell>
        </row>
        <row r="244">
          <cell r="D244">
            <v>38042</v>
          </cell>
          <cell r="P244">
            <v>936338.83322663256</v>
          </cell>
        </row>
        <row r="245">
          <cell r="D245">
            <v>38042</v>
          </cell>
          <cell r="P245">
            <v>3710748.3333541332</v>
          </cell>
        </row>
        <row r="246">
          <cell r="D246">
            <v>38043</v>
          </cell>
          <cell r="P246">
            <v>3546168.3333541332</v>
          </cell>
        </row>
        <row r="247">
          <cell r="D247">
            <v>38044</v>
          </cell>
          <cell r="P247">
            <v>3381588.3333541332</v>
          </cell>
        </row>
        <row r="248">
          <cell r="D248">
            <v>38045</v>
          </cell>
          <cell r="P248">
            <v>3381588.3333541332</v>
          </cell>
        </row>
        <row r="249">
          <cell r="D249">
            <v>38045</v>
          </cell>
          <cell r="P249">
            <v>3381588.3333541332</v>
          </cell>
        </row>
        <row r="250">
          <cell r="D250">
            <v>38045</v>
          </cell>
          <cell r="P250">
            <v>3306190.4756041332</v>
          </cell>
        </row>
        <row r="251">
          <cell r="D251">
            <v>38046</v>
          </cell>
          <cell r="P251">
            <v>3308052.7182676969</v>
          </cell>
        </row>
        <row r="252">
          <cell r="D252">
            <v>38046</v>
          </cell>
          <cell r="P252">
            <v>3308052.7182676969</v>
          </cell>
        </row>
        <row r="253">
          <cell r="D253">
            <v>38047</v>
          </cell>
          <cell r="P253">
            <v>3308052.7182676969</v>
          </cell>
        </row>
        <row r="254">
          <cell r="D254">
            <v>38047</v>
          </cell>
          <cell r="P254">
            <v>3182311.587900457</v>
          </cell>
        </row>
        <row r="255">
          <cell r="D255">
            <v>38048</v>
          </cell>
          <cell r="P255">
            <v>3238531.587900457</v>
          </cell>
        </row>
        <row r="256">
          <cell r="D256">
            <v>38049</v>
          </cell>
          <cell r="P256">
            <v>3294751.587900457</v>
          </cell>
        </row>
        <row r="257">
          <cell r="D257">
            <v>38050</v>
          </cell>
          <cell r="P257">
            <v>3350971.587900457</v>
          </cell>
        </row>
        <row r="258">
          <cell r="D258">
            <v>38051</v>
          </cell>
          <cell r="P258">
            <v>3350971.587900457</v>
          </cell>
        </row>
        <row r="259">
          <cell r="D259">
            <v>38051</v>
          </cell>
          <cell r="P259">
            <v>3350971.587900457</v>
          </cell>
        </row>
        <row r="260">
          <cell r="D260">
            <v>38051</v>
          </cell>
          <cell r="P260">
            <v>3350971.587900457</v>
          </cell>
        </row>
        <row r="261">
          <cell r="D261">
            <v>38051</v>
          </cell>
          <cell r="P261">
            <v>2817790.9954497693</v>
          </cell>
        </row>
        <row r="262">
          <cell r="D262">
            <v>38052</v>
          </cell>
          <cell r="P262">
            <v>2754790.9954497693</v>
          </cell>
        </row>
        <row r="263">
          <cell r="D263">
            <v>38053</v>
          </cell>
          <cell r="P263">
            <v>2754790.9954497693</v>
          </cell>
        </row>
        <row r="264">
          <cell r="D264">
            <v>38054</v>
          </cell>
          <cell r="P264">
            <v>2874770.9954497693</v>
          </cell>
        </row>
        <row r="265">
          <cell r="D265">
            <v>38055</v>
          </cell>
          <cell r="P265">
            <v>3040750.9954497693</v>
          </cell>
        </row>
        <row r="266">
          <cell r="D266">
            <v>38056</v>
          </cell>
          <cell r="P266">
            <v>3040750.9954497693</v>
          </cell>
        </row>
        <row r="267">
          <cell r="D267">
            <v>38056</v>
          </cell>
          <cell r="P267">
            <v>3101696.6482063895</v>
          </cell>
        </row>
        <row r="268">
          <cell r="D268">
            <v>38057</v>
          </cell>
          <cell r="P268">
            <v>3267676.6482063895</v>
          </cell>
        </row>
        <row r="269">
          <cell r="D269">
            <v>38058</v>
          </cell>
          <cell r="P269">
            <v>3433656.6482063895</v>
          </cell>
        </row>
        <row r="270">
          <cell r="D270">
            <v>38059</v>
          </cell>
          <cell r="P270">
            <v>3433656.6482063895</v>
          </cell>
        </row>
        <row r="271">
          <cell r="D271">
            <v>38060</v>
          </cell>
          <cell r="P271">
            <v>3370656.6482063895</v>
          </cell>
        </row>
        <row r="272">
          <cell r="D272">
            <v>38061</v>
          </cell>
          <cell r="P272">
            <v>3370656.6482063895</v>
          </cell>
        </row>
        <row r="273">
          <cell r="D273">
            <v>38061</v>
          </cell>
          <cell r="P273">
            <v>3370656.6482063895</v>
          </cell>
        </row>
        <row r="274">
          <cell r="D274">
            <v>38061</v>
          </cell>
          <cell r="P274">
            <v>3370656.6482063895</v>
          </cell>
        </row>
        <row r="275">
          <cell r="D275">
            <v>38061</v>
          </cell>
          <cell r="P275">
            <v>2238028.0594563894</v>
          </cell>
        </row>
        <row r="276">
          <cell r="D276">
            <v>38062</v>
          </cell>
          <cell r="P276">
            <v>2367006.3662563893</v>
          </cell>
        </row>
        <row r="277">
          <cell r="D277">
            <v>38063</v>
          </cell>
          <cell r="P277">
            <v>2278106.3662563893</v>
          </cell>
        </row>
        <row r="278">
          <cell r="D278">
            <v>38064</v>
          </cell>
          <cell r="P278">
            <v>2172048.8662563893</v>
          </cell>
        </row>
        <row r="279">
          <cell r="D279">
            <v>38065</v>
          </cell>
          <cell r="P279">
            <v>2172048.8662563893</v>
          </cell>
        </row>
        <row r="280">
          <cell r="D280">
            <v>38065</v>
          </cell>
          <cell r="P280">
            <v>2172048.8662563893</v>
          </cell>
        </row>
        <row r="281">
          <cell r="D281">
            <v>38065</v>
          </cell>
          <cell r="P281">
            <v>2172048.8662563893</v>
          </cell>
        </row>
        <row r="282">
          <cell r="D282">
            <v>38065</v>
          </cell>
          <cell r="P282">
            <v>808404.19958972326</v>
          </cell>
        </row>
        <row r="283">
          <cell r="D283">
            <v>38066</v>
          </cell>
          <cell r="P283">
            <v>808404.19958972326</v>
          </cell>
        </row>
        <row r="284">
          <cell r="D284">
            <v>38067</v>
          </cell>
          <cell r="P284">
            <v>808404.19958972326</v>
          </cell>
        </row>
        <row r="285">
          <cell r="D285">
            <v>38068</v>
          </cell>
          <cell r="P285">
            <v>808404.19958972326</v>
          </cell>
        </row>
        <row r="286">
          <cell r="D286">
            <v>38068</v>
          </cell>
          <cell r="P286">
            <v>808404.19958972326</v>
          </cell>
        </row>
        <row r="287">
          <cell r="D287">
            <v>38068</v>
          </cell>
          <cell r="P287">
            <v>808404.19958972326</v>
          </cell>
        </row>
        <row r="288">
          <cell r="D288">
            <v>38068</v>
          </cell>
          <cell r="P288">
            <v>808404.19958972326</v>
          </cell>
        </row>
        <row r="289">
          <cell r="D289">
            <v>38068</v>
          </cell>
          <cell r="P289">
            <v>808404.19958972326</v>
          </cell>
        </row>
        <row r="290">
          <cell r="D290">
            <v>38068</v>
          </cell>
          <cell r="P290">
            <v>808404.19958972326</v>
          </cell>
        </row>
        <row r="291">
          <cell r="D291">
            <v>38068</v>
          </cell>
          <cell r="P291">
            <v>171221.16019672551</v>
          </cell>
        </row>
        <row r="292">
          <cell r="D292">
            <v>38069</v>
          </cell>
          <cell r="P292">
            <v>56982.395747945513</v>
          </cell>
        </row>
        <row r="293">
          <cell r="D293">
            <v>38070</v>
          </cell>
          <cell r="P293">
            <v>-180997.60425205447</v>
          </cell>
        </row>
        <row r="294">
          <cell r="D294">
            <v>38071</v>
          </cell>
          <cell r="P294">
            <v>-180997.60425205447</v>
          </cell>
        </row>
        <row r="295">
          <cell r="D295">
            <v>38071</v>
          </cell>
          <cell r="P295">
            <v>2473638.0982986335</v>
          </cell>
        </row>
        <row r="296">
          <cell r="D296">
            <v>38072</v>
          </cell>
          <cell r="P296">
            <v>2235658.0982986335</v>
          </cell>
        </row>
        <row r="297">
          <cell r="D297">
            <v>38073</v>
          </cell>
          <cell r="P297">
            <v>2235658.0982986335</v>
          </cell>
        </row>
        <row r="298">
          <cell r="D298">
            <v>38074</v>
          </cell>
          <cell r="P298">
            <v>2235658.0982986335</v>
          </cell>
        </row>
        <row r="299">
          <cell r="D299">
            <v>38075</v>
          </cell>
          <cell r="P299">
            <v>2235658.0982986335</v>
          </cell>
        </row>
        <row r="300">
          <cell r="D300">
            <v>38075</v>
          </cell>
          <cell r="P300">
            <v>2203658.0982986335</v>
          </cell>
        </row>
        <row r="301">
          <cell r="D301">
            <v>38076</v>
          </cell>
          <cell r="P301">
            <v>2222260.2405486335</v>
          </cell>
        </row>
        <row r="302">
          <cell r="D302">
            <v>38077</v>
          </cell>
          <cell r="P302">
            <v>2257853.5562910088</v>
          </cell>
        </row>
        <row r="303">
          <cell r="D303">
            <v>38077</v>
          </cell>
          <cell r="P303">
            <v>2257853.5562910088</v>
          </cell>
        </row>
        <row r="304">
          <cell r="D304">
            <v>38078</v>
          </cell>
          <cell r="P304">
            <v>2257853.5562910088</v>
          </cell>
        </row>
        <row r="305">
          <cell r="D305">
            <v>38078</v>
          </cell>
          <cell r="P305">
            <v>2257853.5562910088</v>
          </cell>
        </row>
        <row r="306">
          <cell r="D306">
            <v>38078</v>
          </cell>
          <cell r="P306">
            <v>2115396.5075535886</v>
          </cell>
        </row>
        <row r="307">
          <cell r="D307">
            <v>38079</v>
          </cell>
          <cell r="P307">
            <v>2146396.5075535886</v>
          </cell>
        </row>
        <row r="308">
          <cell r="D308">
            <v>38080</v>
          </cell>
          <cell r="P308">
            <v>2146396.5075535886</v>
          </cell>
        </row>
        <row r="309">
          <cell r="D309">
            <v>38081</v>
          </cell>
          <cell r="P309">
            <v>2146396.5075535886</v>
          </cell>
        </row>
        <row r="310">
          <cell r="D310">
            <v>38082</v>
          </cell>
          <cell r="P310">
            <v>2146396.5075535886</v>
          </cell>
        </row>
        <row r="311">
          <cell r="D311">
            <v>38082</v>
          </cell>
          <cell r="P311">
            <v>2146396.5075535886</v>
          </cell>
        </row>
        <row r="312">
          <cell r="D312">
            <v>38082</v>
          </cell>
          <cell r="P312">
            <v>1257718.9864343088</v>
          </cell>
        </row>
        <row r="313">
          <cell r="D313">
            <v>38083</v>
          </cell>
          <cell r="P313">
            <v>1306318.9864343088</v>
          </cell>
        </row>
        <row r="314">
          <cell r="D314">
            <v>38084</v>
          </cell>
          <cell r="P314">
            <v>1417918.9864343088</v>
          </cell>
        </row>
        <row r="315">
          <cell r="D315">
            <v>38085</v>
          </cell>
          <cell r="P315">
            <v>1454518.9864343088</v>
          </cell>
        </row>
        <row r="316">
          <cell r="D316">
            <v>38086</v>
          </cell>
          <cell r="P316">
            <v>1566118.9864343088</v>
          </cell>
        </row>
        <row r="317">
          <cell r="D317">
            <v>38087</v>
          </cell>
          <cell r="P317">
            <v>1566118.9864343088</v>
          </cell>
        </row>
        <row r="318">
          <cell r="D318">
            <v>38087</v>
          </cell>
          <cell r="P318">
            <v>1467061.1868688688</v>
          </cell>
        </row>
        <row r="319">
          <cell r="D319">
            <v>38088</v>
          </cell>
          <cell r="P319">
            <v>1467061.1868688688</v>
          </cell>
        </row>
        <row r="320">
          <cell r="D320">
            <v>38089</v>
          </cell>
          <cell r="P320">
            <v>1649441.1868688688</v>
          </cell>
        </row>
        <row r="321">
          <cell r="D321">
            <v>38090</v>
          </cell>
          <cell r="P321">
            <v>1831821.1868688688</v>
          </cell>
        </row>
        <row r="322">
          <cell r="D322">
            <v>38091</v>
          </cell>
          <cell r="P322">
            <v>1951201.1868688688</v>
          </cell>
        </row>
        <row r="323">
          <cell r="D323">
            <v>38092</v>
          </cell>
          <cell r="P323">
            <v>1951201.1868688688</v>
          </cell>
        </row>
        <row r="324">
          <cell r="D324">
            <v>38092</v>
          </cell>
          <cell r="P324">
            <v>1951201.1868688688</v>
          </cell>
        </row>
        <row r="325">
          <cell r="D325">
            <v>38092</v>
          </cell>
          <cell r="P325">
            <v>1951201.1868688688</v>
          </cell>
        </row>
        <row r="326">
          <cell r="D326">
            <v>38092</v>
          </cell>
          <cell r="P326">
            <v>2390465.9314522021</v>
          </cell>
        </row>
        <row r="327">
          <cell r="D327">
            <v>38093</v>
          </cell>
          <cell r="P327">
            <v>2790724.238252202</v>
          </cell>
        </row>
        <row r="328">
          <cell r="D328">
            <v>38094</v>
          </cell>
          <cell r="P328">
            <v>2790724.238252202</v>
          </cell>
        </row>
        <row r="329">
          <cell r="D329">
            <v>38095</v>
          </cell>
          <cell r="P329">
            <v>2790724.238252202</v>
          </cell>
        </row>
        <row r="330">
          <cell r="D330">
            <v>38095</v>
          </cell>
          <cell r="P330">
            <v>2773566.738252202</v>
          </cell>
        </row>
        <row r="331">
          <cell r="D331">
            <v>38096</v>
          </cell>
          <cell r="P331">
            <v>2533986.738252202</v>
          </cell>
        </row>
        <row r="332">
          <cell r="D332">
            <v>38097</v>
          </cell>
          <cell r="P332">
            <v>2533986.738252202</v>
          </cell>
        </row>
        <row r="333">
          <cell r="D333">
            <v>38097</v>
          </cell>
          <cell r="P333">
            <v>2533986.738252202</v>
          </cell>
        </row>
        <row r="334">
          <cell r="D334">
            <v>38097</v>
          </cell>
          <cell r="P334">
            <v>3211302.0166887119</v>
          </cell>
        </row>
        <row r="335">
          <cell r="D335">
            <v>38098</v>
          </cell>
          <cell r="P335">
            <v>2908722.0166887119</v>
          </cell>
        </row>
        <row r="336">
          <cell r="D336">
            <v>38099</v>
          </cell>
          <cell r="P336">
            <v>2908722.0166887119</v>
          </cell>
        </row>
        <row r="337">
          <cell r="D337">
            <v>38099</v>
          </cell>
          <cell r="P337">
            <v>2129710.1983489343</v>
          </cell>
        </row>
        <row r="338">
          <cell r="D338">
            <v>38100</v>
          </cell>
          <cell r="P338">
            <v>2129710.1983489343</v>
          </cell>
        </row>
        <row r="339">
          <cell r="D339">
            <v>38100</v>
          </cell>
          <cell r="P339">
            <v>2129710.1983489343</v>
          </cell>
        </row>
        <row r="340">
          <cell r="D340">
            <v>38100</v>
          </cell>
          <cell r="P340">
            <v>2129710.1983489343</v>
          </cell>
        </row>
        <row r="341">
          <cell r="D341">
            <v>38100</v>
          </cell>
          <cell r="P341">
            <v>2129710.1983489343</v>
          </cell>
        </row>
        <row r="342">
          <cell r="D342">
            <v>38100</v>
          </cell>
          <cell r="P342">
            <v>2129710.1983489343</v>
          </cell>
        </row>
        <row r="343">
          <cell r="D343">
            <v>38100</v>
          </cell>
          <cell r="P343">
            <v>2129710.1983489343</v>
          </cell>
        </row>
        <row r="344">
          <cell r="D344">
            <v>38100</v>
          </cell>
          <cell r="P344">
            <v>1854165.7376984586</v>
          </cell>
        </row>
        <row r="345">
          <cell r="D345">
            <v>38101</v>
          </cell>
          <cell r="P345">
            <v>1854165.7376984586</v>
          </cell>
        </row>
        <row r="346">
          <cell r="D346">
            <v>38102</v>
          </cell>
          <cell r="P346">
            <v>1854165.7376984586</v>
          </cell>
        </row>
        <row r="347">
          <cell r="D347">
            <v>38102</v>
          </cell>
          <cell r="P347">
            <v>1405888.7775399608</v>
          </cell>
        </row>
        <row r="348">
          <cell r="D348">
            <v>38103</v>
          </cell>
          <cell r="P348">
            <v>1268948.7775399608</v>
          </cell>
        </row>
        <row r="349">
          <cell r="D349">
            <v>38104</v>
          </cell>
          <cell r="P349">
            <v>1132008.7775399608</v>
          </cell>
        </row>
        <row r="350">
          <cell r="D350">
            <v>38105</v>
          </cell>
          <cell r="P350">
            <v>995068.77753996081</v>
          </cell>
        </row>
        <row r="351">
          <cell r="D351">
            <v>38106</v>
          </cell>
          <cell r="P351">
            <v>995068.77753996081</v>
          </cell>
        </row>
        <row r="352">
          <cell r="D352">
            <v>38106</v>
          </cell>
          <cell r="P352">
            <v>795128.77753996081</v>
          </cell>
        </row>
        <row r="353">
          <cell r="D353">
            <v>38107</v>
          </cell>
          <cell r="P353">
            <v>795128.77753996081</v>
          </cell>
        </row>
        <row r="354">
          <cell r="D354">
            <v>38107</v>
          </cell>
          <cell r="P354">
            <v>649844.11960453331</v>
          </cell>
        </row>
        <row r="355">
          <cell r="D355">
            <v>38107</v>
          </cell>
          <cell r="P355">
            <v>649844.11960453331</v>
          </cell>
        </row>
        <row r="356">
          <cell r="D356">
            <v>38108</v>
          </cell>
          <cell r="P356">
            <v>649844.11960453331</v>
          </cell>
        </row>
        <row r="357">
          <cell r="D357">
            <v>38108</v>
          </cell>
          <cell r="P357">
            <v>468748.26493683329</v>
          </cell>
        </row>
        <row r="358">
          <cell r="D358">
            <v>38109</v>
          </cell>
          <cell r="P358">
            <v>468748.26493683329</v>
          </cell>
        </row>
        <row r="359">
          <cell r="D359">
            <v>38110</v>
          </cell>
          <cell r="P359">
            <v>502868.26493683329</v>
          </cell>
        </row>
        <row r="360">
          <cell r="D360">
            <v>38111</v>
          </cell>
          <cell r="P360">
            <v>536988.26493683329</v>
          </cell>
        </row>
        <row r="361">
          <cell r="D361">
            <v>38112</v>
          </cell>
          <cell r="P361">
            <v>536988.26493683329</v>
          </cell>
        </row>
        <row r="362">
          <cell r="D362">
            <v>38112</v>
          </cell>
          <cell r="P362">
            <v>-51172.483268662938</v>
          </cell>
        </row>
        <row r="363">
          <cell r="D363">
            <v>38113</v>
          </cell>
          <cell r="P363">
            <v>-80052.483268662938</v>
          </cell>
        </row>
        <row r="364">
          <cell r="D364">
            <v>38114</v>
          </cell>
          <cell r="P364">
            <v>-45932.483268662938</v>
          </cell>
        </row>
        <row r="365">
          <cell r="D365">
            <v>38115</v>
          </cell>
          <cell r="P365">
            <v>-91932.483268662938</v>
          </cell>
        </row>
        <row r="366">
          <cell r="D366">
            <v>38116</v>
          </cell>
          <cell r="P366">
            <v>-91932.483268662938</v>
          </cell>
        </row>
        <row r="367">
          <cell r="D367">
            <v>38117</v>
          </cell>
          <cell r="P367">
            <v>-91932.483268662938</v>
          </cell>
        </row>
        <row r="368">
          <cell r="D368">
            <v>38117</v>
          </cell>
          <cell r="P368">
            <v>-91932.483268662938</v>
          </cell>
        </row>
        <row r="369">
          <cell r="D369">
            <v>38117</v>
          </cell>
          <cell r="P369">
            <v>-60766.830512042943</v>
          </cell>
        </row>
        <row r="370">
          <cell r="D370">
            <v>38118</v>
          </cell>
          <cell r="P370">
            <v>75433.169487957057</v>
          </cell>
        </row>
        <row r="371">
          <cell r="D371">
            <v>38119</v>
          </cell>
          <cell r="P371">
            <v>211633.16948795706</v>
          </cell>
        </row>
        <row r="372">
          <cell r="D372">
            <v>38120</v>
          </cell>
          <cell r="P372">
            <v>347833.16948795703</v>
          </cell>
        </row>
        <row r="373">
          <cell r="D373">
            <v>38121</v>
          </cell>
          <cell r="P373">
            <v>421033.16948795703</v>
          </cell>
        </row>
        <row r="374">
          <cell r="D374">
            <v>38122</v>
          </cell>
          <cell r="P374">
            <v>421033.16948795703</v>
          </cell>
        </row>
        <row r="375">
          <cell r="D375">
            <v>38122</v>
          </cell>
          <cell r="P375">
            <v>421033.16948795703</v>
          </cell>
        </row>
        <row r="376">
          <cell r="D376">
            <v>38122</v>
          </cell>
          <cell r="P376">
            <v>217304.58073795703</v>
          </cell>
        </row>
        <row r="377">
          <cell r="D377">
            <v>38123</v>
          </cell>
          <cell r="P377">
            <v>435182.88753795705</v>
          </cell>
        </row>
        <row r="378">
          <cell r="D378">
            <v>38124</v>
          </cell>
          <cell r="P378">
            <v>435182.88753795705</v>
          </cell>
        </row>
        <row r="379">
          <cell r="D379">
            <v>38124</v>
          </cell>
          <cell r="P379">
            <v>410242.88753795705</v>
          </cell>
        </row>
        <row r="380">
          <cell r="D380">
            <v>38125</v>
          </cell>
          <cell r="P380">
            <v>368145.38753795705</v>
          </cell>
        </row>
        <row r="381">
          <cell r="D381">
            <v>38126</v>
          </cell>
          <cell r="P381">
            <v>343205.38753795705</v>
          </cell>
        </row>
        <row r="382">
          <cell r="D382">
            <v>38127</v>
          </cell>
          <cell r="P382">
            <v>343205.38753795705</v>
          </cell>
        </row>
        <row r="383">
          <cell r="D383">
            <v>38127</v>
          </cell>
          <cell r="P383">
            <v>343205.38753795705</v>
          </cell>
        </row>
        <row r="384">
          <cell r="D384">
            <v>38127</v>
          </cell>
          <cell r="P384">
            <v>761971.18568942999</v>
          </cell>
        </row>
        <row r="385">
          <cell r="D385">
            <v>38128</v>
          </cell>
          <cell r="P385">
            <v>674031.18568942999</v>
          </cell>
        </row>
        <row r="386">
          <cell r="D386">
            <v>38129</v>
          </cell>
          <cell r="P386">
            <v>674031.18568942999</v>
          </cell>
        </row>
        <row r="387">
          <cell r="D387">
            <v>38129</v>
          </cell>
          <cell r="P387">
            <v>674031.18568942999</v>
          </cell>
        </row>
        <row r="388">
          <cell r="D388">
            <v>38129</v>
          </cell>
          <cell r="P388">
            <v>153505.02787834691</v>
          </cell>
        </row>
        <row r="389">
          <cell r="D389">
            <v>38130</v>
          </cell>
          <cell r="P389">
            <v>280165.13939446694</v>
          </cell>
        </row>
        <row r="390">
          <cell r="D390">
            <v>38131</v>
          </cell>
          <cell r="P390">
            <v>196765.13939446694</v>
          </cell>
        </row>
        <row r="391">
          <cell r="D391">
            <v>38132</v>
          </cell>
          <cell r="P391">
            <v>196765.13939446694</v>
          </cell>
        </row>
        <row r="392">
          <cell r="D392">
            <v>38132</v>
          </cell>
          <cell r="P392">
            <v>196765.13939446694</v>
          </cell>
        </row>
        <row r="393">
          <cell r="D393">
            <v>38132</v>
          </cell>
          <cell r="P393">
            <v>196765.13939446694</v>
          </cell>
        </row>
        <row r="394">
          <cell r="D394">
            <v>38132</v>
          </cell>
          <cell r="P394">
            <v>3021196.082177741</v>
          </cell>
        </row>
        <row r="395">
          <cell r="D395">
            <v>38133</v>
          </cell>
          <cell r="P395">
            <v>2937796.082177741</v>
          </cell>
        </row>
        <row r="396">
          <cell r="D396">
            <v>38134</v>
          </cell>
          <cell r="P396">
            <v>2854396.082177741</v>
          </cell>
        </row>
        <row r="397">
          <cell r="D397">
            <v>38135</v>
          </cell>
          <cell r="P397">
            <v>2770996.082177741</v>
          </cell>
        </row>
        <row r="398">
          <cell r="D398">
            <v>38136</v>
          </cell>
          <cell r="P398">
            <v>2707996.082177741</v>
          </cell>
        </row>
        <row r="399">
          <cell r="D399">
            <v>38137</v>
          </cell>
          <cell r="P399">
            <v>2707996.082177741</v>
          </cell>
        </row>
        <row r="400">
          <cell r="D400">
            <v>38137</v>
          </cell>
          <cell r="P400">
            <v>2695598.224427741</v>
          </cell>
        </row>
        <row r="401">
          <cell r="D401">
            <v>38138</v>
          </cell>
          <cell r="P401">
            <v>2697240.6385628115</v>
          </cell>
        </row>
        <row r="402">
          <cell r="D402">
            <v>38138</v>
          </cell>
          <cell r="P402">
            <v>2697240.6385628115</v>
          </cell>
        </row>
        <row r="403">
          <cell r="D403">
            <v>38139</v>
          </cell>
          <cell r="P403">
            <v>2697240.6385628115</v>
          </cell>
        </row>
        <row r="404">
          <cell r="D404">
            <v>38139</v>
          </cell>
          <cell r="P404">
            <v>2520632.6586829117</v>
          </cell>
        </row>
        <row r="405">
          <cell r="D405">
            <v>38140</v>
          </cell>
          <cell r="P405">
            <v>2519752.6586829117</v>
          </cell>
        </row>
        <row r="406">
          <cell r="D406">
            <v>38141</v>
          </cell>
          <cell r="P406">
            <v>2519752.6586829117</v>
          </cell>
        </row>
        <row r="407">
          <cell r="D407">
            <v>38141</v>
          </cell>
          <cell r="P407">
            <v>5135939.4934485266</v>
          </cell>
        </row>
        <row r="408">
          <cell r="D408">
            <v>38142</v>
          </cell>
          <cell r="P408">
            <v>5135059.4934485266</v>
          </cell>
        </row>
        <row r="409">
          <cell r="D409">
            <v>38143</v>
          </cell>
          <cell r="P409">
            <v>5135059.4934485266</v>
          </cell>
        </row>
        <row r="410">
          <cell r="D410">
            <v>38143</v>
          </cell>
          <cell r="P410">
            <v>4567378.7322255177</v>
          </cell>
        </row>
        <row r="411">
          <cell r="D411">
            <v>38144</v>
          </cell>
          <cell r="P411">
            <v>4504378.7322255177</v>
          </cell>
        </row>
        <row r="412">
          <cell r="D412">
            <v>38145</v>
          </cell>
          <cell r="P412">
            <v>4557858.7322255177</v>
          </cell>
        </row>
        <row r="413">
          <cell r="D413">
            <v>38146</v>
          </cell>
          <cell r="P413">
            <v>4565338.7322255177</v>
          </cell>
        </row>
        <row r="414">
          <cell r="D414">
            <v>38147</v>
          </cell>
          <cell r="P414">
            <v>4618818.7322255177</v>
          </cell>
        </row>
        <row r="415">
          <cell r="D415">
            <v>38148</v>
          </cell>
          <cell r="P415">
            <v>4618818.7322255177</v>
          </cell>
        </row>
        <row r="416">
          <cell r="D416">
            <v>38148</v>
          </cell>
          <cell r="P416">
            <v>4540594.8255416974</v>
          </cell>
        </row>
        <row r="417">
          <cell r="D417">
            <v>38149</v>
          </cell>
          <cell r="P417">
            <v>4564063.1588750305</v>
          </cell>
        </row>
        <row r="418">
          <cell r="D418">
            <v>38150</v>
          </cell>
          <cell r="P418">
            <v>4564063.1588750305</v>
          </cell>
        </row>
        <row r="419">
          <cell r="D419">
            <v>38151</v>
          </cell>
          <cell r="P419">
            <v>4594078.1588750305</v>
          </cell>
        </row>
        <row r="420">
          <cell r="D420">
            <v>38152</v>
          </cell>
          <cell r="P420">
            <v>4608398.1588750305</v>
          </cell>
        </row>
        <row r="421">
          <cell r="D421">
            <v>38153</v>
          </cell>
          <cell r="P421">
            <v>4608398.1588750305</v>
          </cell>
        </row>
        <row r="422">
          <cell r="D422">
            <v>38153</v>
          </cell>
          <cell r="P422">
            <v>4608398.1588750305</v>
          </cell>
        </row>
        <row r="423">
          <cell r="D423">
            <v>38153</v>
          </cell>
          <cell r="P423">
            <v>4608398.1588750305</v>
          </cell>
        </row>
        <row r="424">
          <cell r="D424">
            <v>38153</v>
          </cell>
          <cell r="P424">
            <v>3641989.5701250304</v>
          </cell>
        </row>
        <row r="425">
          <cell r="D425">
            <v>38154</v>
          </cell>
          <cell r="P425">
            <v>3937187.8769250303</v>
          </cell>
        </row>
        <row r="426">
          <cell r="D426">
            <v>38155</v>
          </cell>
          <cell r="P426">
            <v>4014507.8769250303</v>
          </cell>
        </row>
        <row r="427">
          <cell r="D427">
            <v>38156</v>
          </cell>
          <cell r="P427">
            <v>4074670.3769250303</v>
          </cell>
        </row>
        <row r="428">
          <cell r="D428">
            <v>38157</v>
          </cell>
          <cell r="P428">
            <v>4074670.3769250303</v>
          </cell>
        </row>
        <row r="429">
          <cell r="D429">
            <v>38158</v>
          </cell>
          <cell r="P429">
            <v>4074670.3769250303</v>
          </cell>
        </row>
        <row r="430">
          <cell r="D430">
            <v>38158</v>
          </cell>
          <cell r="P430">
            <v>4074670.3769250303</v>
          </cell>
        </row>
        <row r="431">
          <cell r="D431">
            <v>38158</v>
          </cell>
          <cell r="P431">
            <v>3735697.0347418599</v>
          </cell>
        </row>
        <row r="432">
          <cell r="D432">
            <v>38159</v>
          </cell>
          <cell r="P432">
            <v>3735697.0347418599</v>
          </cell>
        </row>
        <row r="433">
          <cell r="D433">
            <v>38159</v>
          </cell>
          <cell r="P433">
            <v>3531617.0347418599</v>
          </cell>
        </row>
        <row r="434">
          <cell r="D434">
            <v>38160</v>
          </cell>
          <cell r="P434">
            <v>3531617.0347418599</v>
          </cell>
        </row>
        <row r="435">
          <cell r="D435">
            <v>38160</v>
          </cell>
          <cell r="P435">
            <v>2888186.9074039999</v>
          </cell>
        </row>
        <row r="436">
          <cell r="D436">
            <v>38161</v>
          </cell>
          <cell r="P436">
            <v>2876375.9574772399</v>
          </cell>
        </row>
        <row r="437">
          <cell r="D437">
            <v>38162</v>
          </cell>
          <cell r="P437">
            <v>2735295.9574772399</v>
          </cell>
        </row>
        <row r="438">
          <cell r="D438">
            <v>38163</v>
          </cell>
          <cell r="P438">
            <v>2735295.9574772399</v>
          </cell>
        </row>
        <row r="439">
          <cell r="D439">
            <v>38163</v>
          </cell>
          <cell r="P439">
            <v>3801376.9574772399</v>
          </cell>
        </row>
        <row r="440">
          <cell r="D440">
            <v>38164</v>
          </cell>
          <cell r="P440">
            <v>3801376.9574772399</v>
          </cell>
        </row>
        <row r="441">
          <cell r="D441">
            <v>38165</v>
          </cell>
          <cell r="P441">
            <v>3801376.9574772399</v>
          </cell>
        </row>
        <row r="442">
          <cell r="D442">
            <v>38166</v>
          </cell>
          <cell r="P442">
            <v>3795076.9574772399</v>
          </cell>
        </row>
        <row r="443">
          <cell r="D443">
            <v>38167</v>
          </cell>
          <cell r="P443">
            <v>3725776.9574772399</v>
          </cell>
        </row>
        <row r="444">
          <cell r="D444">
            <v>38168</v>
          </cell>
          <cell r="P444">
            <v>3725776.9574772399</v>
          </cell>
        </row>
        <row r="445">
          <cell r="D445">
            <v>38168</v>
          </cell>
          <cell r="P445">
            <v>3725776.9574772399</v>
          </cell>
        </row>
        <row r="446">
          <cell r="D446">
            <v>38168</v>
          </cell>
          <cell r="P446">
            <v>2636573.2600233536</v>
          </cell>
        </row>
        <row r="447">
          <cell r="D447">
            <v>38168</v>
          </cell>
          <cell r="P447">
            <v>2636573.2600233536</v>
          </cell>
        </row>
        <row r="448">
          <cell r="D448">
            <v>38169</v>
          </cell>
          <cell r="P448">
            <v>2636573.2600233536</v>
          </cell>
        </row>
        <row r="449">
          <cell r="D449">
            <v>38169</v>
          </cell>
          <cell r="P449">
            <v>2452731.5362570938</v>
          </cell>
        </row>
        <row r="450">
          <cell r="D450">
            <v>38170</v>
          </cell>
          <cell r="P450">
            <v>2514782.5362570938</v>
          </cell>
        </row>
        <row r="451">
          <cell r="D451">
            <v>38171</v>
          </cell>
          <cell r="P451">
            <v>2514782.5362570938</v>
          </cell>
        </row>
        <row r="452">
          <cell r="D452">
            <v>38172</v>
          </cell>
          <cell r="P452">
            <v>2514782.5362570938</v>
          </cell>
        </row>
        <row r="453">
          <cell r="D453">
            <v>38173</v>
          </cell>
          <cell r="P453">
            <v>2514782.5362570938</v>
          </cell>
        </row>
        <row r="454">
          <cell r="D454">
            <v>38173</v>
          </cell>
          <cell r="P454">
            <v>1854437.9839236813</v>
          </cell>
        </row>
        <row r="455">
          <cell r="D455">
            <v>38174</v>
          </cell>
          <cell r="P455">
            <v>1784997.9839236813</v>
          </cell>
        </row>
        <row r="456">
          <cell r="D456">
            <v>38175</v>
          </cell>
          <cell r="P456">
            <v>1778557.9839236813</v>
          </cell>
        </row>
        <row r="457">
          <cell r="D457">
            <v>38176</v>
          </cell>
          <cell r="P457">
            <v>1697117.9839236813</v>
          </cell>
        </row>
        <row r="458">
          <cell r="D458">
            <v>38177</v>
          </cell>
          <cell r="P458">
            <v>1690677.9839236813</v>
          </cell>
        </row>
        <row r="459">
          <cell r="D459">
            <v>38178</v>
          </cell>
          <cell r="P459">
            <v>1690677.9839236813</v>
          </cell>
        </row>
        <row r="460">
          <cell r="D460">
            <v>38178</v>
          </cell>
          <cell r="P460">
            <v>1554997.2089744213</v>
          </cell>
        </row>
        <row r="461">
          <cell r="D461">
            <v>38179</v>
          </cell>
          <cell r="P461">
            <v>1554997.2089744213</v>
          </cell>
        </row>
        <row r="462">
          <cell r="D462">
            <v>38180</v>
          </cell>
          <cell r="P462">
            <v>1693337.2089744213</v>
          </cell>
        </row>
        <row r="463">
          <cell r="D463">
            <v>38181</v>
          </cell>
          <cell r="P463">
            <v>1831677.2089744213</v>
          </cell>
        </row>
        <row r="464">
          <cell r="D464">
            <v>38182</v>
          </cell>
          <cell r="P464">
            <v>1907017.2089744213</v>
          </cell>
        </row>
        <row r="465">
          <cell r="D465">
            <v>38183</v>
          </cell>
          <cell r="P465">
            <v>1907017.2089744213</v>
          </cell>
        </row>
        <row r="466">
          <cell r="D466">
            <v>38183</v>
          </cell>
          <cell r="P466">
            <v>1907017.2089744213</v>
          </cell>
        </row>
        <row r="467">
          <cell r="D467">
            <v>38183</v>
          </cell>
          <cell r="P467">
            <v>1841628.6202244211</v>
          </cell>
        </row>
        <row r="468">
          <cell r="D468">
            <v>38184</v>
          </cell>
          <cell r="P468">
            <v>2197846.9270244213</v>
          </cell>
        </row>
        <row r="469">
          <cell r="D469">
            <v>38185</v>
          </cell>
          <cell r="P469">
            <v>2197846.9270244213</v>
          </cell>
        </row>
        <row r="470">
          <cell r="D470">
            <v>38186</v>
          </cell>
          <cell r="P470">
            <v>2180689.4270244213</v>
          </cell>
        </row>
        <row r="471">
          <cell r="D471">
            <v>38187</v>
          </cell>
          <cell r="P471">
            <v>2088549.4270244213</v>
          </cell>
        </row>
        <row r="472">
          <cell r="D472">
            <v>38188</v>
          </cell>
          <cell r="P472">
            <v>2088549.4270244213</v>
          </cell>
        </row>
        <row r="473">
          <cell r="D473">
            <v>38188</v>
          </cell>
          <cell r="P473">
            <v>2088549.4270244213</v>
          </cell>
        </row>
        <row r="474">
          <cell r="D474">
            <v>38188</v>
          </cell>
          <cell r="P474">
            <v>1526888.0215114693</v>
          </cell>
        </row>
        <row r="475">
          <cell r="D475">
            <v>38189</v>
          </cell>
          <cell r="P475">
            <v>1371748.0215114693</v>
          </cell>
        </row>
        <row r="476">
          <cell r="D476">
            <v>38190</v>
          </cell>
          <cell r="P476">
            <v>1371748.0215114693</v>
          </cell>
        </row>
        <row r="477">
          <cell r="D477">
            <v>38190</v>
          </cell>
          <cell r="P477">
            <v>778889.43602365965</v>
          </cell>
        </row>
        <row r="478">
          <cell r="D478">
            <v>38191</v>
          </cell>
          <cell r="P478">
            <v>810198.20079753967</v>
          </cell>
        </row>
        <row r="479">
          <cell r="D479">
            <v>38192</v>
          </cell>
          <cell r="P479">
            <v>810198.20079753967</v>
          </cell>
        </row>
        <row r="480">
          <cell r="D480">
            <v>38193</v>
          </cell>
          <cell r="P480">
            <v>810198.20079753967</v>
          </cell>
        </row>
        <row r="481">
          <cell r="D481">
            <v>38193</v>
          </cell>
          <cell r="P481">
            <v>810198.20079753967</v>
          </cell>
        </row>
        <row r="482">
          <cell r="D482">
            <v>38193</v>
          </cell>
          <cell r="P482">
            <v>2020709.9888205484</v>
          </cell>
        </row>
        <row r="483">
          <cell r="D483">
            <v>38194</v>
          </cell>
          <cell r="P483">
            <v>2040069.9888205484</v>
          </cell>
        </row>
        <row r="484">
          <cell r="D484">
            <v>38195</v>
          </cell>
          <cell r="P484">
            <v>2059429.9888205484</v>
          </cell>
        </row>
        <row r="485">
          <cell r="D485">
            <v>38196</v>
          </cell>
          <cell r="P485">
            <v>2078789.9888205484</v>
          </cell>
        </row>
        <row r="486">
          <cell r="D486">
            <v>38197</v>
          </cell>
          <cell r="P486">
            <v>2078789.9888205484</v>
          </cell>
        </row>
        <row r="487">
          <cell r="D487">
            <v>38197</v>
          </cell>
          <cell r="P487">
            <v>2035149.9888205484</v>
          </cell>
        </row>
        <row r="488">
          <cell r="D488">
            <v>38198</v>
          </cell>
          <cell r="P488">
            <v>2042112.1310705484</v>
          </cell>
        </row>
        <row r="489">
          <cell r="D489">
            <v>38199</v>
          </cell>
          <cell r="P489">
            <v>2046270.9173735306</v>
          </cell>
        </row>
        <row r="490">
          <cell r="D490">
            <v>38199</v>
          </cell>
          <cell r="P490">
            <v>2046270.9173735306</v>
          </cell>
        </row>
        <row r="491">
          <cell r="D491">
            <v>38200</v>
          </cell>
          <cell r="P491">
            <v>2046270.9173735306</v>
          </cell>
        </row>
        <row r="492">
          <cell r="D492">
            <v>38200</v>
          </cell>
          <cell r="P492">
            <v>1875301.3751898105</v>
          </cell>
        </row>
        <row r="493">
          <cell r="D493">
            <v>38201</v>
          </cell>
          <cell r="P493">
            <v>1859901.3751898105</v>
          </cell>
        </row>
        <row r="494">
          <cell r="D494">
            <v>38202</v>
          </cell>
          <cell r="P494">
            <v>1844501.3751898105</v>
          </cell>
        </row>
        <row r="495">
          <cell r="D495">
            <v>38203</v>
          </cell>
          <cell r="P495">
            <v>1829101.3751898105</v>
          </cell>
        </row>
        <row r="496">
          <cell r="D496">
            <v>38204</v>
          </cell>
          <cell r="P496">
            <v>1829101.3751898105</v>
          </cell>
        </row>
        <row r="497">
          <cell r="D497">
            <v>38204</v>
          </cell>
          <cell r="P497">
            <v>1829101.3751898105</v>
          </cell>
        </row>
        <row r="498">
          <cell r="D498">
            <v>38204</v>
          </cell>
          <cell r="P498">
            <v>1235972.9366411697</v>
          </cell>
        </row>
        <row r="499">
          <cell r="D499">
            <v>38205</v>
          </cell>
          <cell r="P499">
            <v>1157572.9366411697</v>
          </cell>
        </row>
        <row r="500">
          <cell r="D500">
            <v>38206</v>
          </cell>
          <cell r="P500">
            <v>1157572.9366411697</v>
          </cell>
        </row>
        <row r="501">
          <cell r="D501">
            <v>38207</v>
          </cell>
          <cell r="P501">
            <v>1111572.9366411697</v>
          </cell>
        </row>
        <row r="502">
          <cell r="D502">
            <v>38208</v>
          </cell>
          <cell r="P502">
            <v>1172032.9366411697</v>
          </cell>
        </row>
        <row r="503">
          <cell r="D503">
            <v>38209</v>
          </cell>
          <cell r="P503">
            <v>1172032.9366411697</v>
          </cell>
        </row>
        <row r="504">
          <cell r="D504">
            <v>38209</v>
          </cell>
          <cell r="P504">
            <v>1100789.0299573496</v>
          </cell>
        </row>
        <row r="505">
          <cell r="D505">
            <v>38210</v>
          </cell>
          <cell r="P505">
            <v>1161249.0299573496</v>
          </cell>
        </row>
        <row r="506">
          <cell r="D506">
            <v>38211</v>
          </cell>
          <cell r="P506">
            <v>1221709.0299573496</v>
          </cell>
        </row>
        <row r="507">
          <cell r="D507">
            <v>38212</v>
          </cell>
          <cell r="P507">
            <v>1282169.0299573496</v>
          </cell>
        </row>
        <row r="508">
          <cell r="D508">
            <v>38213</v>
          </cell>
          <cell r="P508">
            <v>1219169.0299573496</v>
          </cell>
        </row>
        <row r="509">
          <cell r="D509">
            <v>38214</v>
          </cell>
          <cell r="P509">
            <v>1219169.0299573496</v>
          </cell>
        </row>
        <row r="510">
          <cell r="D510">
            <v>38214</v>
          </cell>
          <cell r="P510">
            <v>1219169.0299573496</v>
          </cell>
        </row>
        <row r="511">
          <cell r="D511">
            <v>38214</v>
          </cell>
          <cell r="P511">
            <v>1015440.4412073496</v>
          </cell>
        </row>
        <row r="512">
          <cell r="D512">
            <v>38215</v>
          </cell>
          <cell r="P512">
            <v>1015440.4412073496</v>
          </cell>
        </row>
        <row r="513">
          <cell r="D513">
            <v>38215</v>
          </cell>
          <cell r="P513">
            <v>1259058.7480073497</v>
          </cell>
        </row>
        <row r="514">
          <cell r="D514">
            <v>38216</v>
          </cell>
          <cell r="P514">
            <v>1284798.7480073497</v>
          </cell>
        </row>
        <row r="515">
          <cell r="D515">
            <v>38217</v>
          </cell>
          <cell r="P515">
            <v>1293381.2480073497</v>
          </cell>
        </row>
        <row r="516">
          <cell r="D516">
            <v>38218</v>
          </cell>
          <cell r="P516">
            <v>1319121.2480073497</v>
          </cell>
        </row>
        <row r="517">
          <cell r="D517">
            <v>38219</v>
          </cell>
          <cell r="P517">
            <v>1319121.2480073497</v>
          </cell>
        </row>
        <row r="518">
          <cell r="D518">
            <v>38219</v>
          </cell>
          <cell r="P518">
            <v>1319121.2480073497</v>
          </cell>
        </row>
        <row r="519">
          <cell r="D519">
            <v>38219</v>
          </cell>
          <cell r="P519">
            <v>770907.899063861</v>
          </cell>
        </row>
        <row r="520">
          <cell r="D520">
            <v>38220</v>
          </cell>
          <cell r="P520">
            <v>707907.899063861</v>
          </cell>
        </row>
        <row r="521">
          <cell r="D521">
            <v>38221</v>
          </cell>
          <cell r="P521">
            <v>707907.899063861</v>
          </cell>
        </row>
        <row r="522">
          <cell r="D522">
            <v>38221</v>
          </cell>
          <cell r="P522">
            <v>271132.74449960957</v>
          </cell>
        </row>
        <row r="523">
          <cell r="D523">
            <v>38222</v>
          </cell>
          <cell r="P523">
            <v>271132.74449960957</v>
          </cell>
        </row>
        <row r="524">
          <cell r="D524">
            <v>38222</v>
          </cell>
          <cell r="P524">
            <v>298871.06058460957</v>
          </cell>
        </row>
        <row r="525">
          <cell r="D525">
            <v>38223</v>
          </cell>
          <cell r="P525">
            <v>200791.06058460957</v>
          </cell>
        </row>
        <row r="526">
          <cell r="D526">
            <v>38224</v>
          </cell>
          <cell r="P526">
            <v>200791.06058460957</v>
          </cell>
        </row>
        <row r="527">
          <cell r="D527">
            <v>38224</v>
          </cell>
          <cell r="P527">
            <v>1437588.5178180221</v>
          </cell>
        </row>
        <row r="528">
          <cell r="D528">
            <v>38225</v>
          </cell>
          <cell r="P528">
            <v>1339508.5178180221</v>
          </cell>
        </row>
        <row r="529">
          <cell r="D529">
            <v>38226</v>
          </cell>
          <cell r="P529">
            <v>1241428.5178180221</v>
          </cell>
        </row>
        <row r="530">
          <cell r="D530">
            <v>38227</v>
          </cell>
          <cell r="P530">
            <v>1241428.5178180221</v>
          </cell>
        </row>
        <row r="531">
          <cell r="D531">
            <v>38228</v>
          </cell>
          <cell r="P531">
            <v>1178428.5178180221</v>
          </cell>
        </row>
        <row r="532">
          <cell r="D532">
            <v>38229</v>
          </cell>
          <cell r="P532">
            <v>1178428.5178180221</v>
          </cell>
        </row>
        <row r="533">
          <cell r="D533">
            <v>38229</v>
          </cell>
          <cell r="P533">
            <v>1179710.6600680221</v>
          </cell>
        </row>
        <row r="534">
          <cell r="D534">
            <v>38230</v>
          </cell>
          <cell r="P534">
            <v>1196451.650879873</v>
          </cell>
        </row>
        <row r="535">
          <cell r="D535">
            <v>38230</v>
          </cell>
          <cell r="P535">
            <v>1196451.650879873</v>
          </cell>
        </row>
        <row r="536">
          <cell r="D536">
            <v>38231</v>
          </cell>
          <cell r="P536">
            <v>1196451.650879873</v>
          </cell>
        </row>
        <row r="537">
          <cell r="D537">
            <v>38231</v>
          </cell>
          <cell r="P537">
            <v>1037705.365316593</v>
          </cell>
        </row>
        <row r="538">
          <cell r="D538">
            <v>38232</v>
          </cell>
          <cell r="P538">
            <v>1051385.3653165931</v>
          </cell>
        </row>
        <row r="539">
          <cell r="D539">
            <v>38233</v>
          </cell>
          <cell r="P539">
            <v>1065065.3653165931</v>
          </cell>
        </row>
        <row r="540">
          <cell r="D540">
            <v>38234</v>
          </cell>
          <cell r="P540">
            <v>1065065.3653165931</v>
          </cell>
        </row>
        <row r="541">
          <cell r="D541">
            <v>38235</v>
          </cell>
          <cell r="P541">
            <v>1065065.3653165931</v>
          </cell>
        </row>
        <row r="542">
          <cell r="D542">
            <v>38235</v>
          </cell>
          <cell r="P542">
            <v>506586.51232127298</v>
          </cell>
        </row>
        <row r="543">
          <cell r="D543">
            <v>38236</v>
          </cell>
          <cell r="P543">
            <v>506586.51232127298</v>
          </cell>
        </row>
        <row r="544">
          <cell r="D544">
            <v>38236</v>
          </cell>
          <cell r="P544">
            <v>511526.51232127298</v>
          </cell>
        </row>
        <row r="545">
          <cell r="D545">
            <v>38237</v>
          </cell>
          <cell r="P545">
            <v>579466.51232127298</v>
          </cell>
        </row>
        <row r="546">
          <cell r="D546">
            <v>38238</v>
          </cell>
          <cell r="P546">
            <v>601406.51232127298</v>
          </cell>
        </row>
        <row r="547">
          <cell r="D547">
            <v>38239</v>
          </cell>
          <cell r="P547">
            <v>669346.51232127298</v>
          </cell>
        </row>
        <row r="548">
          <cell r="D548">
            <v>38240</v>
          </cell>
          <cell r="P548">
            <v>669346.51232127298</v>
          </cell>
        </row>
        <row r="549">
          <cell r="D549">
            <v>38240</v>
          </cell>
          <cell r="P549">
            <v>669346.51232127298</v>
          </cell>
        </row>
        <row r="550">
          <cell r="D550">
            <v>38240</v>
          </cell>
          <cell r="P550">
            <v>601605.73737201304</v>
          </cell>
        </row>
        <row r="551">
          <cell r="D551">
            <v>38241</v>
          </cell>
          <cell r="P551">
            <v>601605.73737201304</v>
          </cell>
        </row>
        <row r="552">
          <cell r="D552">
            <v>38242</v>
          </cell>
          <cell r="P552">
            <v>601605.73737201304</v>
          </cell>
        </row>
        <row r="553">
          <cell r="D553">
            <v>38243</v>
          </cell>
          <cell r="P553">
            <v>733965.73737201304</v>
          </cell>
        </row>
        <row r="554">
          <cell r="D554">
            <v>38244</v>
          </cell>
          <cell r="P554">
            <v>803325.73737201304</v>
          </cell>
        </row>
        <row r="555">
          <cell r="D555">
            <v>38245</v>
          </cell>
          <cell r="P555">
            <v>803325.73737201304</v>
          </cell>
        </row>
        <row r="556">
          <cell r="D556">
            <v>38245</v>
          </cell>
          <cell r="P556">
            <v>803325.73737201304</v>
          </cell>
        </row>
        <row r="557">
          <cell r="D557">
            <v>38245</v>
          </cell>
          <cell r="P557">
            <v>803325.73737201304</v>
          </cell>
        </row>
        <row r="558">
          <cell r="D558">
            <v>38245</v>
          </cell>
          <cell r="P558">
            <v>803325.73737201304</v>
          </cell>
        </row>
        <row r="559">
          <cell r="D559">
            <v>38245</v>
          </cell>
          <cell r="P559">
            <v>803325.73737201304</v>
          </cell>
        </row>
        <row r="560">
          <cell r="D560">
            <v>38245</v>
          </cell>
          <cell r="P560">
            <v>932762.70417756797</v>
          </cell>
        </row>
        <row r="561">
          <cell r="D561">
            <v>38246</v>
          </cell>
          <cell r="P561">
            <v>1283001.0109775681</v>
          </cell>
        </row>
        <row r="562">
          <cell r="D562">
            <v>38247</v>
          </cell>
          <cell r="P562">
            <v>1415361.0109775681</v>
          </cell>
        </row>
        <row r="563">
          <cell r="D563">
            <v>38248</v>
          </cell>
          <cell r="P563">
            <v>1398203.5109775681</v>
          </cell>
        </row>
        <row r="564">
          <cell r="D564">
            <v>38249</v>
          </cell>
          <cell r="P564">
            <v>1398203.5109775681</v>
          </cell>
        </row>
        <row r="565">
          <cell r="D565">
            <v>38250</v>
          </cell>
          <cell r="P565">
            <v>1398203.5109775681</v>
          </cell>
        </row>
        <row r="566">
          <cell r="D566">
            <v>38250</v>
          </cell>
          <cell r="P566">
            <v>1398203.5109775681</v>
          </cell>
        </row>
        <row r="567">
          <cell r="D567">
            <v>38250</v>
          </cell>
          <cell r="P567">
            <v>1398203.5109775681</v>
          </cell>
        </row>
        <row r="568">
          <cell r="D568">
            <v>38250</v>
          </cell>
          <cell r="P568">
            <v>624343.50539035653</v>
          </cell>
        </row>
        <row r="569">
          <cell r="D569">
            <v>38251</v>
          </cell>
          <cell r="P569">
            <v>456163.50539035653</v>
          </cell>
        </row>
        <row r="570">
          <cell r="D570">
            <v>38252</v>
          </cell>
          <cell r="P570">
            <v>456163.50539035653</v>
          </cell>
        </row>
        <row r="571">
          <cell r="D571">
            <v>38252</v>
          </cell>
          <cell r="P571">
            <v>-82019.799024389824</v>
          </cell>
        </row>
        <row r="572">
          <cell r="D572">
            <v>38253</v>
          </cell>
          <cell r="P572">
            <v>-62941.610937629826</v>
          </cell>
        </row>
        <row r="573">
          <cell r="D573">
            <v>38254</v>
          </cell>
          <cell r="P573">
            <v>-168121.61093762983</v>
          </cell>
        </row>
        <row r="574">
          <cell r="D574">
            <v>38255</v>
          </cell>
          <cell r="P574">
            <v>-168121.61093762983</v>
          </cell>
        </row>
        <row r="575">
          <cell r="D575">
            <v>38255</v>
          </cell>
          <cell r="P575">
            <v>1645800.4302110109</v>
          </cell>
        </row>
        <row r="576">
          <cell r="D576">
            <v>38256</v>
          </cell>
          <cell r="P576">
            <v>1645800.4302110109</v>
          </cell>
        </row>
        <row r="577">
          <cell r="D577">
            <v>38257</v>
          </cell>
          <cell r="P577">
            <v>1645800.4302110109</v>
          </cell>
        </row>
        <row r="578">
          <cell r="D578">
            <v>38258</v>
          </cell>
          <cell r="P578">
            <v>1645800.4302110109</v>
          </cell>
        </row>
        <row r="579">
          <cell r="D579">
            <v>38259</v>
          </cell>
          <cell r="P579">
            <v>1582800.4302110109</v>
          </cell>
        </row>
        <row r="580">
          <cell r="D580">
            <v>38260</v>
          </cell>
          <cell r="P580">
            <v>1582800.4302110109</v>
          </cell>
        </row>
        <row r="581">
          <cell r="D581">
            <v>38260</v>
          </cell>
          <cell r="P581">
            <v>1572996.5414187436</v>
          </cell>
        </row>
        <row r="582">
          <cell r="D582">
            <v>38260</v>
          </cell>
          <cell r="P582">
            <v>1572996.5414187436</v>
          </cell>
        </row>
        <row r="583">
          <cell r="D583">
            <v>38261</v>
          </cell>
          <cell r="P583">
            <v>1572996.5414187436</v>
          </cell>
        </row>
        <row r="584">
          <cell r="D584">
            <v>38261</v>
          </cell>
          <cell r="P584">
            <v>1402882.5147033837</v>
          </cell>
        </row>
        <row r="585">
          <cell r="D585">
            <v>38262</v>
          </cell>
          <cell r="P585">
            <v>1402882.5147033837</v>
          </cell>
        </row>
        <row r="586">
          <cell r="D586">
            <v>38263</v>
          </cell>
          <cell r="P586">
            <v>1402882.5147033837</v>
          </cell>
        </row>
        <row r="587">
          <cell r="D587">
            <v>38264</v>
          </cell>
          <cell r="P587">
            <v>1402882.5147033837</v>
          </cell>
        </row>
        <row r="588">
          <cell r="D588">
            <v>38265</v>
          </cell>
          <cell r="P588">
            <v>1402882.5147033837</v>
          </cell>
        </row>
        <row r="589">
          <cell r="D589">
            <v>38265</v>
          </cell>
          <cell r="P589">
            <v>1402882.5147033837</v>
          </cell>
        </row>
        <row r="590">
          <cell r="D590">
            <v>38265</v>
          </cell>
          <cell r="P590">
            <v>1242294.1111699594</v>
          </cell>
        </row>
        <row r="591">
          <cell r="D591">
            <v>38266</v>
          </cell>
          <cell r="P591">
            <v>1179294.1111699594</v>
          </cell>
        </row>
        <row r="592">
          <cell r="D592">
            <v>38267</v>
          </cell>
          <cell r="P592">
            <v>1179294.1111699594</v>
          </cell>
        </row>
        <row r="593">
          <cell r="D593">
            <v>38268</v>
          </cell>
          <cell r="P593">
            <v>1104294.1111699594</v>
          </cell>
        </row>
        <row r="594">
          <cell r="D594">
            <v>38269</v>
          </cell>
          <cell r="P594">
            <v>1104294.1111699594</v>
          </cell>
        </row>
        <row r="595">
          <cell r="D595">
            <v>38270</v>
          </cell>
          <cell r="P595">
            <v>1104294.1111699594</v>
          </cell>
        </row>
        <row r="596">
          <cell r="D596">
            <v>38270</v>
          </cell>
          <cell r="P596">
            <v>968613.33622069936</v>
          </cell>
        </row>
        <row r="597">
          <cell r="D597">
            <v>38271</v>
          </cell>
          <cell r="P597">
            <v>968613.33622069936</v>
          </cell>
        </row>
        <row r="598">
          <cell r="D598">
            <v>38272</v>
          </cell>
          <cell r="P598">
            <v>968613.33622069936</v>
          </cell>
        </row>
        <row r="599">
          <cell r="D599">
            <v>38273</v>
          </cell>
          <cell r="P599">
            <v>968613.33622069936</v>
          </cell>
        </row>
        <row r="600">
          <cell r="D600">
            <v>38274</v>
          </cell>
          <cell r="P600">
            <v>905613.33622069936</v>
          </cell>
        </row>
        <row r="601">
          <cell r="D601">
            <v>38275</v>
          </cell>
          <cell r="P601">
            <v>905613.33622069936</v>
          </cell>
        </row>
        <row r="602">
          <cell r="D602">
            <v>38275</v>
          </cell>
          <cell r="P602">
            <v>905613.33622069936</v>
          </cell>
        </row>
        <row r="603">
          <cell r="D603">
            <v>38275</v>
          </cell>
          <cell r="P603">
            <v>701884.74747069937</v>
          </cell>
        </row>
        <row r="604">
          <cell r="D604">
            <v>38276</v>
          </cell>
          <cell r="P604">
            <v>919763.05427069939</v>
          </cell>
        </row>
        <row r="605">
          <cell r="D605">
            <v>38277</v>
          </cell>
          <cell r="P605">
            <v>919763.05427069939</v>
          </cell>
        </row>
        <row r="606">
          <cell r="D606">
            <v>38278</v>
          </cell>
          <cell r="P606">
            <v>902605.55427069939</v>
          </cell>
        </row>
        <row r="607">
          <cell r="D607">
            <v>38279</v>
          </cell>
          <cell r="P607">
            <v>902605.55427069939</v>
          </cell>
        </row>
        <row r="608">
          <cell r="D608">
            <v>38280</v>
          </cell>
          <cell r="P608">
            <v>902605.55427069939</v>
          </cell>
        </row>
        <row r="609">
          <cell r="D609">
            <v>38280</v>
          </cell>
          <cell r="P609">
            <v>902605.55427069939</v>
          </cell>
        </row>
        <row r="610">
          <cell r="D610">
            <v>38280</v>
          </cell>
          <cell r="P610">
            <v>711904.11788606015</v>
          </cell>
        </row>
        <row r="611">
          <cell r="D611">
            <v>38281</v>
          </cell>
          <cell r="P611">
            <v>648904.11788606015</v>
          </cell>
        </row>
        <row r="612">
          <cell r="D612">
            <v>38282</v>
          </cell>
          <cell r="P612">
            <v>648904.11788606015</v>
          </cell>
        </row>
        <row r="613">
          <cell r="D613">
            <v>38282</v>
          </cell>
          <cell r="P613">
            <v>648904.11788606015</v>
          </cell>
        </row>
        <row r="614">
          <cell r="D614">
            <v>38282</v>
          </cell>
          <cell r="P614">
            <v>6215012.7911884822</v>
          </cell>
        </row>
        <row r="615">
          <cell r="D615">
            <v>38283</v>
          </cell>
          <cell r="P615">
            <v>6334000.2137242826</v>
          </cell>
        </row>
        <row r="616">
          <cell r="D616">
            <v>38284</v>
          </cell>
          <cell r="P616">
            <v>6334000.2137242826</v>
          </cell>
        </row>
        <row r="617">
          <cell r="D617">
            <v>38285</v>
          </cell>
          <cell r="P617">
            <v>6334000.2137242826</v>
          </cell>
        </row>
        <row r="618">
          <cell r="D618">
            <v>38285</v>
          </cell>
          <cell r="P618">
            <v>8948003.4392196033</v>
          </cell>
        </row>
        <row r="619">
          <cell r="D619">
            <v>38286</v>
          </cell>
          <cell r="P619">
            <v>8948003.4392196033</v>
          </cell>
        </row>
        <row r="620">
          <cell r="D620">
            <v>38287</v>
          </cell>
          <cell r="P620">
            <v>8948003.4392196033</v>
          </cell>
        </row>
        <row r="621">
          <cell r="D621">
            <v>38288</v>
          </cell>
          <cell r="P621">
            <v>8948003.4392196033</v>
          </cell>
        </row>
        <row r="622">
          <cell r="D622">
            <v>38289</v>
          </cell>
          <cell r="P622">
            <v>8948003.4392196033</v>
          </cell>
        </row>
        <row r="623">
          <cell r="D623">
            <v>38289</v>
          </cell>
          <cell r="P623">
            <v>8948003.4392196033</v>
          </cell>
        </row>
        <row r="624">
          <cell r="D624">
            <v>38289</v>
          </cell>
          <cell r="P624">
            <v>8656204.9947751593</v>
          </cell>
        </row>
        <row r="625">
          <cell r="D625">
            <v>38290</v>
          </cell>
          <cell r="P625">
            <v>8643807.1370251589</v>
          </cell>
        </row>
        <row r="626">
          <cell r="D626">
            <v>38291</v>
          </cell>
          <cell r="P626">
            <v>8650178.5997554269</v>
          </cell>
        </row>
        <row r="627">
          <cell r="D627">
            <v>38291</v>
          </cell>
          <cell r="P627">
            <v>8650178.5997554269</v>
          </cell>
        </row>
        <row r="628">
          <cell r="D628">
            <v>38292</v>
          </cell>
          <cell r="P628">
            <v>8650178.5997554269</v>
          </cell>
        </row>
        <row r="629">
          <cell r="D629">
            <v>38292</v>
          </cell>
          <cell r="P629">
            <v>8513828.8081917074</v>
          </cell>
        </row>
        <row r="630">
          <cell r="D630">
            <v>38293</v>
          </cell>
          <cell r="P630">
            <v>8513828.8081917074</v>
          </cell>
        </row>
        <row r="631">
          <cell r="D631">
            <v>38294</v>
          </cell>
          <cell r="P631">
            <v>8513828.8081917074</v>
          </cell>
        </row>
        <row r="632">
          <cell r="D632">
            <v>38295</v>
          </cell>
          <cell r="P632">
            <v>8513828.8081917074</v>
          </cell>
        </row>
        <row r="633">
          <cell r="D633">
            <v>38296</v>
          </cell>
          <cell r="P633">
            <v>8513828.8081917074</v>
          </cell>
        </row>
        <row r="634">
          <cell r="D634">
            <v>38296</v>
          </cell>
          <cell r="P634">
            <v>8020583.4364177743</v>
          </cell>
        </row>
        <row r="635">
          <cell r="D635">
            <v>38297</v>
          </cell>
          <cell r="P635">
            <v>7957583.4364177743</v>
          </cell>
        </row>
        <row r="636">
          <cell r="D636">
            <v>38298</v>
          </cell>
          <cell r="P636">
            <v>7957583.4364177743</v>
          </cell>
        </row>
        <row r="637">
          <cell r="D637">
            <v>38299</v>
          </cell>
          <cell r="P637">
            <v>7911583.4364177743</v>
          </cell>
        </row>
        <row r="638">
          <cell r="D638">
            <v>38300</v>
          </cell>
          <cell r="P638">
            <v>7911583.4364177743</v>
          </cell>
        </row>
        <row r="639">
          <cell r="D639">
            <v>38301</v>
          </cell>
          <cell r="P639">
            <v>7911583.4364177743</v>
          </cell>
        </row>
        <row r="640">
          <cell r="D640">
            <v>38301</v>
          </cell>
          <cell r="P640">
            <v>7808988.4325930746</v>
          </cell>
        </row>
        <row r="641">
          <cell r="D641">
            <v>38302</v>
          </cell>
          <cell r="P641">
            <v>7808988.4325930746</v>
          </cell>
        </row>
        <row r="642">
          <cell r="D642">
            <v>38303</v>
          </cell>
          <cell r="P642">
            <v>7808988.4325930746</v>
          </cell>
        </row>
        <row r="643">
          <cell r="D643">
            <v>38304</v>
          </cell>
          <cell r="P643">
            <v>7808988.4325930746</v>
          </cell>
        </row>
        <row r="644">
          <cell r="D644">
            <v>38305</v>
          </cell>
          <cell r="P644">
            <v>7745988.4325930746</v>
          </cell>
        </row>
        <row r="645">
          <cell r="D645">
            <v>38306</v>
          </cell>
          <cell r="P645">
            <v>7745988.4325930746</v>
          </cell>
        </row>
        <row r="646">
          <cell r="D646">
            <v>38306</v>
          </cell>
          <cell r="P646">
            <v>7745988.4325930746</v>
          </cell>
        </row>
        <row r="647">
          <cell r="D647">
            <v>38306</v>
          </cell>
          <cell r="P647">
            <v>7542259.8438430745</v>
          </cell>
        </row>
        <row r="648">
          <cell r="D648">
            <v>38307</v>
          </cell>
          <cell r="P648">
            <v>7760138.1506430749</v>
          </cell>
        </row>
        <row r="649">
          <cell r="D649">
            <v>38308</v>
          </cell>
          <cell r="P649">
            <v>7760138.1506430749</v>
          </cell>
        </row>
        <row r="650">
          <cell r="D650">
            <v>38309</v>
          </cell>
          <cell r="P650">
            <v>7742980.6506430749</v>
          </cell>
        </row>
        <row r="651">
          <cell r="D651">
            <v>38310</v>
          </cell>
          <cell r="P651">
            <v>7742980.6506430749</v>
          </cell>
        </row>
        <row r="652">
          <cell r="D652">
            <v>38311</v>
          </cell>
          <cell r="P652">
            <v>7742980.6506430749</v>
          </cell>
        </row>
        <row r="653">
          <cell r="D653">
            <v>38311</v>
          </cell>
          <cell r="P653">
            <v>7742980.6506430749</v>
          </cell>
        </row>
        <row r="654">
          <cell r="D654">
            <v>38311</v>
          </cell>
          <cell r="P654">
            <v>8861029.3320083264</v>
          </cell>
        </row>
        <row r="655">
          <cell r="D655">
            <v>38312</v>
          </cell>
          <cell r="P655">
            <v>8798029.3320083264</v>
          </cell>
        </row>
        <row r="656">
          <cell r="D656">
            <v>38313</v>
          </cell>
          <cell r="P656">
            <v>8798029.3320083264</v>
          </cell>
        </row>
        <row r="657">
          <cell r="D657">
            <v>38313</v>
          </cell>
          <cell r="P657">
            <v>8285612.10949915</v>
          </cell>
        </row>
        <row r="658">
          <cell r="D658">
            <v>38314</v>
          </cell>
          <cell r="P658">
            <v>8407664.3384520691</v>
          </cell>
        </row>
        <row r="659">
          <cell r="D659">
            <v>38315</v>
          </cell>
          <cell r="P659">
            <v>8407664.3384520691</v>
          </cell>
        </row>
        <row r="660">
          <cell r="D660">
            <v>38316</v>
          </cell>
          <cell r="P660">
            <v>8407664.3384520691</v>
          </cell>
        </row>
        <row r="661">
          <cell r="D661">
            <v>38316</v>
          </cell>
          <cell r="P661">
            <v>11683664.104492759</v>
          </cell>
        </row>
        <row r="662">
          <cell r="D662">
            <v>38317</v>
          </cell>
          <cell r="P662">
            <v>11683664.104492759</v>
          </cell>
        </row>
        <row r="663">
          <cell r="D663">
            <v>38318</v>
          </cell>
          <cell r="P663">
            <v>11683664.104492759</v>
          </cell>
        </row>
        <row r="664">
          <cell r="D664">
            <v>38319</v>
          </cell>
          <cell r="P664">
            <v>11683664.104492759</v>
          </cell>
        </row>
        <row r="665">
          <cell r="D665">
            <v>38320</v>
          </cell>
          <cell r="P665">
            <v>11683664.104492759</v>
          </cell>
        </row>
        <row r="666">
          <cell r="D666">
            <v>38320</v>
          </cell>
          <cell r="P666">
            <v>11620664.104492759</v>
          </cell>
        </row>
        <row r="667">
          <cell r="D667">
            <v>38321</v>
          </cell>
          <cell r="P667">
            <v>11620664.104492759</v>
          </cell>
        </row>
        <row r="668">
          <cell r="D668">
            <v>38321</v>
          </cell>
          <cell r="P668">
            <v>11623806.227331474</v>
          </cell>
        </row>
        <row r="669">
          <cell r="D669">
            <v>38321</v>
          </cell>
          <cell r="P669">
            <v>11623806.227331474</v>
          </cell>
        </row>
        <row r="670">
          <cell r="D670">
            <v>38322</v>
          </cell>
          <cell r="P670">
            <v>11623806.227331474</v>
          </cell>
        </row>
        <row r="671">
          <cell r="D671">
            <v>38322</v>
          </cell>
          <cell r="P671">
            <v>11456961.642524295</v>
          </cell>
        </row>
        <row r="672">
          <cell r="D672">
            <v>38323</v>
          </cell>
          <cell r="P672">
            <v>11456961.642524295</v>
          </cell>
        </row>
        <row r="673">
          <cell r="D673">
            <v>38324</v>
          </cell>
          <cell r="P673">
            <v>11456961.642524295</v>
          </cell>
        </row>
        <row r="674">
          <cell r="D674">
            <v>38325</v>
          </cell>
          <cell r="P674">
            <v>11456961.642524295</v>
          </cell>
        </row>
        <row r="675">
          <cell r="D675">
            <v>38326</v>
          </cell>
          <cell r="P675">
            <v>11456961.642524295</v>
          </cell>
        </row>
        <row r="676">
          <cell r="D676">
            <v>38326</v>
          </cell>
          <cell r="P676">
            <v>11130711.018390287</v>
          </cell>
        </row>
        <row r="677">
          <cell r="D677">
            <v>38327</v>
          </cell>
          <cell r="P677">
            <v>11067711.018390287</v>
          </cell>
        </row>
        <row r="678">
          <cell r="D678">
            <v>38328</v>
          </cell>
          <cell r="P678">
            <v>11067711.018390287</v>
          </cell>
        </row>
        <row r="679">
          <cell r="D679">
            <v>38329</v>
          </cell>
          <cell r="P679">
            <v>11021711.018390287</v>
          </cell>
        </row>
        <row r="680">
          <cell r="D680">
            <v>38330</v>
          </cell>
          <cell r="P680">
            <v>11021711.018390287</v>
          </cell>
        </row>
        <row r="681">
          <cell r="D681">
            <v>38331</v>
          </cell>
          <cell r="P681">
            <v>11021711.018390287</v>
          </cell>
        </row>
        <row r="682">
          <cell r="D682">
            <v>38331</v>
          </cell>
          <cell r="P682">
            <v>10921713.411480287</v>
          </cell>
        </row>
        <row r="683">
          <cell r="D683">
            <v>38332</v>
          </cell>
          <cell r="P683">
            <v>10921713.411480287</v>
          </cell>
        </row>
        <row r="684">
          <cell r="D684">
            <v>38333</v>
          </cell>
          <cell r="P684">
            <v>10921713.411480287</v>
          </cell>
        </row>
        <row r="685">
          <cell r="D685">
            <v>38334</v>
          </cell>
          <cell r="P685">
            <v>10921713.411480287</v>
          </cell>
        </row>
        <row r="686">
          <cell r="D686">
            <v>38335</v>
          </cell>
          <cell r="P686">
            <v>10858713.411480287</v>
          </cell>
        </row>
        <row r="687">
          <cell r="D687">
            <v>38336</v>
          </cell>
          <cell r="P687">
            <v>10858713.411480287</v>
          </cell>
        </row>
        <row r="688">
          <cell r="D688">
            <v>38336</v>
          </cell>
          <cell r="P688">
            <v>10858713.411480287</v>
          </cell>
        </row>
        <row r="689">
          <cell r="D689">
            <v>38336</v>
          </cell>
          <cell r="P689">
            <v>10858713.411480287</v>
          </cell>
        </row>
        <row r="690">
          <cell r="D690">
            <v>38336</v>
          </cell>
          <cell r="P690">
            <v>9814984.8227302879</v>
          </cell>
        </row>
        <row r="691">
          <cell r="D691">
            <v>38337</v>
          </cell>
          <cell r="P691">
            <v>10032863.129530288</v>
          </cell>
        </row>
        <row r="692">
          <cell r="D692">
            <v>38338</v>
          </cell>
          <cell r="P692">
            <v>10032863.129530288</v>
          </cell>
        </row>
        <row r="693">
          <cell r="D693">
            <v>38339</v>
          </cell>
          <cell r="P693">
            <v>10015705.629530288</v>
          </cell>
        </row>
        <row r="694">
          <cell r="D694">
            <v>38340</v>
          </cell>
          <cell r="P694">
            <v>10015705.629530288</v>
          </cell>
        </row>
        <row r="695">
          <cell r="D695">
            <v>38341</v>
          </cell>
          <cell r="P695">
            <v>10015705.629530288</v>
          </cell>
        </row>
        <row r="696">
          <cell r="D696">
            <v>38341</v>
          </cell>
          <cell r="P696">
            <v>10015705.629530288</v>
          </cell>
        </row>
        <row r="697">
          <cell r="D697">
            <v>38341</v>
          </cell>
          <cell r="P697">
            <v>11250446.739515126</v>
          </cell>
        </row>
        <row r="698">
          <cell r="D698">
            <v>38342</v>
          </cell>
          <cell r="P698">
            <v>11187446.739515126</v>
          </cell>
        </row>
        <row r="699">
          <cell r="D699">
            <v>38343</v>
          </cell>
          <cell r="P699">
            <v>11187446.739515126</v>
          </cell>
        </row>
        <row r="700">
          <cell r="D700">
            <v>38343</v>
          </cell>
          <cell r="P700">
            <v>10554682.130320944</v>
          </cell>
        </row>
        <row r="701">
          <cell r="D701">
            <v>38344</v>
          </cell>
          <cell r="P701">
            <v>10672380.769444464</v>
          </cell>
        </row>
        <row r="702">
          <cell r="D702">
            <v>38345</v>
          </cell>
          <cell r="P702">
            <v>10672380.769444464</v>
          </cell>
        </row>
        <row r="703">
          <cell r="D703">
            <v>38346</v>
          </cell>
          <cell r="P703">
            <v>10672380.769444464</v>
          </cell>
        </row>
        <row r="704">
          <cell r="D704">
            <v>38346</v>
          </cell>
          <cell r="P704">
            <v>14153706.421278471</v>
          </cell>
        </row>
        <row r="705">
          <cell r="D705">
            <v>38347</v>
          </cell>
          <cell r="P705">
            <v>14153706.421278471</v>
          </cell>
        </row>
        <row r="706">
          <cell r="D706">
            <v>38348</v>
          </cell>
          <cell r="P706">
            <v>14153706.421278471</v>
          </cell>
        </row>
        <row r="707">
          <cell r="D707">
            <v>38349</v>
          </cell>
          <cell r="P707">
            <v>14153706.421278471</v>
          </cell>
        </row>
        <row r="708">
          <cell r="D708">
            <v>38350</v>
          </cell>
          <cell r="P708">
            <v>14090706.421278471</v>
          </cell>
        </row>
        <row r="709">
          <cell r="D709">
            <v>38351</v>
          </cell>
          <cell r="P709">
            <v>14078308.563528471</v>
          </cell>
        </row>
        <row r="710">
          <cell r="D710">
            <v>38352</v>
          </cell>
          <cell r="P710">
            <v>14078308.563528471</v>
          </cell>
        </row>
        <row r="711">
          <cell r="D711">
            <v>38352</v>
          </cell>
          <cell r="P711">
            <v>19631868.000812128</v>
          </cell>
        </row>
        <row r="712">
          <cell r="D712">
            <v>38352</v>
          </cell>
          <cell r="P712">
            <v>19631868.000812128</v>
          </cell>
        </row>
        <row r="713">
          <cell r="D713">
            <v>38353</v>
          </cell>
          <cell r="P713">
            <v>19631868.000812128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ěry"/>
      <sheetName val="Karlíčková"/>
      <sheetName val="Pozice"/>
      <sheetName val="Pozice graf"/>
      <sheetName val="Podklady"/>
      <sheetName val="Sumarizace"/>
      <sheetName val="FM Tag"/>
      <sheetName val="FM Monat"/>
      <sheetName val="Data"/>
      <sheetName val="Graf 12M"/>
      <sheetName val="Graf CF3"/>
      <sheetName val="Graf CF4"/>
      <sheetName val="Investice"/>
      <sheetName val="Přepočítej_data"/>
      <sheetName val="Březen3"/>
      <sheetName val="Duben3"/>
      <sheetName val="Květen3"/>
      <sheetName val="Červen3"/>
      <sheetName val="Červenec3"/>
      <sheetName val="Srpen3"/>
      <sheetName val="Září3"/>
      <sheetName val="Říjen3"/>
      <sheetName val="Listopad3"/>
      <sheetName val="Prosinec3"/>
      <sheetName val="Leden4"/>
      <sheetName val="Únor4"/>
      <sheetName val="Březen4"/>
      <sheetName val="Duben4"/>
      <sheetName val="Květen4"/>
      <sheetName val="Červen4"/>
      <sheetName val="Červenec4"/>
      <sheetName val="Srpen4"/>
      <sheetName val="Září4"/>
      <sheetName val="Říjen4"/>
      <sheetName val="Listopad4"/>
      <sheetName val="Prosinec4"/>
      <sheetName val="Dialog1"/>
      <sheetName val="Dialog2"/>
      <sheetName val="Dialog3"/>
      <sheetName val="Dialog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40">
          <cell r="A240">
            <v>0</v>
          </cell>
        </row>
        <row r="242">
          <cell r="A242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R30"/>
  <sheetViews>
    <sheetView showGridLines="0" tabSelected="1" workbookViewId="0">
      <selection sqref="A1:I1"/>
    </sheetView>
  </sheetViews>
  <sheetFormatPr defaultRowHeight="12.75"/>
  <cols>
    <col min="1" max="1" width="29.140625" customWidth="1"/>
    <col min="2" max="2" width="16.140625" customWidth="1"/>
    <col min="3" max="3" width="14.7109375" customWidth="1"/>
    <col min="4" max="4" width="8.42578125" customWidth="1"/>
    <col min="5" max="5" width="19.28515625" customWidth="1"/>
    <col min="6" max="6" width="5.5703125" customWidth="1"/>
    <col min="7" max="7" width="28.85546875" customWidth="1"/>
    <col min="8" max="8" width="2.7109375" customWidth="1"/>
    <col min="9" max="9" width="4" customWidth="1"/>
  </cols>
  <sheetData>
    <row r="1" spans="1:18" ht="49.5" customHeight="1">
      <c r="A1" s="1662" t="s">
        <v>329</v>
      </c>
      <c r="B1" s="1663"/>
      <c r="C1" s="1663"/>
      <c r="D1" s="1663"/>
      <c r="E1" s="1663"/>
      <c r="F1" s="1663"/>
      <c r="G1" s="1663"/>
      <c r="H1" s="1663"/>
      <c r="I1" s="1663"/>
      <c r="J1" s="1058"/>
      <c r="K1" s="1058"/>
      <c r="L1" s="1058"/>
      <c r="M1" s="1058"/>
      <c r="N1" s="1058"/>
      <c r="O1" s="1058"/>
      <c r="P1" s="1058"/>
      <c r="Q1" s="1058"/>
      <c r="R1" s="1058"/>
    </row>
    <row r="2" spans="1:18" ht="15">
      <c r="A2" s="1671" t="s">
        <v>430</v>
      </c>
      <c r="B2" s="1671"/>
      <c r="C2" s="1671"/>
      <c r="D2" s="1671"/>
      <c r="E2" s="1671"/>
      <c r="F2" s="1671"/>
      <c r="G2" s="1671"/>
      <c r="H2" s="1671"/>
      <c r="I2" s="1671"/>
      <c r="J2" s="1058"/>
      <c r="K2" s="1058"/>
      <c r="L2" s="1058"/>
      <c r="M2" s="1058"/>
      <c r="N2" s="1058"/>
      <c r="O2" s="1058"/>
      <c r="P2" s="1058"/>
      <c r="Q2" s="1058"/>
      <c r="R2" s="1058"/>
    </row>
    <row r="3" spans="1:18" ht="21" customHeight="1" thickBot="1">
      <c r="A3" s="1059"/>
      <c r="B3" s="1059"/>
      <c r="C3" s="1059"/>
      <c r="D3" s="1059"/>
      <c r="E3" s="1059"/>
      <c r="F3" s="1059"/>
      <c r="G3" s="1059"/>
      <c r="H3" s="1059"/>
      <c r="I3" s="1059"/>
      <c r="J3" s="1058"/>
      <c r="K3" s="1058"/>
      <c r="L3" s="1058"/>
      <c r="M3" s="1058"/>
      <c r="N3" s="1058"/>
      <c r="O3" s="1058"/>
      <c r="P3" s="1058"/>
      <c r="Q3" s="1058"/>
      <c r="R3" s="1058"/>
    </row>
    <row r="4" spans="1:18" ht="42" customHeight="1" thickBot="1">
      <c r="A4" s="1060" t="s">
        <v>330</v>
      </c>
      <c r="B4" s="1664"/>
      <c r="C4" s="1665"/>
      <c r="D4" s="1665"/>
      <c r="E4" s="1665"/>
      <c r="F4" s="1665"/>
      <c r="G4" s="1665"/>
      <c r="H4" s="1665"/>
      <c r="I4" s="1666"/>
      <c r="J4" s="1058"/>
      <c r="K4" s="1058"/>
      <c r="L4" s="1058"/>
      <c r="M4" s="1058"/>
      <c r="N4" s="1058"/>
      <c r="O4" s="1058"/>
      <c r="P4" s="1058"/>
      <c r="Q4" s="1058"/>
      <c r="R4" s="1058"/>
    </row>
    <row r="5" spans="1:18">
      <c r="A5" s="1059"/>
      <c r="B5" s="1061" t="s">
        <v>331</v>
      </c>
      <c r="C5" s="1059"/>
      <c r="D5" s="1059"/>
      <c r="E5" s="1059"/>
      <c r="F5" s="1059"/>
      <c r="G5" s="1059"/>
      <c r="H5" s="1059"/>
      <c r="I5" s="1059"/>
      <c r="J5" s="1058"/>
      <c r="K5" s="1058"/>
      <c r="L5" s="1058"/>
      <c r="M5" s="1058"/>
      <c r="N5" s="1058"/>
      <c r="O5" s="1058"/>
      <c r="P5" s="1058"/>
      <c r="Q5" s="1058"/>
      <c r="R5" s="1058"/>
    </row>
    <row r="6" spans="1:18" ht="13.5" thickBot="1">
      <c r="A6" s="1059"/>
      <c r="B6" s="1061"/>
      <c r="C6" s="1059"/>
      <c r="D6" s="1059"/>
      <c r="E6" s="1059"/>
      <c r="F6" s="1059"/>
      <c r="G6" s="1059"/>
      <c r="H6" s="1059"/>
      <c r="I6" s="1059"/>
      <c r="J6" s="1058"/>
      <c r="K6" s="1058"/>
      <c r="L6" s="1058"/>
      <c r="M6" s="1058"/>
      <c r="N6" s="1058"/>
      <c r="O6" s="1058"/>
      <c r="P6" s="1058"/>
      <c r="Q6" s="1058"/>
      <c r="R6" s="1058"/>
    </row>
    <row r="7" spans="1:18" ht="13.5" thickBot="1">
      <c r="A7" s="1062" t="s">
        <v>332</v>
      </c>
      <c r="B7" s="1059"/>
      <c r="C7" s="1667"/>
      <c r="D7" s="1668"/>
      <c r="E7" s="1059"/>
      <c r="F7" s="1059"/>
      <c r="G7" s="1059"/>
      <c r="H7" s="1059"/>
      <c r="I7" s="1059"/>
      <c r="J7" s="1058"/>
      <c r="K7" s="1058"/>
      <c r="L7" s="1058"/>
      <c r="M7" s="1058"/>
      <c r="N7" s="1058"/>
      <c r="O7" s="1058"/>
      <c r="P7" s="1058"/>
      <c r="Q7" s="1058"/>
      <c r="R7" s="1058"/>
    </row>
    <row r="8" spans="1:18">
      <c r="A8" s="1059"/>
      <c r="B8" s="1059"/>
      <c r="C8" s="1061" t="s">
        <v>333</v>
      </c>
      <c r="D8" s="1059"/>
      <c r="E8" s="1059"/>
      <c r="F8" s="1059"/>
      <c r="G8" s="1059"/>
      <c r="H8" s="1059"/>
      <c r="I8" s="1059"/>
      <c r="J8" s="1058"/>
      <c r="K8" s="1058"/>
      <c r="L8" s="1058"/>
      <c r="M8" s="1058"/>
      <c r="N8" s="1058"/>
      <c r="O8" s="1058"/>
      <c r="P8" s="1058"/>
      <c r="Q8" s="1058"/>
      <c r="R8" s="1058"/>
    </row>
    <row r="9" spans="1:18" ht="13.5" thickBot="1">
      <c r="A9" s="1059"/>
      <c r="B9" s="1059"/>
      <c r="C9" s="1061"/>
      <c r="D9" s="1059"/>
      <c r="E9" s="1059"/>
      <c r="F9" s="1059"/>
      <c r="G9" s="1059"/>
      <c r="H9" s="1059"/>
      <c r="I9" s="1059"/>
      <c r="J9" s="1058"/>
      <c r="K9" s="1058"/>
      <c r="L9" s="1058"/>
      <c r="M9" s="1058"/>
      <c r="N9" s="1058"/>
      <c r="O9" s="1058"/>
      <c r="P9" s="1058"/>
      <c r="Q9" s="1058"/>
      <c r="R9" s="1058"/>
    </row>
    <row r="10" spans="1:18" ht="13.5" thickBot="1">
      <c r="A10" s="1063" t="s">
        <v>334</v>
      </c>
      <c r="B10" s="1059"/>
      <c r="C10" s="1669"/>
      <c r="D10" s="1670"/>
      <c r="E10" s="1059"/>
      <c r="F10" s="1059"/>
      <c r="G10" s="1059"/>
      <c r="H10" s="1059"/>
      <c r="I10" s="1059"/>
      <c r="J10" s="1058"/>
      <c r="K10" s="1058"/>
      <c r="L10" s="1058"/>
      <c r="M10" s="1058"/>
      <c r="N10" s="1058"/>
      <c r="O10" s="1058"/>
      <c r="P10" s="1058"/>
      <c r="Q10" s="1058"/>
      <c r="R10" s="1058"/>
    </row>
    <row r="11" spans="1:18" ht="20.25" customHeight="1" thickBot="1">
      <c r="A11" s="1059"/>
      <c r="B11" s="1059"/>
      <c r="C11" s="1059"/>
      <c r="D11" s="1061"/>
      <c r="E11" s="1059"/>
      <c r="F11" s="1059"/>
      <c r="G11" s="1059"/>
      <c r="H11" s="1059"/>
      <c r="I11" s="1059"/>
      <c r="J11" s="1058"/>
      <c r="K11" s="1058"/>
      <c r="L11" s="1058"/>
      <c r="M11" s="1058"/>
      <c r="N11" s="1058"/>
      <c r="O11" s="1058"/>
      <c r="P11" s="1058"/>
      <c r="Q11" s="1058"/>
      <c r="R11" s="1058"/>
    </row>
    <row r="12" spans="1:18" ht="13.5" thickBot="1">
      <c r="A12" s="1062" t="s">
        <v>335</v>
      </c>
      <c r="B12" s="1064"/>
      <c r="C12" s="1061" t="s">
        <v>336</v>
      </c>
      <c r="D12" s="1059"/>
      <c r="E12" s="1059"/>
      <c r="F12" s="1059"/>
      <c r="G12" s="1059"/>
      <c r="H12" s="1059"/>
      <c r="I12" s="1059"/>
      <c r="J12" s="1058"/>
      <c r="K12" s="1058"/>
      <c r="L12" s="1058"/>
      <c r="M12" s="1058"/>
      <c r="N12" s="1058"/>
      <c r="O12" s="1058"/>
      <c r="P12" s="1058"/>
      <c r="Q12" s="1058"/>
      <c r="R12" s="1058"/>
    </row>
    <row r="13" spans="1:18" ht="13.5" thickBot="1">
      <c r="A13" s="1059"/>
      <c r="B13" s="1059"/>
      <c r="C13" s="1059"/>
      <c r="D13" s="1059"/>
      <c r="E13" s="1059"/>
      <c r="F13" s="1059"/>
      <c r="G13" s="1059"/>
      <c r="H13" s="1059"/>
      <c r="I13" s="1059"/>
      <c r="J13" s="1058"/>
      <c r="K13" s="1058"/>
      <c r="L13" s="1058"/>
      <c r="M13" s="1058"/>
      <c r="N13" s="1058"/>
      <c r="O13" s="1058"/>
      <c r="P13" s="1058"/>
      <c r="Q13" s="1058"/>
      <c r="R13" s="1058"/>
    </row>
    <row r="14" spans="1:18" ht="13.5" thickBot="1">
      <c r="A14" s="1062" t="s">
        <v>337</v>
      </c>
      <c r="B14" s="1065">
        <v>2025</v>
      </c>
      <c r="C14" s="1061" t="s">
        <v>338</v>
      </c>
      <c r="D14" s="1059"/>
      <c r="E14" s="1059"/>
      <c r="F14" s="1059"/>
      <c r="G14" s="1059"/>
      <c r="H14" s="1059"/>
      <c r="I14" s="1059"/>
      <c r="J14" s="1058"/>
      <c r="K14" s="1058"/>
      <c r="L14" s="1058"/>
      <c r="M14" s="1058"/>
      <c r="N14" s="1058"/>
      <c r="O14" s="1058"/>
      <c r="P14" s="1058"/>
      <c r="Q14" s="1058"/>
      <c r="R14" s="1058"/>
    </row>
    <row r="15" spans="1:18" ht="13.5" thickBot="1">
      <c r="A15" s="1059"/>
      <c r="B15" s="1059"/>
      <c r="C15" s="1059"/>
      <c r="D15" s="1059"/>
      <c r="E15" s="1059"/>
      <c r="F15" s="1059"/>
      <c r="G15" s="1059"/>
      <c r="H15" s="1059"/>
      <c r="I15" s="1059"/>
      <c r="J15" s="1058"/>
      <c r="K15" s="1058"/>
      <c r="L15" s="1058"/>
      <c r="M15" s="1058"/>
      <c r="N15" s="1058"/>
      <c r="O15" s="1058"/>
      <c r="P15" s="1058"/>
      <c r="Q15" s="1058"/>
      <c r="R15" s="1058"/>
    </row>
    <row r="16" spans="1:18" ht="13.5" thickBot="1">
      <c r="A16" s="1062" t="s">
        <v>339</v>
      </c>
      <c r="B16" s="1066"/>
      <c r="C16" s="1059"/>
      <c r="D16" s="1059"/>
      <c r="E16" s="1059"/>
      <c r="F16" s="1059"/>
      <c r="G16" s="1059"/>
      <c r="H16" s="1059"/>
      <c r="I16" s="1059"/>
      <c r="J16" s="1058"/>
      <c r="K16" s="1058"/>
      <c r="L16" s="1058"/>
      <c r="M16" s="1058"/>
      <c r="N16" s="1058"/>
      <c r="O16" s="1058"/>
      <c r="P16" s="1058"/>
      <c r="Q16" s="1058"/>
      <c r="R16" s="1058"/>
    </row>
    <row r="17" spans="1:18" ht="13.5" customHeight="1" thickBot="1">
      <c r="A17" s="1059"/>
      <c r="B17" s="1059"/>
      <c r="C17" s="1067" t="s">
        <v>340</v>
      </c>
      <c r="D17" s="1059"/>
      <c r="E17" s="1061" t="s">
        <v>341</v>
      </c>
      <c r="F17" s="1059"/>
      <c r="G17" s="1061" t="s">
        <v>342</v>
      </c>
      <c r="H17" s="1059"/>
      <c r="I17" s="1059"/>
      <c r="J17" s="1058"/>
      <c r="K17" s="1058"/>
      <c r="L17" s="1058"/>
      <c r="M17" s="1058"/>
      <c r="N17" s="1058"/>
      <c r="O17" s="1058"/>
      <c r="P17" s="1058"/>
      <c r="Q17" s="1058"/>
      <c r="R17" s="1058"/>
    </row>
    <row r="18" spans="1:18" ht="25.5" customHeight="1" thickBot="1">
      <c r="A18" s="1068"/>
      <c r="B18" s="1059"/>
      <c r="C18" s="1069"/>
      <c r="D18" s="1070"/>
      <c r="E18" s="1071"/>
      <c r="F18" s="1070"/>
      <c r="G18" s="1072"/>
      <c r="H18" s="1059"/>
      <c r="I18" s="1059"/>
      <c r="J18" s="1058"/>
      <c r="K18" s="1058"/>
      <c r="L18" s="1058"/>
      <c r="M18" s="1058"/>
      <c r="N18" s="1058"/>
      <c r="O18" s="1058"/>
      <c r="P18" s="1058"/>
      <c r="Q18" s="1058"/>
      <c r="R18" s="1058"/>
    </row>
    <row r="19" spans="1:18" ht="6.75" customHeight="1">
      <c r="A19" s="1073"/>
      <c r="B19" s="1058"/>
      <c r="C19" s="1074"/>
      <c r="D19" s="1074"/>
      <c r="E19" s="1074"/>
      <c r="F19" s="1074"/>
      <c r="G19" s="1074"/>
      <c r="H19" s="1058"/>
      <c r="I19" s="1058"/>
      <c r="J19" s="1058"/>
      <c r="K19" s="1058"/>
      <c r="L19" s="1058"/>
      <c r="M19" s="1058"/>
      <c r="N19" s="1058"/>
      <c r="O19" s="1058"/>
      <c r="P19" s="1058"/>
      <c r="Q19" s="1058"/>
      <c r="R19" s="1058"/>
    </row>
    <row r="20" spans="1:18">
      <c r="A20" s="1073"/>
      <c r="B20" s="1058"/>
      <c r="C20" s="1075"/>
      <c r="D20" s="1074"/>
      <c r="E20" s="1076"/>
      <c r="F20" s="1074"/>
      <c r="G20" s="1074"/>
      <c r="H20" s="1058"/>
      <c r="I20" s="1058"/>
      <c r="J20" s="1058"/>
      <c r="K20" s="1058"/>
      <c r="L20" s="1058"/>
      <c r="M20" s="1058"/>
      <c r="N20" s="1058"/>
      <c r="O20" s="1058"/>
      <c r="P20" s="1058"/>
      <c r="Q20" s="1058"/>
      <c r="R20" s="1058"/>
    </row>
    <row r="21" spans="1:18">
      <c r="A21" s="1058"/>
      <c r="B21" s="1058"/>
      <c r="C21" s="1058"/>
      <c r="D21" s="1058"/>
      <c r="E21" s="1058"/>
      <c r="F21" s="1058"/>
      <c r="G21" s="1058"/>
      <c r="H21" s="1058"/>
      <c r="I21" s="1058"/>
      <c r="J21" s="1058"/>
      <c r="K21" s="1058"/>
      <c r="L21" s="1058"/>
      <c r="M21" s="1058"/>
      <c r="N21" s="1058"/>
      <c r="O21" s="1058"/>
      <c r="P21" s="1058"/>
      <c r="Q21" s="1058"/>
      <c r="R21" s="1058"/>
    </row>
    <row r="22" spans="1:18">
      <c r="A22" s="1630"/>
      <c r="B22" s="1631"/>
      <c r="C22" s="1631"/>
      <c r="D22" s="1631"/>
      <c r="E22" s="1631"/>
      <c r="F22" s="1631"/>
      <c r="G22" s="1631"/>
      <c r="H22" s="1058"/>
      <c r="I22" s="1058"/>
      <c r="J22" s="1058"/>
      <c r="K22" s="1058"/>
      <c r="L22" s="1058"/>
      <c r="M22" s="1058"/>
      <c r="N22" s="1058"/>
      <c r="O22" s="1058"/>
      <c r="P22" s="1058"/>
      <c r="Q22" s="1058"/>
      <c r="R22" s="1058"/>
    </row>
    <row r="23" spans="1:18">
      <c r="A23" s="1631"/>
      <c r="B23" s="1632"/>
      <c r="C23" s="1631"/>
      <c r="D23" s="1631"/>
      <c r="E23" s="1633"/>
      <c r="F23" s="1631"/>
      <c r="G23" s="1631"/>
      <c r="H23" s="1058"/>
      <c r="I23" s="1058"/>
      <c r="J23" s="1058"/>
      <c r="K23" s="1058"/>
      <c r="L23" s="1058"/>
      <c r="M23" s="1058"/>
      <c r="N23" s="1058"/>
      <c r="O23" s="1058"/>
      <c r="P23" s="1058"/>
      <c r="Q23" s="1058"/>
      <c r="R23" s="1058"/>
    </row>
    <row r="24" spans="1:18">
      <c r="A24" s="1483"/>
      <c r="B24" s="1378"/>
      <c r="C24" s="1378"/>
      <c r="D24" s="1378"/>
      <c r="E24" s="1378"/>
      <c r="F24" s="1378"/>
      <c r="G24" s="1378"/>
      <c r="H24" s="1058"/>
      <c r="I24" s="1058"/>
      <c r="J24" s="1058"/>
      <c r="K24" s="1058"/>
      <c r="L24" s="1058"/>
      <c r="M24" s="1058"/>
      <c r="N24" s="1058"/>
      <c r="O24" s="1058"/>
      <c r="P24" s="1058"/>
      <c r="Q24" s="1058"/>
      <c r="R24" s="1058"/>
    </row>
    <row r="25" spans="1:18">
      <c r="A25" s="1634"/>
      <c r="B25" s="1378"/>
      <c r="C25" s="1635"/>
      <c r="D25" s="1378"/>
      <c r="E25" s="1378"/>
      <c r="F25" s="1635"/>
      <c r="G25" s="1636"/>
      <c r="H25" s="1058"/>
      <c r="I25" s="1058"/>
      <c r="J25" s="1058"/>
      <c r="K25" s="1058"/>
      <c r="L25" s="1058"/>
      <c r="M25" s="1058"/>
      <c r="N25" s="1058"/>
      <c r="O25" s="1058"/>
      <c r="P25" s="1058"/>
      <c r="Q25" s="1058"/>
      <c r="R25" s="1058"/>
    </row>
    <row r="26" spans="1:18">
      <c r="A26" s="1378"/>
      <c r="B26" s="1378"/>
      <c r="C26" s="1378"/>
      <c r="D26" s="1378"/>
      <c r="E26" s="1378"/>
      <c r="F26" s="1378"/>
      <c r="G26" s="1378"/>
      <c r="H26" s="1058"/>
      <c r="I26" s="1058"/>
      <c r="J26" s="1058"/>
      <c r="K26" s="1058"/>
      <c r="L26" s="1058"/>
      <c r="M26" s="1058"/>
      <c r="N26" s="1058"/>
      <c r="O26" s="1058"/>
      <c r="P26" s="1058"/>
      <c r="Q26" s="1058"/>
      <c r="R26" s="1058"/>
    </row>
    <row r="27" spans="1:18">
      <c r="A27" s="1378"/>
      <c r="B27" s="1378"/>
      <c r="C27" s="1378"/>
      <c r="D27" s="1378"/>
      <c r="E27" s="1378"/>
      <c r="F27" s="1378"/>
      <c r="G27" s="1378"/>
      <c r="H27" s="1058"/>
      <c r="I27" s="1058"/>
      <c r="J27" s="1058"/>
      <c r="K27" s="1058"/>
      <c r="L27" s="1058"/>
      <c r="M27" s="1058"/>
      <c r="N27" s="1058"/>
      <c r="O27" s="1058"/>
      <c r="P27" s="1058"/>
      <c r="Q27" s="1058"/>
      <c r="R27" s="1058"/>
    </row>
    <row r="28" spans="1:18">
      <c r="A28" s="1631"/>
      <c r="B28" s="1631"/>
      <c r="C28" s="1631"/>
      <c r="D28" s="1631"/>
      <c r="E28" s="1631"/>
      <c r="F28" s="1631"/>
      <c r="G28" s="1631"/>
      <c r="H28" s="1058"/>
      <c r="I28" s="1058"/>
      <c r="J28" s="1058"/>
      <c r="K28" s="1058"/>
      <c r="L28" s="1058"/>
      <c r="M28" s="1058"/>
      <c r="N28" s="1058"/>
      <c r="O28" s="1058"/>
      <c r="P28" s="1058"/>
      <c r="Q28" s="1058"/>
      <c r="R28" s="1058"/>
    </row>
    <row r="29" spans="1:18">
      <c r="A29" s="1631"/>
      <c r="B29" s="1631"/>
      <c r="C29" s="1631"/>
      <c r="D29" s="1631"/>
      <c r="E29" s="1631"/>
      <c r="F29" s="1631"/>
      <c r="G29" s="1631"/>
      <c r="H29" s="1058"/>
      <c r="I29" s="1058"/>
      <c r="J29" s="1058"/>
      <c r="K29" s="1058"/>
      <c r="L29" s="1058"/>
      <c r="M29" s="1058"/>
      <c r="N29" s="1058"/>
      <c r="O29" s="1058"/>
      <c r="P29" s="1058"/>
      <c r="Q29" s="1058"/>
      <c r="R29" s="1058"/>
    </row>
    <row r="30" spans="1:18">
      <c r="A30" s="1631"/>
      <c r="B30" s="1631"/>
      <c r="C30" s="1631"/>
      <c r="D30" s="1631"/>
      <c r="E30" s="1631"/>
      <c r="F30" s="1631"/>
      <c r="G30" s="1631"/>
      <c r="H30" s="1058"/>
      <c r="I30" s="1058"/>
      <c r="J30" s="1058"/>
      <c r="K30" s="1058"/>
      <c r="L30" s="1058"/>
      <c r="M30" s="1058"/>
      <c r="N30" s="1058"/>
      <c r="O30" s="1058"/>
      <c r="P30" s="1058"/>
      <c r="Q30" s="1058"/>
      <c r="R30" s="1058"/>
    </row>
  </sheetData>
  <protectedRanges>
    <protectedRange sqref="B16 G18" name="Oblast1_1_8"/>
    <protectedRange sqref="B4" name="Oblast1_1"/>
    <protectedRange sqref="C7" name="Oblast1_1_8_1"/>
    <protectedRange sqref="B12" name="Oblast1_1_8_2"/>
    <protectedRange sqref="C18" name="Oblast1_1_8_3_1"/>
    <protectedRange sqref="E18" name="Oblast1_1_8_4_1"/>
    <protectedRange sqref="A25" name="Oblast1_1_1"/>
  </protectedRanges>
  <mergeCells count="5">
    <mergeCell ref="A1:I1"/>
    <mergeCell ref="B4:I4"/>
    <mergeCell ref="C7:D7"/>
    <mergeCell ref="C10:D10"/>
    <mergeCell ref="A2:I2"/>
  </mergeCells>
  <conditionalFormatting sqref="E23:E24">
    <cfRule type="cellIs" dxfId="3" priority="1" stopIfTrue="1" operator="equal">
      <formula>"CHYBA"</formula>
    </cfRule>
  </conditionalFormatting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A2E1E-C0B2-4713-BD98-12DAACF62B8E}">
  <sheetPr>
    <tabColor theme="0" tint="-0.14999847407452621"/>
    <pageSetUpPr fitToPage="1"/>
  </sheetPr>
  <dimension ref="B1:AD2104"/>
  <sheetViews>
    <sheetView showGridLines="0" zoomScale="85" zoomScaleNormal="85" workbookViewId="0">
      <pane ySplit="8" topLeftCell="A9" activePane="bottomLeft" state="frozen"/>
      <selection activeCell="C28" sqref="C28"/>
      <selection pane="bottomLeft"/>
    </sheetView>
  </sheetViews>
  <sheetFormatPr defaultColWidth="9.140625" defaultRowHeight="12.75"/>
  <cols>
    <col min="1" max="1" width="3.28515625" style="1395" customWidth="1"/>
    <col min="2" max="2" width="6.140625" style="1395" customWidth="1"/>
    <col min="3" max="3" width="24" style="1395" customWidth="1"/>
    <col min="4" max="4" width="41" style="1395" customWidth="1"/>
    <col min="5" max="5" width="47.85546875" style="1395" customWidth="1"/>
    <col min="6" max="16" width="22.140625" style="1395" customWidth="1"/>
    <col min="17" max="17" width="18.140625" style="1395" customWidth="1"/>
    <col min="18" max="18" width="9.140625" style="1395"/>
    <col min="19" max="22" width="13.28515625" style="1395" customWidth="1"/>
    <col min="23" max="16384" width="9.140625" style="1395"/>
  </cols>
  <sheetData>
    <row r="1" spans="2:25" ht="13.5" thickBot="1">
      <c r="D1" s="1484"/>
    </row>
    <row r="2" spans="2:25" ht="13.5" thickBot="1">
      <c r="E2" s="1416" t="s">
        <v>0</v>
      </c>
      <c r="F2" s="1417"/>
      <c r="G2" s="1416" t="s">
        <v>1</v>
      </c>
      <c r="H2" s="1418">
        <f>Identifikace!$B$14</f>
        <v>2025</v>
      </c>
      <c r="I2" s="1419"/>
      <c r="J2" s="1420"/>
      <c r="K2" s="1485"/>
      <c r="L2" s="1420"/>
      <c r="M2" s="1420"/>
      <c r="N2" s="1420"/>
      <c r="O2" s="1420"/>
      <c r="P2" s="1420"/>
      <c r="Q2" s="1486"/>
      <c r="Y2" s="1661" t="s">
        <v>435</v>
      </c>
    </row>
    <row r="3" spans="2:25" ht="21.75" customHeight="1">
      <c r="B3" s="1780" t="s">
        <v>402</v>
      </c>
      <c r="C3" s="1780"/>
      <c r="D3" s="1780"/>
      <c r="E3" s="1780"/>
      <c r="F3" s="28"/>
      <c r="K3" s="1485"/>
      <c r="L3" s="1424"/>
      <c r="M3" s="1424"/>
      <c r="N3" s="1424"/>
      <c r="O3" s="1424"/>
      <c r="P3" s="1424"/>
      <c r="Y3" s="1661" t="s">
        <v>433</v>
      </c>
    </row>
    <row r="4" spans="2:25" ht="15.75" thickBot="1">
      <c r="C4" s="1487"/>
      <c r="D4" s="1487"/>
      <c r="E4" s="1487"/>
      <c r="F4" s="1488"/>
      <c r="G4" s="1488"/>
      <c r="H4" s="1489"/>
      <c r="I4" s="1489"/>
      <c r="J4" s="1489"/>
      <c r="K4" s="1489"/>
      <c r="L4" s="1489"/>
      <c r="M4" s="1489"/>
      <c r="N4" s="1489"/>
      <c r="O4" s="1489"/>
      <c r="P4" s="1489"/>
      <c r="Q4" s="1490" t="s">
        <v>2</v>
      </c>
      <c r="Y4" s="1661" t="s">
        <v>438</v>
      </c>
    </row>
    <row r="5" spans="2:25">
      <c r="B5" s="1781"/>
      <c r="C5" s="1784" t="s">
        <v>403</v>
      </c>
      <c r="D5" s="1784" t="s">
        <v>404</v>
      </c>
      <c r="E5" s="1787" t="s">
        <v>405</v>
      </c>
      <c r="F5" s="1769">
        <f>$H$2</f>
        <v>2025</v>
      </c>
      <c r="G5" s="1770"/>
      <c r="H5" s="1770"/>
      <c r="I5" s="1770"/>
      <c r="J5" s="1771"/>
      <c r="K5" s="1769">
        <f>$F$5+1</f>
        <v>2026</v>
      </c>
      <c r="L5" s="1770"/>
      <c r="M5" s="1770"/>
      <c r="N5" s="1769">
        <f>$K$5+1</f>
        <v>2027</v>
      </c>
      <c r="O5" s="1770"/>
      <c r="P5" s="1771"/>
      <c r="Q5" s="1772" t="s">
        <v>406</v>
      </c>
      <c r="Y5" s="1661" t="s">
        <v>431</v>
      </c>
    </row>
    <row r="6" spans="2:25" ht="20.25" customHeight="1">
      <c r="B6" s="1782"/>
      <c r="C6" s="1785"/>
      <c r="D6" s="1785"/>
      <c r="E6" s="1788"/>
      <c r="F6" s="1775" t="s">
        <v>407</v>
      </c>
      <c r="G6" s="1776"/>
      <c r="H6" s="1776"/>
      <c r="I6" s="1776"/>
      <c r="J6" s="1777"/>
      <c r="K6" s="1775" t="s">
        <v>5</v>
      </c>
      <c r="L6" s="1776"/>
      <c r="M6" s="1776"/>
      <c r="N6" s="1778" t="s">
        <v>408</v>
      </c>
      <c r="O6" s="1776"/>
      <c r="P6" s="1779"/>
      <c r="Q6" s="1773"/>
      <c r="Y6" s="1661" t="s">
        <v>436</v>
      </c>
    </row>
    <row r="7" spans="2:25" ht="41.25" customHeight="1" thickBot="1">
      <c r="B7" s="1783"/>
      <c r="C7" s="1786"/>
      <c r="D7" s="1786"/>
      <c r="E7" s="1789"/>
      <c r="F7" s="1492" t="s">
        <v>409</v>
      </c>
      <c r="G7" s="1493" t="s">
        <v>410</v>
      </c>
      <c r="H7" s="1493" t="s">
        <v>411</v>
      </c>
      <c r="I7" s="1493" t="s">
        <v>412</v>
      </c>
      <c r="J7" s="1494" t="s">
        <v>413</v>
      </c>
      <c r="K7" s="1493" t="s">
        <v>411</v>
      </c>
      <c r="L7" s="1493" t="s">
        <v>412</v>
      </c>
      <c r="M7" s="1494" t="s">
        <v>413</v>
      </c>
      <c r="N7" s="1493" t="s">
        <v>411</v>
      </c>
      <c r="O7" s="1493" t="s">
        <v>412</v>
      </c>
      <c r="P7" s="1494" t="s">
        <v>413</v>
      </c>
      <c r="Q7" s="1774"/>
      <c r="R7" s="1767"/>
      <c r="S7" s="1768"/>
      <c r="T7" s="1768"/>
      <c r="U7" s="1768"/>
      <c r="V7" s="1768"/>
      <c r="W7" s="1768"/>
      <c r="X7" s="1768"/>
      <c r="Y7" s="1661" t="s">
        <v>437</v>
      </c>
    </row>
    <row r="8" spans="2:25" ht="13.5" customHeight="1" thickBot="1">
      <c r="B8" s="1495"/>
      <c r="C8" s="1496" t="s">
        <v>9</v>
      </c>
      <c r="D8" s="1496" t="s">
        <v>10</v>
      </c>
      <c r="E8" s="1497" t="s">
        <v>11</v>
      </c>
      <c r="F8" s="1498" t="s">
        <v>12</v>
      </c>
      <c r="G8" s="1499" t="s">
        <v>13</v>
      </c>
      <c r="H8" s="1499" t="s">
        <v>14</v>
      </c>
      <c r="I8" s="1499" t="s">
        <v>15</v>
      </c>
      <c r="J8" s="1500" t="s">
        <v>16</v>
      </c>
      <c r="K8" s="1498" t="s">
        <v>3</v>
      </c>
      <c r="L8" s="1499" t="s">
        <v>17</v>
      </c>
      <c r="M8" s="1500" t="s">
        <v>18</v>
      </c>
      <c r="N8" s="1498" t="s">
        <v>19</v>
      </c>
      <c r="O8" s="1499" t="s">
        <v>20</v>
      </c>
      <c r="P8" s="1500" t="s">
        <v>21</v>
      </c>
      <c r="Q8" s="1501" t="s">
        <v>22</v>
      </c>
      <c r="Y8" s="1661" t="s">
        <v>432</v>
      </c>
    </row>
    <row r="9" spans="2:25" ht="13.5" thickBot="1">
      <c r="B9" s="1502">
        <v>1</v>
      </c>
      <c r="C9" s="1503"/>
      <c r="D9" s="1503"/>
      <c r="E9" s="1503"/>
      <c r="F9" s="1504"/>
      <c r="G9" s="1505"/>
      <c r="H9" s="1505"/>
      <c r="I9" s="1505"/>
      <c r="J9" s="1506"/>
      <c r="K9" s="1504"/>
      <c r="L9" s="1505"/>
      <c r="M9" s="1506"/>
      <c r="N9" s="1504"/>
      <c r="O9" s="1505"/>
      <c r="P9" s="1506"/>
      <c r="Q9" s="1507"/>
    </row>
    <row r="10" spans="2:25">
      <c r="B10" s="1508">
        <f>B9+1</f>
        <v>2</v>
      </c>
      <c r="C10" s="1509"/>
      <c r="D10" s="1509"/>
      <c r="E10" s="1509"/>
      <c r="F10" s="1510"/>
      <c r="G10" s="1511"/>
      <c r="H10" s="1511"/>
      <c r="I10" s="1511"/>
      <c r="J10" s="1512"/>
      <c r="K10" s="1510"/>
      <c r="L10" s="1511"/>
      <c r="M10" s="1512"/>
      <c r="N10" s="1510"/>
      <c r="O10" s="1511"/>
      <c r="P10" s="1512"/>
      <c r="Q10" s="1513"/>
      <c r="S10" s="1514" t="s">
        <v>60</v>
      </c>
      <c r="T10" s="1515"/>
      <c r="U10" s="1516" t="s">
        <v>61</v>
      </c>
      <c r="V10" s="1517"/>
    </row>
    <row r="11" spans="2:25">
      <c r="B11" s="1508">
        <f t="shared" ref="B11:B23" si="0">B10+1</f>
        <v>3</v>
      </c>
      <c r="C11" s="1509"/>
      <c r="D11" s="1509"/>
      <c r="E11" s="1509"/>
      <c r="F11" s="1510"/>
      <c r="G11" s="1511"/>
      <c r="H11" s="1511"/>
      <c r="I11" s="1511"/>
      <c r="J11" s="1512"/>
      <c r="K11" s="1510"/>
      <c r="L11" s="1511"/>
      <c r="M11" s="1512"/>
      <c r="N11" s="1510"/>
      <c r="O11" s="1511"/>
      <c r="P11" s="1512"/>
      <c r="Q11" s="1513"/>
      <c r="S11" s="1518" t="s">
        <v>62</v>
      </c>
      <c r="T11" s="1519"/>
      <c r="U11" s="1520" t="s">
        <v>62</v>
      </c>
      <c r="V11" s="1521"/>
    </row>
    <row r="12" spans="2:25">
      <c r="B12" s="1508">
        <f t="shared" si="0"/>
        <v>4</v>
      </c>
      <c r="C12" s="1509"/>
      <c r="D12" s="1509"/>
      <c r="E12" s="1509"/>
      <c r="F12" s="1510"/>
      <c r="G12" s="1511"/>
      <c r="H12" s="1511"/>
      <c r="I12" s="1511"/>
      <c r="J12" s="1512"/>
      <c r="K12" s="1522"/>
      <c r="L12" s="1523"/>
      <c r="M12" s="1524"/>
      <c r="N12" s="1510"/>
      <c r="O12" s="1511"/>
      <c r="P12" s="1512"/>
      <c r="Q12" s="1513"/>
      <c r="S12" s="1525"/>
      <c r="T12" s="1526"/>
      <c r="U12" s="1527"/>
      <c r="V12" s="1528"/>
    </row>
    <row r="13" spans="2:25">
      <c r="B13" s="1508">
        <f t="shared" si="0"/>
        <v>5</v>
      </c>
      <c r="C13" s="1509"/>
      <c r="D13" s="1509"/>
      <c r="E13" s="1509"/>
      <c r="F13" s="1510"/>
      <c r="G13" s="1511"/>
      <c r="H13" s="1511"/>
      <c r="I13" s="1511"/>
      <c r="J13" s="1512"/>
      <c r="K13" s="1529"/>
      <c r="L13" s="1529"/>
      <c r="M13" s="1529"/>
      <c r="N13" s="1510"/>
      <c r="O13" s="1511"/>
      <c r="P13" s="1512"/>
      <c r="Q13" s="1513"/>
      <c r="S13" s="1530"/>
      <c r="T13" s="1526"/>
      <c r="U13" s="1531"/>
      <c r="V13" s="1528"/>
    </row>
    <row r="14" spans="2:25" ht="13.5" thickBot="1">
      <c r="B14" s="1508">
        <f t="shared" si="0"/>
        <v>6</v>
      </c>
      <c r="C14" s="1509"/>
      <c r="D14" s="1509"/>
      <c r="E14" s="1509"/>
      <c r="F14" s="1510"/>
      <c r="G14" s="1511"/>
      <c r="H14" s="1511"/>
      <c r="I14" s="1511"/>
      <c r="J14" s="1512"/>
      <c r="K14" s="1529"/>
      <c r="L14" s="1529"/>
      <c r="M14" s="1529"/>
      <c r="N14" s="1510"/>
      <c r="O14" s="1511"/>
      <c r="P14" s="1512"/>
      <c r="Q14" s="1513"/>
      <c r="S14" s="1532" t="s">
        <v>63</v>
      </c>
      <c r="T14" s="1533"/>
      <c r="U14" s="1534" t="s">
        <v>63</v>
      </c>
      <c r="V14" s="1535"/>
    </row>
    <row r="15" spans="2:25" ht="13.5" thickBot="1">
      <c r="B15" s="1508">
        <f t="shared" si="0"/>
        <v>7</v>
      </c>
      <c r="C15" s="1509"/>
      <c r="D15" s="1509"/>
      <c r="E15" s="1509"/>
      <c r="F15" s="1510"/>
      <c r="G15" s="1511"/>
      <c r="H15" s="1511"/>
      <c r="I15" s="1511"/>
      <c r="J15" s="1512"/>
      <c r="K15" s="1529"/>
      <c r="L15" s="1529"/>
      <c r="M15" s="1529"/>
      <c r="N15" s="1510"/>
      <c r="O15" s="1511"/>
      <c r="P15" s="1512"/>
      <c r="Q15" s="1513"/>
      <c r="S15" s="1536" t="s">
        <v>64</v>
      </c>
      <c r="T15" s="1537"/>
      <c r="U15" s="1538"/>
      <c r="V15" s="1539"/>
    </row>
    <row r="16" spans="2:25">
      <c r="B16" s="1508">
        <f t="shared" si="0"/>
        <v>8</v>
      </c>
      <c r="C16" s="1509"/>
      <c r="D16" s="1509"/>
      <c r="E16" s="1509"/>
      <c r="F16" s="1510"/>
      <c r="G16" s="1511"/>
      <c r="H16" s="1511"/>
      <c r="I16" s="1511"/>
      <c r="J16" s="1512"/>
      <c r="K16" s="1529"/>
      <c r="L16" s="1529"/>
      <c r="M16" s="1529"/>
      <c r="N16" s="1510"/>
      <c r="O16" s="1511"/>
      <c r="P16" s="1512"/>
      <c r="Q16" s="1513"/>
    </row>
    <row r="17" spans="2:30">
      <c r="B17" s="1508">
        <f t="shared" si="0"/>
        <v>9</v>
      </c>
      <c r="C17" s="1509"/>
      <c r="D17" s="1509"/>
      <c r="E17" s="1509"/>
      <c r="F17" s="1510"/>
      <c r="G17" s="1511"/>
      <c r="H17" s="1511"/>
      <c r="I17" s="1511"/>
      <c r="J17" s="1512"/>
      <c r="K17" s="1529"/>
      <c r="L17" s="1529"/>
      <c r="M17" s="1529"/>
      <c r="N17" s="1510"/>
      <c r="O17" s="1511"/>
      <c r="P17" s="1512"/>
      <c r="Q17" s="1513"/>
    </row>
    <row r="18" spans="2:30">
      <c r="B18" s="1508">
        <f t="shared" si="0"/>
        <v>10</v>
      </c>
      <c r="C18" s="1509"/>
      <c r="D18" s="1509"/>
      <c r="E18" s="1509"/>
      <c r="F18" s="1510"/>
      <c r="G18" s="1511"/>
      <c r="H18" s="1511"/>
      <c r="I18" s="1511"/>
      <c r="J18" s="1512"/>
      <c r="K18" s="1529"/>
      <c r="L18" s="1529"/>
      <c r="M18" s="1529"/>
      <c r="N18" s="1510"/>
      <c r="O18" s="1511"/>
      <c r="P18" s="1512"/>
      <c r="Q18" s="1513"/>
    </row>
    <row r="19" spans="2:30">
      <c r="B19" s="1508">
        <f t="shared" si="0"/>
        <v>11</v>
      </c>
      <c r="C19" s="1509"/>
      <c r="D19" s="1509"/>
      <c r="E19" s="1509"/>
      <c r="F19" s="1510"/>
      <c r="G19" s="1511"/>
      <c r="H19" s="1511"/>
      <c r="I19" s="1511"/>
      <c r="J19" s="1512"/>
      <c r="K19" s="1529"/>
      <c r="L19" s="1529"/>
      <c r="M19" s="1529"/>
      <c r="N19" s="1510"/>
      <c r="O19" s="1511"/>
      <c r="P19" s="1512"/>
      <c r="Q19" s="1513"/>
    </row>
    <row r="20" spans="2:30">
      <c r="B20" s="1508">
        <f t="shared" si="0"/>
        <v>12</v>
      </c>
      <c r="C20" s="1509"/>
      <c r="D20" s="1509"/>
      <c r="E20" s="1509"/>
      <c r="F20" s="1510"/>
      <c r="G20" s="1511"/>
      <c r="H20" s="1511"/>
      <c r="I20" s="1511"/>
      <c r="J20" s="1512"/>
      <c r="K20" s="1540"/>
      <c r="L20" s="1540"/>
      <c r="M20" s="1540"/>
      <c r="N20" s="1510"/>
      <c r="O20" s="1511"/>
      <c r="P20" s="1512"/>
      <c r="Q20" s="1513"/>
    </row>
    <row r="21" spans="2:30">
      <c r="B21" s="1508">
        <f t="shared" si="0"/>
        <v>13</v>
      </c>
      <c r="C21" s="1509"/>
      <c r="D21" s="1541"/>
      <c r="E21" s="1541"/>
      <c r="F21" s="1510"/>
      <c r="G21" s="1511"/>
      <c r="H21" s="1511"/>
      <c r="I21" s="1511"/>
      <c r="J21" s="1512"/>
      <c r="K21" s="1540"/>
      <c r="L21" s="1540"/>
      <c r="M21" s="1540"/>
      <c r="N21" s="1510"/>
      <c r="O21" s="1511"/>
      <c r="P21" s="1512"/>
      <c r="Q21" s="1513"/>
      <c r="S21" s="313"/>
      <c r="T21" s="313"/>
      <c r="U21" s="313"/>
      <c r="V21" s="313"/>
      <c r="W21" s="313"/>
      <c r="X21" s="313"/>
      <c r="Y21" s="313"/>
      <c r="Z21" s="313"/>
      <c r="AA21" s="313"/>
      <c r="AB21" s="313"/>
      <c r="AC21" s="313"/>
      <c r="AD21" s="313"/>
    </row>
    <row r="22" spans="2:30">
      <c r="B22" s="1508">
        <f t="shared" si="0"/>
        <v>14</v>
      </c>
      <c r="C22" s="1509"/>
      <c r="D22" s="1509"/>
      <c r="E22" s="1509"/>
      <c r="F22" s="1510"/>
      <c r="G22" s="1511"/>
      <c r="H22" s="1511"/>
      <c r="I22" s="1511"/>
      <c r="J22" s="1512"/>
      <c r="K22" s="1540"/>
      <c r="L22" s="1540"/>
      <c r="M22" s="1540"/>
      <c r="N22" s="1510"/>
      <c r="O22" s="1511"/>
      <c r="P22" s="1512"/>
      <c r="Q22" s="1513"/>
      <c r="S22" s="313"/>
      <c r="T22" s="313"/>
      <c r="U22" s="313"/>
      <c r="V22" s="313"/>
      <c r="W22" s="313"/>
      <c r="X22" s="313"/>
      <c r="Y22" s="313"/>
      <c r="Z22" s="313"/>
      <c r="AA22" s="313"/>
      <c r="AB22" s="313"/>
      <c r="AC22" s="313"/>
      <c r="AD22" s="313"/>
    </row>
    <row r="23" spans="2:30">
      <c r="B23" s="1508">
        <f t="shared" si="0"/>
        <v>15</v>
      </c>
      <c r="C23" s="1509"/>
      <c r="D23" s="1509"/>
      <c r="E23" s="1509"/>
      <c r="F23" s="1510"/>
      <c r="G23" s="1511"/>
      <c r="H23" s="1511"/>
      <c r="I23" s="1511"/>
      <c r="J23" s="1512"/>
      <c r="K23" s="1540"/>
      <c r="L23" s="1540"/>
      <c r="M23" s="1540"/>
      <c r="N23" s="1510"/>
      <c r="O23" s="1511"/>
      <c r="P23" s="1512"/>
      <c r="Q23" s="1513"/>
      <c r="S23" s="313"/>
      <c r="T23" s="313"/>
      <c r="U23" s="313"/>
      <c r="V23" s="313"/>
      <c r="W23" s="313"/>
      <c r="X23" s="313"/>
      <c r="Y23" s="313"/>
      <c r="Z23" s="313"/>
      <c r="AA23" s="313"/>
      <c r="AB23" s="313"/>
      <c r="AC23" s="313"/>
      <c r="AD23" s="313"/>
    </row>
    <row r="24" spans="2:30">
      <c r="B24" s="313"/>
      <c r="C24" s="313"/>
      <c r="D24" s="313"/>
      <c r="E24" s="313"/>
      <c r="F24" s="1542"/>
      <c r="G24" s="1542"/>
      <c r="H24" s="1542"/>
      <c r="I24" s="1542"/>
      <c r="J24" s="1542"/>
      <c r="K24" s="1542"/>
      <c r="L24" s="1542"/>
      <c r="M24" s="1542"/>
      <c r="N24" s="1542"/>
      <c r="O24" s="1542"/>
      <c r="P24" s="1542"/>
      <c r="Q24" s="1542"/>
      <c r="S24" s="313"/>
      <c r="T24" s="313"/>
      <c r="U24" s="313"/>
      <c r="V24" s="313"/>
      <c r="W24" s="313"/>
      <c r="X24" s="313"/>
      <c r="Y24" s="313"/>
      <c r="Z24" s="313"/>
      <c r="AA24" s="313"/>
      <c r="AB24" s="313"/>
      <c r="AC24" s="313"/>
      <c r="AD24" s="313"/>
    </row>
    <row r="25" spans="2:30" ht="11.45" customHeight="1">
      <c r="B25" s="1482"/>
      <c r="C25" s="1482"/>
      <c r="D25" s="1482"/>
      <c r="E25" s="1482"/>
      <c r="F25" s="1542"/>
      <c r="G25" s="1542"/>
      <c r="H25" s="1542"/>
      <c r="I25" s="1542"/>
      <c r="J25" s="1542"/>
      <c r="K25" s="1542"/>
      <c r="L25" s="1542"/>
      <c r="M25" s="1542"/>
      <c r="N25" s="1542"/>
      <c r="O25" s="1542"/>
      <c r="P25" s="1542"/>
      <c r="Q25" s="1542"/>
      <c r="W25" s="313"/>
      <c r="X25" s="313"/>
      <c r="Y25" s="313"/>
      <c r="Z25" s="313"/>
      <c r="AA25" s="313"/>
      <c r="AB25" s="313"/>
      <c r="AC25" s="313"/>
      <c r="AD25" s="313"/>
    </row>
    <row r="26" spans="2:30">
      <c r="B26" s="1482"/>
      <c r="C26" s="1482"/>
      <c r="D26" s="1482"/>
      <c r="E26" s="1482"/>
      <c r="F26" s="1542"/>
      <c r="G26" s="1542"/>
      <c r="H26" s="1542"/>
      <c r="I26" s="1542"/>
      <c r="J26" s="1542"/>
      <c r="K26" s="1542"/>
      <c r="L26" s="1542"/>
      <c r="M26" s="1542"/>
      <c r="N26" s="1542"/>
      <c r="O26" s="1542"/>
      <c r="P26" s="1542"/>
      <c r="Q26" s="1542"/>
      <c r="W26" s="313"/>
      <c r="X26" s="313"/>
      <c r="Y26" s="313"/>
      <c r="Z26" s="313"/>
      <c r="AA26" s="313"/>
      <c r="AB26" s="313"/>
      <c r="AC26" s="313"/>
      <c r="AD26" s="313"/>
    </row>
    <row r="27" spans="2:30">
      <c r="B27" s="1543"/>
      <c r="C27" s="1544"/>
      <c r="D27" s="1482"/>
      <c r="E27" s="1482"/>
      <c r="F27" s="1542"/>
      <c r="G27" s="1542"/>
      <c r="H27" s="1542"/>
      <c r="I27" s="1542"/>
      <c r="J27" s="1542"/>
      <c r="K27" s="1542"/>
      <c r="L27" s="1542"/>
      <c r="M27" s="1542"/>
      <c r="N27" s="1542"/>
      <c r="O27" s="1542"/>
      <c r="P27" s="1542"/>
      <c r="Q27" s="1542"/>
      <c r="W27" s="313"/>
      <c r="X27" s="313"/>
      <c r="Y27" s="313"/>
      <c r="Z27" s="313"/>
      <c r="AA27" s="313"/>
      <c r="AB27" s="313"/>
      <c r="AC27" s="313"/>
      <c r="AD27" s="313"/>
    </row>
    <row r="28" spans="2:30" ht="12.6" customHeight="1">
      <c r="B28" s="1545"/>
      <c r="C28" s="1546"/>
      <c r="D28" s="1546"/>
      <c r="E28" s="1547"/>
      <c r="F28" s="1548"/>
      <c r="G28" s="1548"/>
      <c r="H28" s="1548"/>
      <c r="I28" s="1542"/>
      <c r="J28" s="1542"/>
      <c r="K28" s="1542"/>
      <c r="L28" s="1542"/>
      <c r="M28" s="1542"/>
      <c r="N28" s="1542"/>
      <c r="O28" s="1542"/>
      <c r="P28" s="1542"/>
      <c r="Q28" s="1542"/>
      <c r="W28" s="313"/>
      <c r="X28" s="313"/>
      <c r="Y28" s="313"/>
      <c r="Z28" s="313"/>
      <c r="AA28" s="313"/>
      <c r="AB28" s="313"/>
      <c r="AC28" s="313"/>
      <c r="AD28" s="313"/>
    </row>
    <row r="29" spans="2:30">
      <c r="B29" s="1547"/>
      <c r="C29" s="1547"/>
      <c r="D29" s="1547"/>
      <c r="E29" s="1547"/>
      <c r="F29" s="1548"/>
      <c r="G29" s="1548"/>
      <c r="H29" s="1548"/>
      <c r="I29" s="1542"/>
      <c r="J29" s="1542"/>
      <c r="K29" s="1542"/>
      <c r="L29" s="1542"/>
      <c r="M29" s="1542"/>
      <c r="N29" s="1542"/>
      <c r="O29" s="1542"/>
      <c r="P29" s="1542"/>
      <c r="Q29" s="1542"/>
      <c r="W29" s="313"/>
      <c r="X29" s="313"/>
      <c r="Y29" s="313"/>
      <c r="Z29" s="313"/>
      <c r="AA29" s="313"/>
      <c r="AB29" s="313"/>
      <c r="AC29" s="313"/>
      <c r="AD29" s="313"/>
    </row>
    <row r="30" spans="2:30">
      <c r="B30" s="1482"/>
      <c r="C30" s="1482"/>
      <c r="D30" s="1482"/>
      <c r="E30" s="1482"/>
      <c r="F30" s="1542"/>
      <c r="G30" s="1542"/>
      <c r="H30" s="1542"/>
      <c r="I30" s="1542"/>
      <c r="J30" s="1542"/>
      <c r="K30" s="1542"/>
      <c r="L30" s="1542"/>
      <c r="M30" s="1542"/>
      <c r="N30" s="1542"/>
      <c r="O30" s="1542"/>
      <c r="P30" s="1542"/>
      <c r="Q30" s="1542"/>
    </row>
    <row r="31" spans="2:30">
      <c r="B31" s="313"/>
      <c r="C31" s="313"/>
      <c r="D31" s="313"/>
      <c r="E31" s="313"/>
      <c r="F31" s="1542"/>
      <c r="G31" s="1542"/>
      <c r="H31" s="1542"/>
      <c r="I31" s="1542"/>
      <c r="J31" s="1542"/>
      <c r="K31" s="1542"/>
      <c r="L31" s="1542"/>
      <c r="M31" s="1542"/>
      <c r="N31" s="1542"/>
      <c r="O31" s="1542"/>
      <c r="P31" s="1542"/>
      <c r="Q31" s="1542"/>
    </row>
    <row r="32" spans="2:30">
      <c r="B32" s="313"/>
      <c r="C32" s="313"/>
      <c r="D32" s="313"/>
      <c r="E32" s="313"/>
      <c r="F32" s="1542"/>
      <c r="G32" s="1542"/>
      <c r="H32" s="1542"/>
      <c r="I32" s="1542"/>
      <c r="J32" s="1542"/>
      <c r="K32" s="1542"/>
      <c r="L32" s="1542"/>
      <c r="M32" s="1542"/>
      <c r="N32" s="1542"/>
      <c r="O32" s="1542"/>
      <c r="P32" s="1542"/>
      <c r="Q32" s="1542"/>
    </row>
    <row r="33" spans="2:17">
      <c r="B33" s="313"/>
      <c r="C33" s="313"/>
      <c r="D33" s="313"/>
      <c r="E33" s="313"/>
      <c r="F33" s="1542"/>
      <c r="G33" s="1542"/>
      <c r="H33" s="1542"/>
      <c r="I33" s="1542"/>
      <c r="J33" s="1542"/>
      <c r="K33" s="1542"/>
      <c r="L33" s="1542"/>
      <c r="M33" s="1542"/>
      <c r="N33" s="1542"/>
      <c r="O33" s="1542"/>
      <c r="P33" s="1542"/>
      <c r="Q33" s="1542"/>
    </row>
    <row r="34" spans="2:17">
      <c r="B34" s="313"/>
      <c r="C34" s="313"/>
      <c r="D34" s="313"/>
      <c r="E34" s="313"/>
      <c r="F34" s="1542"/>
      <c r="G34" s="1542"/>
      <c r="H34" s="1542"/>
      <c r="I34" s="1542"/>
      <c r="J34" s="1542"/>
      <c r="K34" s="1542"/>
      <c r="L34" s="1542"/>
      <c r="M34" s="1542"/>
      <c r="N34" s="1542"/>
      <c r="O34" s="1542"/>
      <c r="P34" s="1542"/>
      <c r="Q34" s="1542"/>
    </row>
    <row r="35" spans="2:17">
      <c r="B35" s="313"/>
      <c r="C35" s="313"/>
      <c r="D35" s="313"/>
      <c r="E35" s="313"/>
      <c r="F35" s="1542"/>
      <c r="G35" s="1542"/>
      <c r="H35" s="1542"/>
      <c r="I35" s="1542"/>
      <c r="J35" s="1542"/>
      <c r="K35" s="1542"/>
      <c r="L35" s="1542"/>
      <c r="M35" s="1542"/>
      <c r="N35" s="1542"/>
      <c r="O35" s="1542"/>
      <c r="P35" s="1542"/>
      <c r="Q35" s="1542"/>
    </row>
    <row r="36" spans="2:17">
      <c r="B36" s="313"/>
      <c r="C36" s="313"/>
      <c r="D36" s="313"/>
      <c r="E36" s="313"/>
      <c r="F36" s="1542"/>
      <c r="G36" s="1542"/>
      <c r="H36" s="1542"/>
      <c r="I36" s="1542"/>
      <c r="J36" s="1542"/>
      <c r="K36" s="1542"/>
      <c r="L36" s="1542"/>
      <c r="M36" s="1542"/>
      <c r="N36" s="1542"/>
      <c r="O36" s="1542"/>
      <c r="P36" s="1542"/>
      <c r="Q36" s="1542"/>
    </row>
    <row r="37" spans="2:17">
      <c r="B37" s="313"/>
      <c r="C37" s="313"/>
      <c r="D37" s="313"/>
      <c r="E37" s="313"/>
      <c r="F37" s="1542"/>
      <c r="G37" s="1542"/>
      <c r="H37" s="1542"/>
      <c r="I37" s="1542"/>
      <c r="J37" s="1542"/>
      <c r="K37" s="1542"/>
      <c r="L37" s="1542"/>
      <c r="M37" s="1542"/>
      <c r="N37" s="1542"/>
      <c r="O37" s="1542"/>
      <c r="P37" s="1542"/>
      <c r="Q37" s="1542"/>
    </row>
    <row r="38" spans="2:17">
      <c r="B38" s="313"/>
      <c r="C38" s="313"/>
      <c r="D38" s="313"/>
      <c r="E38" s="313"/>
      <c r="F38" s="1542"/>
      <c r="G38" s="1542"/>
      <c r="H38" s="1542"/>
      <c r="I38" s="1542"/>
      <c r="J38" s="1542"/>
      <c r="K38" s="1542"/>
      <c r="L38" s="1542"/>
      <c r="M38" s="1542"/>
      <c r="N38" s="1542"/>
      <c r="O38" s="1542"/>
      <c r="P38" s="1542"/>
      <c r="Q38" s="1542"/>
    </row>
    <row r="39" spans="2:17">
      <c r="B39" s="313"/>
      <c r="C39" s="313"/>
      <c r="D39" s="313"/>
      <c r="E39" s="313"/>
      <c r="F39" s="1542"/>
      <c r="G39" s="1542"/>
      <c r="H39" s="1542"/>
      <c r="I39" s="1542"/>
      <c r="J39" s="1542"/>
      <c r="K39" s="1542"/>
      <c r="L39" s="1542"/>
      <c r="M39" s="1542"/>
      <c r="N39" s="1542"/>
      <c r="O39" s="1542"/>
      <c r="P39" s="1542"/>
      <c r="Q39" s="1542"/>
    </row>
    <row r="40" spans="2:17">
      <c r="B40" s="313"/>
      <c r="C40" s="313"/>
      <c r="D40" s="313"/>
      <c r="E40" s="313"/>
      <c r="F40" s="1542"/>
      <c r="G40" s="1542"/>
      <c r="H40" s="1542"/>
      <c r="I40" s="1542"/>
      <c r="J40" s="1542"/>
      <c r="K40" s="1542"/>
      <c r="L40" s="1542"/>
      <c r="M40" s="1542"/>
      <c r="N40" s="1542"/>
      <c r="O40" s="1542"/>
      <c r="P40" s="1542"/>
      <c r="Q40" s="1542"/>
    </row>
    <row r="41" spans="2:17">
      <c r="B41" s="313"/>
      <c r="C41" s="313"/>
      <c r="D41" s="313"/>
      <c r="E41" s="313"/>
      <c r="F41" s="1542"/>
      <c r="G41" s="1542"/>
      <c r="H41" s="1542"/>
      <c r="I41" s="1542"/>
      <c r="J41" s="1542"/>
      <c r="K41" s="1542"/>
      <c r="L41" s="1542"/>
      <c r="M41" s="1542"/>
      <c r="N41" s="1542"/>
      <c r="O41" s="1542"/>
      <c r="P41" s="1542"/>
      <c r="Q41" s="1542"/>
    </row>
    <row r="42" spans="2:17">
      <c r="B42" s="313"/>
      <c r="C42" s="313"/>
      <c r="D42" s="313"/>
      <c r="E42" s="313"/>
      <c r="F42" s="1542"/>
      <c r="G42" s="1542"/>
      <c r="H42" s="1542"/>
      <c r="I42" s="1542"/>
      <c r="J42" s="1542"/>
      <c r="K42" s="1542"/>
      <c r="L42" s="1542"/>
      <c r="M42" s="1542"/>
      <c r="N42" s="1542"/>
      <c r="O42" s="1542"/>
      <c r="P42" s="1542"/>
      <c r="Q42" s="1542"/>
    </row>
    <row r="43" spans="2:17">
      <c r="B43" s="313"/>
      <c r="C43" s="313"/>
      <c r="D43" s="313"/>
      <c r="E43" s="313"/>
      <c r="F43" s="1542"/>
      <c r="G43" s="1542"/>
      <c r="H43" s="1542"/>
      <c r="I43" s="1542"/>
      <c r="J43" s="1542"/>
      <c r="K43" s="1542"/>
      <c r="L43" s="1542"/>
      <c r="M43" s="1542"/>
      <c r="N43" s="1542"/>
      <c r="O43" s="1542"/>
      <c r="P43" s="1542"/>
      <c r="Q43" s="1542"/>
    </row>
    <row r="44" spans="2:17">
      <c r="B44" s="313"/>
      <c r="C44" s="313"/>
      <c r="D44" s="313"/>
      <c r="E44" s="313"/>
      <c r="F44" s="1542"/>
      <c r="G44" s="1542"/>
      <c r="H44" s="1542"/>
      <c r="I44" s="1542"/>
      <c r="J44" s="1542"/>
      <c r="K44" s="1542"/>
      <c r="L44" s="1542"/>
      <c r="M44" s="1542"/>
      <c r="N44" s="1542"/>
      <c r="O44" s="1542"/>
      <c r="P44" s="1542"/>
      <c r="Q44" s="1542"/>
    </row>
    <row r="45" spans="2:17">
      <c r="B45" s="313"/>
      <c r="C45" s="313"/>
      <c r="D45" s="313"/>
      <c r="E45" s="313"/>
      <c r="F45" s="1542"/>
      <c r="G45" s="1542"/>
      <c r="H45" s="1542"/>
      <c r="I45" s="1542"/>
      <c r="J45" s="1542"/>
      <c r="K45" s="1542"/>
      <c r="L45" s="1542"/>
      <c r="M45" s="1542"/>
      <c r="N45" s="1542"/>
      <c r="O45" s="1542"/>
      <c r="P45" s="1542"/>
      <c r="Q45" s="1542"/>
    </row>
    <row r="46" spans="2:17">
      <c r="B46" s="313"/>
      <c r="C46" s="313"/>
      <c r="D46" s="313"/>
      <c r="E46" s="313"/>
      <c r="F46" s="1542"/>
      <c r="G46" s="1542"/>
      <c r="H46" s="1542"/>
      <c r="I46" s="1542"/>
      <c r="J46" s="1542"/>
      <c r="K46" s="1542"/>
      <c r="L46" s="1542"/>
      <c r="M46" s="1542"/>
      <c r="N46" s="1542"/>
      <c r="O46" s="1542"/>
      <c r="P46" s="1542"/>
      <c r="Q46" s="1542"/>
    </row>
    <row r="47" spans="2:17">
      <c r="B47" s="313"/>
      <c r="C47" s="313"/>
      <c r="D47" s="313"/>
      <c r="E47" s="313"/>
      <c r="F47" s="1542"/>
      <c r="G47" s="1542"/>
      <c r="H47" s="1542"/>
      <c r="I47" s="1542"/>
      <c r="J47" s="1542"/>
      <c r="K47" s="1542"/>
      <c r="L47" s="1542"/>
      <c r="M47" s="1542"/>
      <c r="N47" s="1542"/>
      <c r="O47" s="1542"/>
      <c r="P47" s="1542"/>
      <c r="Q47" s="1542"/>
    </row>
    <row r="48" spans="2:17">
      <c r="B48" s="313"/>
      <c r="C48" s="313"/>
      <c r="D48" s="313"/>
      <c r="E48" s="313"/>
      <c r="F48" s="1542"/>
      <c r="G48" s="1542"/>
      <c r="H48" s="1542"/>
      <c r="I48" s="1542"/>
      <c r="J48" s="1542"/>
      <c r="K48" s="1542"/>
      <c r="L48" s="1542"/>
      <c r="M48" s="1542"/>
      <c r="N48" s="1542"/>
      <c r="O48" s="1542"/>
      <c r="P48" s="1542"/>
      <c r="Q48" s="1542"/>
    </row>
    <row r="49" spans="2:17">
      <c r="B49" s="313"/>
      <c r="C49" s="313"/>
      <c r="D49" s="313"/>
      <c r="E49" s="313"/>
      <c r="F49" s="1542"/>
      <c r="G49" s="1542"/>
      <c r="H49" s="1542"/>
      <c r="I49" s="1542"/>
      <c r="J49" s="1542"/>
      <c r="K49" s="1542"/>
      <c r="L49" s="1542"/>
      <c r="M49" s="1542"/>
      <c r="N49" s="1542"/>
      <c r="O49" s="1542"/>
      <c r="P49" s="1542"/>
      <c r="Q49" s="1542"/>
    </row>
    <row r="50" spans="2:17">
      <c r="B50" s="313"/>
      <c r="C50" s="313"/>
      <c r="D50" s="313"/>
      <c r="E50" s="313"/>
      <c r="F50" s="1542"/>
      <c r="G50" s="1542"/>
      <c r="H50" s="1542"/>
      <c r="I50" s="1542"/>
      <c r="J50" s="1542"/>
      <c r="K50" s="1542"/>
      <c r="L50" s="1542"/>
      <c r="M50" s="1542"/>
      <c r="N50" s="1542"/>
      <c r="O50" s="1542"/>
      <c r="P50" s="1542"/>
      <c r="Q50" s="1542"/>
    </row>
    <row r="51" spans="2:17">
      <c r="B51" s="313"/>
      <c r="C51" s="313"/>
      <c r="D51" s="313"/>
      <c r="E51" s="313"/>
      <c r="F51" s="1542"/>
      <c r="G51" s="1542"/>
      <c r="H51" s="1542"/>
      <c r="I51" s="1542"/>
      <c r="J51" s="1542"/>
      <c r="K51" s="1542"/>
      <c r="L51" s="1542"/>
      <c r="M51" s="1542"/>
      <c r="N51" s="1542"/>
      <c r="O51" s="1542"/>
      <c r="P51" s="1542"/>
      <c r="Q51" s="1542"/>
    </row>
    <row r="52" spans="2:17">
      <c r="B52" s="313"/>
      <c r="C52" s="313"/>
      <c r="D52" s="313"/>
      <c r="E52" s="313"/>
      <c r="F52" s="1542"/>
      <c r="G52" s="1542"/>
      <c r="H52" s="1542"/>
      <c r="I52" s="1542"/>
      <c r="J52" s="1542"/>
      <c r="K52" s="1542"/>
      <c r="L52" s="1542"/>
      <c r="M52" s="1542"/>
      <c r="N52" s="1542"/>
      <c r="O52" s="1542"/>
      <c r="P52" s="1542"/>
      <c r="Q52" s="1542"/>
    </row>
    <row r="53" spans="2:17">
      <c r="B53" s="313"/>
      <c r="C53" s="313"/>
      <c r="D53" s="313"/>
      <c r="E53" s="313"/>
      <c r="F53" s="1542"/>
      <c r="G53" s="1542"/>
      <c r="H53" s="1542"/>
      <c r="I53" s="1542"/>
      <c r="J53" s="1542"/>
      <c r="K53" s="1542"/>
      <c r="L53" s="1542"/>
      <c r="M53" s="1542"/>
      <c r="N53" s="1542"/>
      <c r="O53" s="1542"/>
      <c r="P53" s="1542"/>
      <c r="Q53" s="1542"/>
    </row>
    <row r="54" spans="2:17">
      <c r="B54" s="313"/>
      <c r="C54" s="313"/>
      <c r="D54" s="313"/>
      <c r="E54" s="313"/>
      <c r="F54" s="1542"/>
      <c r="G54" s="1542"/>
      <c r="H54" s="1542"/>
      <c r="I54" s="1542"/>
      <c r="J54" s="1542"/>
      <c r="K54" s="1542"/>
      <c r="L54" s="1542"/>
      <c r="M54" s="1542"/>
      <c r="N54" s="1542"/>
      <c r="O54" s="1542"/>
      <c r="P54" s="1542"/>
      <c r="Q54" s="1542"/>
    </row>
    <row r="55" spans="2:17">
      <c r="B55" s="313"/>
      <c r="C55" s="313"/>
      <c r="D55" s="313"/>
      <c r="E55" s="313"/>
      <c r="F55" s="1542"/>
      <c r="G55" s="1542"/>
      <c r="H55" s="1542"/>
      <c r="I55" s="1542"/>
      <c r="J55" s="1542"/>
      <c r="K55" s="1542"/>
      <c r="L55" s="1542"/>
      <c r="M55" s="1542"/>
      <c r="N55" s="1542"/>
      <c r="O55" s="1542"/>
      <c r="P55" s="1542"/>
      <c r="Q55" s="1542"/>
    </row>
    <row r="56" spans="2:17">
      <c r="B56" s="313"/>
      <c r="C56" s="313"/>
      <c r="D56" s="313"/>
      <c r="E56" s="313"/>
      <c r="F56" s="1542"/>
      <c r="G56" s="1542"/>
      <c r="H56" s="1542"/>
      <c r="I56" s="1542"/>
      <c r="J56" s="1542"/>
      <c r="K56" s="1542"/>
      <c r="L56" s="1542"/>
      <c r="M56" s="1542"/>
      <c r="N56" s="1542"/>
      <c r="O56" s="1542"/>
      <c r="P56" s="1542"/>
      <c r="Q56" s="1542"/>
    </row>
    <row r="57" spans="2:17">
      <c r="B57" s="313"/>
      <c r="C57" s="313"/>
      <c r="D57" s="313"/>
      <c r="E57" s="313"/>
      <c r="F57" s="1542"/>
      <c r="G57" s="1542"/>
      <c r="H57" s="1542"/>
      <c r="I57" s="1542"/>
      <c r="J57" s="1542"/>
      <c r="K57" s="1542"/>
      <c r="L57" s="1542"/>
      <c r="M57" s="1542"/>
      <c r="N57" s="1542"/>
      <c r="O57" s="1542"/>
      <c r="P57" s="1542"/>
      <c r="Q57" s="1542"/>
    </row>
    <row r="58" spans="2:17">
      <c r="B58" s="313"/>
      <c r="C58" s="313"/>
      <c r="D58" s="313"/>
      <c r="E58" s="313"/>
      <c r="F58" s="1542"/>
      <c r="G58" s="1542"/>
      <c r="H58" s="1542"/>
      <c r="I58" s="1542"/>
      <c r="J58" s="1542"/>
      <c r="K58" s="1542"/>
      <c r="L58" s="1542"/>
      <c r="M58" s="1542"/>
      <c r="N58" s="1542"/>
      <c r="O58" s="1542"/>
      <c r="P58" s="1542"/>
      <c r="Q58" s="1542"/>
    </row>
    <row r="59" spans="2:17">
      <c r="B59" s="313"/>
      <c r="C59" s="313"/>
      <c r="D59" s="313"/>
      <c r="E59" s="313"/>
      <c r="F59" s="1542"/>
      <c r="G59" s="1542"/>
      <c r="H59" s="1542"/>
      <c r="I59" s="1542"/>
      <c r="J59" s="1542"/>
      <c r="K59" s="1542"/>
      <c r="L59" s="1542"/>
      <c r="M59" s="1542"/>
      <c r="N59" s="1542"/>
      <c r="O59" s="1542"/>
      <c r="P59" s="1542"/>
      <c r="Q59" s="1542"/>
    </row>
    <row r="60" spans="2:17">
      <c r="B60" s="313"/>
      <c r="C60" s="313"/>
      <c r="D60" s="313"/>
      <c r="E60" s="313"/>
      <c r="F60" s="1542"/>
      <c r="G60" s="1542"/>
      <c r="H60" s="1542"/>
      <c r="I60" s="1542"/>
      <c r="J60" s="1542"/>
      <c r="K60" s="1542"/>
      <c r="L60" s="1542"/>
      <c r="M60" s="1542"/>
      <c r="N60" s="1542"/>
      <c r="O60" s="1542"/>
      <c r="P60" s="1542"/>
      <c r="Q60" s="1542"/>
    </row>
    <row r="61" spans="2:17">
      <c r="B61" s="313"/>
      <c r="C61" s="313"/>
      <c r="D61" s="313"/>
      <c r="E61" s="313"/>
      <c r="F61" s="1542"/>
      <c r="G61" s="1542"/>
      <c r="H61" s="1542"/>
      <c r="I61" s="1542"/>
      <c r="J61" s="1542"/>
      <c r="K61" s="1542"/>
      <c r="L61" s="1542"/>
      <c r="M61" s="1542"/>
      <c r="N61" s="1542"/>
      <c r="O61" s="1542"/>
      <c r="P61" s="1542"/>
      <c r="Q61" s="1542"/>
    </row>
    <row r="62" spans="2:17">
      <c r="B62" s="313"/>
      <c r="C62" s="313"/>
      <c r="D62" s="313"/>
      <c r="E62" s="313"/>
      <c r="F62" s="1542"/>
      <c r="G62" s="1542"/>
      <c r="H62" s="1542"/>
      <c r="I62" s="1542"/>
      <c r="J62" s="1542"/>
      <c r="K62" s="1542"/>
      <c r="L62" s="1542"/>
      <c r="M62" s="1542"/>
      <c r="N62" s="1542"/>
      <c r="O62" s="1542"/>
      <c r="P62" s="1542"/>
      <c r="Q62" s="1542"/>
    </row>
    <row r="63" spans="2:17">
      <c r="B63" s="313"/>
      <c r="C63" s="313"/>
      <c r="D63" s="313"/>
      <c r="E63" s="313"/>
      <c r="F63" s="1542"/>
      <c r="G63" s="1542"/>
      <c r="H63" s="1542"/>
      <c r="I63" s="1542"/>
      <c r="J63" s="1542"/>
      <c r="K63" s="1542"/>
      <c r="L63" s="1542"/>
      <c r="M63" s="1542"/>
      <c r="N63" s="1542"/>
      <c r="O63" s="1542"/>
      <c r="P63" s="1542"/>
      <c r="Q63" s="1542"/>
    </row>
    <row r="64" spans="2:17">
      <c r="B64" s="313"/>
      <c r="C64" s="313"/>
      <c r="D64" s="313"/>
      <c r="E64" s="313"/>
      <c r="F64" s="1542"/>
      <c r="G64" s="1542"/>
      <c r="H64" s="1542"/>
      <c r="I64" s="1542"/>
      <c r="J64" s="1542"/>
      <c r="K64" s="1542"/>
      <c r="L64" s="1542"/>
      <c r="M64" s="1542"/>
      <c r="N64" s="1542"/>
      <c r="O64" s="1542"/>
      <c r="P64" s="1542"/>
      <c r="Q64" s="1542"/>
    </row>
    <row r="65" spans="2:17">
      <c r="B65" s="313"/>
      <c r="C65" s="313"/>
      <c r="D65" s="313"/>
      <c r="E65" s="313"/>
      <c r="F65" s="1542"/>
      <c r="G65" s="1542"/>
      <c r="H65" s="1542"/>
      <c r="I65" s="1542"/>
      <c r="J65" s="1542"/>
      <c r="K65" s="1542"/>
      <c r="L65" s="1542"/>
      <c r="M65" s="1542"/>
      <c r="N65" s="1542"/>
      <c r="O65" s="1542"/>
      <c r="P65" s="1542"/>
      <c r="Q65" s="1542"/>
    </row>
    <row r="66" spans="2:17">
      <c r="B66" s="313"/>
      <c r="C66" s="313"/>
      <c r="D66" s="313"/>
      <c r="E66" s="313"/>
      <c r="F66" s="1542"/>
      <c r="G66" s="1542"/>
      <c r="H66" s="1542"/>
      <c r="I66" s="1542"/>
      <c r="J66" s="1542"/>
      <c r="K66" s="1542"/>
      <c r="L66" s="1542"/>
      <c r="M66" s="1542"/>
      <c r="N66" s="1542"/>
      <c r="O66" s="1542"/>
      <c r="P66" s="1542"/>
      <c r="Q66" s="1542"/>
    </row>
    <row r="67" spans="2:17">
      <c r="B67" s="313"/>
      <c r="C67" s="313"/>
      <c r="D67" s="313"/>
      <c r="E67" s="313"/>
      <c r="F67" s="1542"/>
      <c r="G67" s="1542"/>
      <c r="H67" s="1542"/>
      <c r="I67" s="1542"/>
      <c r="J67" s="1542"/>
      <c r="K67" s="1542"/>
      <c r="L67" s="1542"/>
      <c r="M67" s="1542"/>
      <c r="N67" s="1542"/>
      <c r="O67" s="1542"/>
      <c r="P67" s="1542"/>
      <c r="Q67" s="1542"/>
    </row>
    <row r="68" spans="2:17">
      <c r="B68" s="313"/>
      <c r="C68" s="313"/>
      <c r="D68" s="313"/>
      <c r="E68" s="313"/>
      <c r="F68" s="1542"/>
      <c r="G68" s="1542"/>
      <c r="H68" s="1542"/>
      <c r="I68" s="1542"/>
      <c r="J68" s="1542"/>
      <c r="K68" s="1542"/>
      <c r="L68" s="1542"/>
      <c r="M68" s="1542"/>
      <c r="N68" s="1542"/>
      <c r="O68" s="1542"/>
      <c r="P68" s="1542"/>
      <c r="Q68" s="1542"/>
    </row>
    <row r="69" spans="2:17">
      <c r="B69" s="313"/>
      <c r="C69" s="313"/>
      <c r="D69" s="313"/>
      <c r="E69" s="313"/>
      <c r="F69" s="1542"/>
      <c r="G69" s="1542"/>
      <c r="H69" s="1542"/>
      <c r="I69" s="1542"/>
      <c r="J69" s="1542"/>
      <c r="K69" s="1542"/>
      <c r="L69" s="1542"/>
      <c r="M69" s="1542"/>
      <c r="N69" s="1542"/>
      <c r="O69" s="1542"/>
      <c r="P69" s="1542"/>
      <c r="Q69" s="1542"/>
    </row>
    <row r="70" spans="2:17">
      <c r="B70" s="313"/>
      <c r="C70" s="313"/>
      <c r="D70" s="313"/>
      <c r="E70" s="313"/>
      <c r="F70" s="1542"/>
      <c r="G70" s="1542"/>
      <c r="H70" s="1542"/>
      <c r="I70" s="1542"/>
      <c r="J70" s="1542"/>
      <c r="K70" s="1542"/>
      <c r="L70" s="1542"/>
      <c r="M70" s="1542"/>
      <c r="N70" s="1542"/>
      <c r="O70" s="1542"/>
      <c r="P70" s="1542"/>
      <c r="Q70" s="1542"/>
    </row>
    <row r="71" spans="2:17">
      <c r="B71" s="313"/>
      <c r="C71" s="313"/>
      <c r="D71" s="313"/>
      <c r="E71" s="313"/>
      <c r="F71" s="1542"/>
      <c r="G71" s="1542"/>
      <c r="H71" s="1542"/>
      <c r="I71" s="1542"/>
      <c r="J71" s="1542"/>
      <c r="K71" s="1542"/>
      <c r="L71" s="1542"/>
      <c r="M71" s="1542"/>
      <c r="N71" s="1542"/>
      <c r="O71" s="1542"/>
      <c r="P71" s="1542"/>
      <c r="Q71" s="1542"/>
    </row>
    <row r="72" spans="2:17">
      <c r="B72" s="313"/>
      <c r="C72" s="313"/>
      <c r="D72" s="313"/>
      <c r="E72" s="313"/>
      <c r="F72" s="1542"/>
      <c r="G72" s="1542"/>
      <c r="H72" s="1542"/>
      <c r="I72" s="1542"/>
      <c r="J72" s="1542"/>
      <c r="K72" s="1542"/>
      <c r="L72" s="1542"/>
      <c r="M72" s="1542"/>
      <c r="N72" s="1542"/>
      <c r="O72" s="1542"/>
      <c r="P72" s="1542"/>
      <c r="Q72" s="1542"/>
    </row>
    <row r="73" spans="2:17">
      <c r="B73" s="313"/>
      <c r="C73" s="313"/>
      <c r="D73" s="313"/>
      <c r="E73" s="313"/>
      <c r="F73" s="1542"/>
      <c r="G73" s="1542"/>
      <c r="H73" s="1542"/>
      <c r="I73" s="1542"/>
      <c r="J73" s="1542"/>
      <c r="K73" s="1542"/>
      <c r="L73" s="1542"/>
      <c r="M73" s="1542"/>
      <c r="N73" s="1542"/>
      <c r="O73" s="1542"/>
      <c r="P73" s="1542"/>
      <c r="Q73" s="1542"/>
    </row>
    <row r="74" spans="2:17">
      <c r="B74" s="313"/>
      <c r="C74" s="313"/>
      <c r="D74" s="313"/>
      <c r="E74" s="313"/>
      <c r="F74" s="1542"/>
      <c r="G74" s="1542"/>
      <c r="H74" s="1542"/>
      <c r="I74" s="1542"/>
      <c r="J74" s="1542"/>
      <c r="K74" s="1542"/>
      <c r="L74" s="1542"/>
      <c r="M74" s="1542"/>
      <c r="N74" s="1542"/>
      <c r="O74" s="1542"/>
      <c r="P74" s="1542"/>
      <c r="Q74" s="1542"/>
    </row>
    <row r="75" spans="2:17">
      <c r="B75" s="313"/>
      <c r="C75" s="313"/>
      <c r="D75" s="313"/>
      <c r="E75" s="313"/>
      <c r="F75" s="1542"/>
      <c r="G75" s="1542"/>
      <c r="H75" s="1542"/>
      <c r="I75" s="1542"/>
      <c r="J75" s="1542"/>
      <c r="K75" s="1542"/>
      <c r="L75" s="1542"/>
      <c r="M75" s="1542"/>
      <c r="N75" s="1542"/>
      <c r="O75" s="1542"/>
      <c r="P75" s="1542"/>
      <c r="Q75" s="1542"/>
    </row>
    <row r="76" spans="2:17">
      <c r="B76" s="313"/>
      <c r="C76" s="313"/>
      <c r="D76" s="313"/>
      <c r="E76" s="313"/>
      <c r="F76" s="1542"/>
      <c r="G76" s="1542"/>
      <c r="H76" s="1542"/>
      <c r="I76" s="1542"/>
      <c r="J76" s="1542"/>
      <c r="K76" s="1542"/>
      <c r="L76" s="1542"/>
      <c r="M76" s="1542"/>
      <c r="N76" s="1542"/>
      <c r="O76" s="1542"/>
      <c r="P76" s="1542"/>
      <c r="Q76" s="1542"/>
    </row>
    <row r="77" spans="2:17">
      <c r="B77" s="313"/>
      <c r="C77" s="313"/>
      <c r="D77" s="313"/>
      <c r="E77" s="313"/>
      <c r="F77" s="1542"/>
      <c r="G77" s="1542"/>
      <c r="H77" s="1542"/>
      <c r="I77" s="1542"/>
      <c r="J77" s="1542"/>
      <c r="K77" s="1542"/>
      <c r="L77" s="1542"/>
      <c r="M77" s="1542"/>
      <c r="N77" s="1542"/>
      <c r="O77" s="1542"/>
      <c r="P77" s="1542"/>
      <c r="Q77" s="1542"/>
    </row>
    <row r="78" spans="2:17">
      <c r="B78" s="313"/>
      <c r="C78" s="313"/>
      <c r="D78" s="313"/>
      <c r="E78" s="313"/>
      <c r="F78" s="1542"/>
      <c r="G78" s="1542"/>
      <c r="H78" s="1542"/>
      <c r="I78" s="1542"/>
      <c r="J78" s="1542"/>
      <c r="K78" s="1542"/>
      <c r="L78" s="1542"/>
      <c r="M78" s="1542"/>
      <c r="N78" s="1542"/>
      <c r="O78" s="1542"/>
      <c r="P78" s="1542"/>
      <c r="Q78" s="1542"/>
    </row>
    <row r="79" spans="2:17">
      <c r="B79" s="313"/>
      <c r="C79" s="313"/>
      <c r="D79" s="313"/>
      <c r="E79" s="313"/>
      <c r="F79" s="1542"/>
      <c r="G79" s="1542"/>
      <c r="H79" s="1542"/>
      <c r="I79" s="1542"/>
      <c r="J79" s="1542"/>
      <c r="K79" s="1542"/>
      <c r="L79" s="1542"/>
      <c r="M79" s="1542"/>
      <c r="N79" s="1542"/>
      <c r="O79" s="1542"/>
      <c r="P79" s="1542"/>
      <c r="Q79" s="1542"/>
    </row>
    <row r="80" spans="2:17">
      <c r="B80" s="313"/>
      <c r="C80" s="313"/>
      <c r="D80" s="313"/>
      <c r="E80" s="313"/>
      <c r="F80" s="1542"/>
      <c r="G80" s="1542"/>
      <c r="H80" s="1542"/>
      <c r="I80" s="1542"/>
      <c r="J80" s="1542"/>
      <c r="K80" s="1542"/>
      <c r="L80" s="1542"/>
      <c r="M80" s="1542"/>
      <c r="N80" s="1542"/>
      <c r="O80" s="1542"/>
      <c r="P80" s="1542"/>
      <c r="Q80" s="1542"/>
    </row>
    <row r="81" spans="2:17">
      <c r="B81" s="313"/>
      <c r="C81" s="313"/>
      <c r="D81" s="313"/>
      <c r="E81" s="313"/>
      <c r="F81" s="1542"/>
      <c r="G81" s="1542"/>
      <c r="H81" s="1542"/>
      <c r="I81" s="1542"/>
      <c r="J81" s="1542"/>
      <c r="K81" s="1542"/>
      <c r="L81" s="1542"/>
      <c r="M81" s="1542"/>
      <c r="N81" s="1542"/>
      <c r="O81" s="1542"/>
      <c r="P81" s="1542"/>
      <c r="Q81" s="1542"/>
    </row>
    <row r="82" spans="2:17">
      <c r="B82" s="313"/>
      <c r="C82" s="313"/>
      <c r="D82" s="313"/>
      <c r="E82" s="313"/>
      <c r="F82" s="1542"/>
      <c r="G82" s="1542"/>
      <c r="H82" s="1542"/>
      <c r="I82" s="1542"/>
      <c r="J82" s="1542"/>
      <c r="K82" s="1542"/>
      <c r="L82" s="1542"/>
      <c r="M82" s="1542"/>
      <c r="N82" s="1542"/>
      <c r="O82" s="1542"/>
      <c r="P82" s="1542"/>
      <c r="Q82" s="1542"/>
    </row>
    <row r="83" spans="2:17">
      <c r="B83" s="313"/>
      <c r="C83" s="313"/>
      <c r="D83" s="313"/>
      <c r="E83" s="313"/>
      <c r="F83" s="1542"/>
      <c r="G83" s="1542"/>
      <c r="H83" s="1542"/>
      <c r="I83" s="1542"/>
      <c r="J83" s="1542"/>
      <c r="K83" s="1542"/>
      <c r="L83" s="1542"/>
      <c r="M83" s="1542"/>
      <c r="N83" s="1542"/>
      <c r="O83" s="1542"/>
      <c r="P83" s="1542"/>
      <c r="Q83" s="1542"/>
    </row>
    <row r="84" spans="2:17">
      <c r="B84" s="313"/>
      <c r="C84" s="313"/>
      <c r="D84" s="313"/>
      <c r="E84" s="313"/>
      <c r="F84" s="1542"/>
      <c r="G84" s="1542"/>
      <c r="H84" s="1542"/>
      <c r="I84" s="1542"/>
      <c r="J84" s="1542"/>
      <c r="K84" s="1542"/>
      <c r="L84" s="1542"/>
      <c r="M84" s="1542"/>
      <c r="N84" s="1542"/>
      <c r="O84" s="1542"/>
      <c r="P84" s="1542"/>
      <c r="Q84" s="1542"/>
    </row>
    <row r="85" spans="2:17">
      <c r="B85" s="313"/>
      <c r="C85" s="313"/>
      <c r="D85" s="313"/>
      <c r="E85" s="313"/>
      <c r="F85" s="1542"/>
      <c r="G85" s="1542"/>
      <c r="H85" s="1542"/>
      <c r="I85" s="1542"/>
      <c r="J85" s="1542"/>
      <c r="K85" s="1542"/>
      <c r="L85" s="1542"/>
      <c r="M85" s="1542"/>
      <c r="N85" s="1542"/>
      <c r="O85" s="1542"/>
      <c r="P85" s="1542"/>
      <c r="Q85" s="1542"/>
    </row>
    <row r="86" spans="2:17">
      <c r="B86" s="313"/>
      <c r="C86" s="313"/>
      <c r="D86" s="313"/>
      <c r="E86" s="313"/>
      <c r="F86" s="1542"/>
      <c r="G86" s="1542"/>
      <c r="H86" s="1542"/>
      <c r="I86" s="1542"/>
      <c r="J86" s="1542"/>
      <c r="K86" s="1542"/>
      <c r="L86" s="1542"/>
      <c r="M86" s="1542"/>
      <c r="N86" s="1542"/>
      <c r="O86" s="1542"/>
      <c r="P86" s="1542"/>
      <c r="Q86" s="1542"/>
    </row>
    <row r="87" spans="2:17">
      <c r="B87" s="313"/>
      <c r="C87" s="313"/>
      <c r="D87" s="313"/>
      <c r="E87" s="313"/>
      <c r="F87" s="1542"/>
      <c r="G87" s="1542"/>
      <c r="H87" s="1542"/>
      <c r="I87" s="1542"/>
      <c r="J87" s="1542"/>
      <c r="K87" s="1542"/>
      <c r="L87" s="1542"/>
      <c r="M87" s="1542"/>
      <c r="N87" s="1542"/>
      <c r="O87" s="1542"/>
      <c r="P87" s="1542"/>
      <c r="Q87" s="1542"/>
    </row>
    <row r="88" spans="2:17">
      <c r="B88" s="313"/>
      <c r="C88" s="313"/>
      <c r="D88" s="313"/>
      <c r="E88" s="313"/>
      <c r="F88" s="1542"/>
      <c r="G88" s="1542"/>
      <c r="H88" s="1542"/>
      <c r="I88" s="1542"/>
      <c r="J88" s="1542"/>
      <c r="K88" s="1542"/>
      <c r="L88" s="1542"/>
      <c r="M88" s="1542"/>
      <c r="N88" s="1542"/>
      <c r="O88" s="1542"/>
      <c r="P88" s="1542"/>
      <c r="Q88" s="1542"/>
    </row>
    <row r="89" spans="2:17">
      <c r="B89" s="313"/>
      <c r="C89" s="313"/>
      <c r="D89" s="313"/>
      <c r="E89" s="313"/>
      <c r="F89" s="1542"/>
      <c r="G89" s="1542"/>
      <c r="H89" s="1542"/>
      <c r="I89" s="1542"/>
      <c r="J89" s="1542"/>
      <c r="K89" s="1542"/>
      <c r="L89" s="1542"/>
      <c r="M89" s="1542"/>
      <c r="N89" s="1542"/>
      <c r="O89" s="1542"/>
      <c r="P89" s="1542"/>
      <c r="Q89" s="1542"/>
    </row>
    <row r="90" spans="2:17">
      <c r="B90" s="313"/>
      <c r="C90" s="313"/>
      <c r="D90" s="313"/>
      <c r="E90" s="313"/>
      <c r="F90" s="1542"/>
      <c r="G90" s="1542"/>
      <c r="H90" s="1542"/>
      <c r="I90" s="1542"/>
      <c r="J90" s="1542"/>
      <c r="K90" s="1542"/>
      <c r="L90" s="1542"/>
      <c r="M90" s="1542"/>
      <c r="N90" s="1542"/>
      <c r="O90" s="1542"/>
      <c r="P90" s="1542"/>
      <c r="Q90" s="1542"/>
    </row>
    <row r="91" spans="2:17">
      <c r="B91" s="313"/>
      <c r="C91" s="313"/>
      <c r="D91" s="313"/>
      <c r="E91" s="313"/>
      <c r="F91" s="1542"/>
      <c r="G91" s="1542"/>
      <c r="H91" s="1542"/>
      <c r="I91" s="1542"/>
      <c r="J91" s="1542"/>
      <c r="K91" s="1542"/>
      <c r="L91" s="1542"/>
      <c r="M91" s="1542"/>
      <c r="N91" s="1542"/>
      <c r="O91" s="1542"/>
      <c r="P91" s="1542"/>
      <c r="Q91" s="1542"/>
    </row>
    <row r="92" spans="2:17">
      <c r="B92" s="313"/>
      <c r="C92" s="313"/>
      <c r="D92" s="313"/>
      <c r="E92" s="313"/>
      <c r="F92" s="1542"/>
      <c r="G92" s="1542"/>
      <c r="H92" s="1542"/>
      <c r="I92" s="1542"/>
      <c r="J92" s="1542"/>
      <c r="K92" s="1542"/>
      <c r="L92" s="1542"/>
      <c r="M92" s="1542"/>
      <c r="N92" s="1542"/>
      <c r="O92" s="1542"/>
      <c r="P92" s="1542"/>
      <c r="Q92" s="1542"/>
    </row>
    <row r="93" spans="2:17">
      <c r="B93" s="313"/>
      <c r="C93" s="313"/>
      <c r="D93" s="313"/>
      <c r="E93" s="313"/>
      <c r="F93" s="1542"/>
      <c r="G93" s="1542"/>
      <c r="H93" s="1542"/>
      <c r="I93" s="1542"/>
      <c r="J93" s="1542"/>
      <c r="K93" s="1542"/>
      <c r="L93" s="1542"/>
      <c r="M93" s="1542"/>
      <c r="N93" s="1542"/>
      <c r="O93" s="1542"/>
      <c r="P93" s="1542"/>
      <c r="Q93" s="1542"/>
    </row>
    <row r="94" spans="2:17">
      <c r="B94" s="313"/>
      <c r="C94" s="313"/>
      <c r="D94" s="313"/>
      <c r="E94" s="313"/>
      <c r="F94" s="1542"/>
      <c r="G94" s="1542"/>
      <c r="H94" s="1542"/>
      <c r="I94" s="1542"/>
      <c r="J94" s="1542"/>
      <c r="K94" s="1542"/>
      <c r="L94" s="1542"/>
      <c r="M94" s="1542"/>
      <c r="N94" s="1542"/>
      <c r="O94" s="1542"/>
      <c r="P94" s="1542"/>
      <c r="Q94" s="1542"/>
    </row>
    <row r="95" spans="2:17">
      <c r="B95" s="313"/>
      <c r="C95" s="313"/>
      <c r="D95" s="313"/>
      <c r="E95" s="313"/>
      <c r="F95" s="1542"/>
      <c r="G95" s="1542"/>
      <c r="H95" s="1542"/>
      <c r="I95" s="1542"/>
      <c r="J95" s="1542"/>
      <c r="K95" s="1542"/>
      <c r="L95" s="1542"/>
      <c r="M95" s="1542"/>
      <c r="N95" s="1542"/>
      <c r="O95" s="1542"/>
      <c r="P95" s="1542"/>
      <c r="Q95" s="1542"/>
    </row>
    <row r="96" spans="2:17">
      <c r="B96" s="313"/>
      <c r="C96" s="313"/>
      <c r="D96" s="313"/>
      <c r="E96" s="313"/>
      <c r="F96" s="1542"/>
      <c r="G96" s="1542"/>
      <c r="H96" s="1542"/>
      <c r="I96" s="1542"/>
      <c r="J96" s="1542"/>
      <c r="K96" s="1542"/>
      <c r="L96" s="1542"/>
      <c r="M96" s="1542"/>
      <c r="N96" s="1542"/>
      <c r="O96" s="1542"/>
      <c r="P96" s="1542"/>
      <c r="Q96" s="1542"/>
    </row>
    <row r="97" spans="2:17">
      <c r="B97" s="313"/>
      <c r="C97" s="313"/>
      <c r="D97" s="313"/>
      <c r="E97" s="313"/>
      <c r="F97" s="1542"/>
      <c r="G97" s="1542"/>
      <c r="H97" s="1542"/>
      <c r="I97" s="1542"/>
      <c r="J97" s="1542"/>
      <c r="K97" s="1542"/>
      <c r="L97" s="1542"/>
      <c r="M97" s="1542"/>
      <c r="N97" s="1542"/>
      <c r="O97" s="1542"/>
      <c r="P97" s="1542"/>
      <c r="Q97" s="1542"/>
    </row>
    <row r="98" spans="2:17">
      <c r="B98" s="313"/>
      <c r="C98" s="313"/>
      <c r="D98" s="313"/>
      <c r="E98" s="313"/>
      <c r="F98" s="1542"/>
      <c r="G98" s="1542"/>
      <c r="H98" s="1542"/>
      <c r="I98" s="1542"/>
      <c r="J98" s="1542"/>
      <c r="K98" s="1542"/>
      <c r="L98" s="1542"/>
      <c r="M98" s="1542"/>
      <c r="N98" s="1542"/>
      <c r="O98" s="1542"/>
      <c r="P98" s="1542"/>
      <c r="Q98" s="1542"/>
    </row>
    <row r="99" spans="2:17">
      <c r="B99" s="313"/>
      <c r="C99" s="313"/>
      <c r="D99" s="313"/>
      <c r="E99" s="313"/>
      <c r="F99" s="1542"/>
      <c r="G99" s="1542"/>
      <c r="H99" s="1542"/>
      <c r="I99" s="1542"/>
      <c r="J99" s="1542"/>
      <c r="K99" s="1542"/>
      <c r="L99" s="1542"/>
      <c r="M99" s="1542"/>
      <c r="N99" s="1542"/>
      <c r="O99" s="1542"/>
      <c r="P99" s="1542"/>
      <c r="Q99" s="1542"/>
    </row>
    <row r="100" spans="2:17">
      <c r="B100" s="313"/>
      <c r="C100" s="313"/>
      <c r="D100" s="313"/>
      <c r="E100" s="313"/>
      <c r="F100" s="1542"/>
      <c r="G100" s="1542"/>
      <c r="H100" s="1542"/>
      <c r="I100" s="1542"/>
      <c r="J100" s="1542"/>
      <c r="K100" s="1542"/>
      <c r="L100" s="1542"/>
      <c r="M100" s="1542"/>
      <c r="N100" s="1542"/>
      <c r="O100" s="1542"/>
      <c r="P100" s="1542"/>
      <c r="Q100" s="1542"/>
    </row>
    <row r="101" spans="2:17">
      <c r="B101" s="313"/>
      <c r="C101" s="313"/>
      <c r="D101" s="313"/>
      <c r="E101" s="313"/>
      <c r="F101" s="1542"/>
      <c r="G101" s="1542"/>
      <c r="H101" s="1542"/>
      <c r="I101" s="1542"/>
      <c r="J101" s="1542"/>
      <c r="K101" s="1542"/>
      <c r="L101" s="1542"/>
      <c r="M101" s="1542"/>
      <c r="N101" s="1542"/>
      <c r="O101" s="1542"/>
      <c r="P101" s="1542"/>
      <c r="Q101" s="1542"/>
    </row>
    <row r="102" spans="2:17">
      <c r="B102" s="313"/>
      <c r="C102" s="313"/>
      <c r="D102" s="313"/>
      <c r="E102" s="313"/>
      <c r="F102" s="1542"/>
      <c r="G102" s="1542"/>
      <c r="H102" s="1542"/>
      <c r="I102" s="1542"/>
      <c r="J102" s="1542"/>
      <c r="K102" s="1542"/>
      <c r="L102" s="1542"/>
      <c r="M102" s="1542"/>
      <c r="N102" s="1542"/>
      <c r="O102" s="1542"/>
      <c r="P102" s="1542"/>
      <c r="Q102" s="1542"/>
    </row>
    <row r="103" spans="2:17">
      <c r="B103" s="313"/>
      <c r="C103" s="313"/>
      <c r="D103" s="313"/>
      <c r="E103" s="313"/>
      <c r="F103" s="1542"/>
      <c r="G103" s="1542"/>
      <c r="H103" s="1542"/>
      <c r="I103" s="1542"/>
      <c r="J103" s="1542"/>
      <c r="K103" s="1542"/>
      <c r="L103" s="1542"/>
      <c r="M103" s="1542"/>
      <c r="N103" s="1542"/>
      <c r="O103" s="1542"/>
      <c r="P103" s="1542"/>
      <c r="Q103" s="1542"/>
    </row>
    <row r="104" spans="2:17">
      <c r="B104" s="313"/>
      <c r="C104" s="313"/>
      <c r="D104" s="313"/>
      <c r="E104" s="313"/>
      <c r="F104" s="1542"/>
      <c r="G104" s="1542"/>
      <c r="H104" s="1542"/>
      <c r="I104" s="1542"/>
      <c r="J104" s="1542"/>
      <c r="K104" s="1542"/>
      <c r="L104" s="1542"/>
      <c r="M104" s="1542"/>
      <c r="N104" s="1542"/>
      <c r="O104" s="1542"/>
      <c r="P104" s="1542"/>
      <c r="Q104" s="1542"/>
    </row>
    <row r="105" spans="2:17">
      <c r="B105" s="313"/>
      <c r="C105" s="313"/>
      <c r="D105" s="313"/>
      <c r="E105" s="313"/>
      <c r="F105" s="1542"/>
      <c r="G105" s="1542"/>
      <c r="H105" s="1542"/>
      <c r="I105" s="1542"/>
      <c r="J105" s="1542"/>
      <c r="K105" s="1542"/>
      <c r="L105" s="1542"/>
      <c r="M105" s="1542"/>
      <c r="N105" s="1542"/>
      <c r="O105" s="1542"/>
      <c r="P105" s="1542"/>
      <c r="Q105" s="1542"/>
    </row>
    <row r="106" spans="2:17">
      <c r="B106" s="313"/>
      <c r="C106" s="313"/>
      <c r="D106" s="313"/>
      <c r="E106" s="313"/>
      <c r="F106" s="1542"/>
      <c r="G106" s="1542"/>
      <c r="H106" s="1542"/>
      <c r="I106" s="1542"/>
      <c r="J106" s="1542"/>
      <c r="K106" s="1542"/>
      <c r="L106" s="1542"/>
      <c r="M106" s="1542"/>
      <c r="N106" s="1542"/>
      <c r="O106" s="1542"/>
      <c r="P106" s="1542"/>
      <c r="Q106" s="1542"/>
    </row>
    <row r="107" spans="2:17">
      <c r="B107" s="313"/>
      <c r="C107" s="313"/>
      <c r="D107" s="313"/>
      <c r="E107" s="313"/>
      <c r="F107" s="1542"/>
      <c r="G107" s="1542"/>
      <c r="H107" s="1542"/>
      <c r="I107" s="1542"/>
      <c r="J107" s="1542"/>
      <c r="K107" s="1542"/>
      <c r="L107" s="1542"/>
      <c r="M107" s="1542"/>
      <c r="N107" s="1542"/>
      <c r="O107" s="1542"/>
      <c r="P107" s="1542"/>
      <c r="Q107" s="1542"/>
    </row>
    <row r="108" spans="2:17">
      <c r="B108" s="313"/>
      <c r="C108" s="313"/>
      <c r="D108" s="313"/>
      <c r="E108" s="313"/>
      <c r="F108" s="1542"/>
      <c r="G108" s="1542"/>
      <c r="H108" s="1542"/>
      <c r="I108" s="1542"/>
      <c r="J108" s="1542"/>
      <c r="K108" s="1542"/>
      <c r="L108" s="1542"/>
      <c r="M108" s="1542"/>
      <c r="N108" s="1542"/>
      <c r="O108" s="1542"/>
      <c r="P108" s="1542"/>
      <c r="Q108" s="1542"/>
    </row>
    <row r="109" spans="2:17">
      <c r="B109" s="313"/>
      <c r="C109" s="313"/>
      <c r="D109" s="313"/>
      <c r="E109" s="313"/>
      <c r="F109" s="1542"/>
      <c r="G109" s="1542"/>
      <c r="H109" s="1542"/>
      <c r="I109" s="1542"/>
      <c r="J109" s="1542"/>
      <c r="K109" s="1542"/>
      <c r="L109" s="1542"/>
      <c r="M109" s="1542"/>
      <c r="N109" s="1542"/>
      <c r="O109" s="1542"/>
      <c r="P109" s="1542"/>
      <c r="Q109" s="1542"/>
    </row>
    <row r="110" spans="2:17">
      <c r="B110" s="313"/>
      <c r="C110" s="313"/>
      <c r="D110" s="313"/>
      <c r="E110" s="313"/>
      <c r="F110" s="1542"/>
      <c r="G110" s="1542"/>
      <c r="H110" s="1542"/>
      <c r="I110" s="1542"/>
      <c r="J110" s="1542"/>
      <c r="K110" s="1542"/>
      <c r="L110" s="1542"/>
      <c r="M110" s="1542"/>
      <c r="N110" s="1542"/>
      <c r="O110" s="1542"/>
      <c r="P110" s="1542"/>
      <c r="Q110" s="1542"/>
    </row>
    <row r="111" spans="2:17">
      <c r="B111" s="313"/>
      <c r="C111" s="313"/>
      <c r="D111" s="313"/>
      <c r="E111" s="313"/>
      <c r="F111" s="1542"/>
      <c r="G111" s="1542"/>
      <c r="H111" s="1542"/>
      <c r="I111" s="1542"/>
      <c r="J111" s="1542"/>
      <c r="K111" s="1542"/>
      <c r="L111" s="1542"/>
      <c r="M111" s="1542"/>
      <c r="N111" s="1542"/>
      <c r="O111" s="1542"/>
      <c r="P111" s="1542"/>
      <c r="Q111" s="1542"/>
    </row>
    <row r="112" spans="2:17">
      <c r="B112" s="313"/>
      <c r="C112" s="313"/>
      <c r="D112" s="313"/>
      <c r="E112" s="313"/>
      <c r="F112" s="1542"/>
      <c r="G112" s="1542"/>
      <c r="H112" s="1542"/>
      <c r="I112" s="1542"/>
      <c r="J112" s="1542"/>
      <c r="K112" s="1542"/>
      <c r="L112" s="1542"/>
      <c r="M112" s="1542"/>
      <c r="N112" s="1542"/>
      <c r="O112" s="1542"/>
      <c r="P112" s="1542"/>
      <c r="Q112" s="1542"/>
    </row>
    <row r="113" spans="2:17">
      <c r="B113" s="313"/>
      <c r="C113" s="313"/>
      <c r="D113" s="313"/>
      <c r="E113" s="313"/>
      <c r="F113" s="1542"/>
      <c r="G113" s="1542"/>
      <c r="H113" s="1542"/>
      <c r="I113" s="1542"/>
      <c r="J113" s="1542"/>
      <c r="K113" s="1542"/>
      <c r="L113" s="1542"/>
      <c r="M113" s="1542"/>
      <c r="N113" s="1542"/>
      <c r="O113" s="1542"/>
      <c r="P113" s="1542"/>
      <c r="Q113" s="1542"/>
    </row>
    <row r="114" spans="2:17">
      <c r="B114" s="313"/>
      <c r="C114" s="313"/>
      <c r="D114" s="313"/>
      <c r="E114" s="313"/>
      <c r="F114" s="1542"/>
      <c r="G114" s="1542"/>
      <c r="H114" s="1542"/>
      <c r="I114" s="1542"/>
      <c r="J114" s="1542"/>
      <c r="K114" s="1542"/>
      <c r="L114" s="1542"/>
      <c r="M114" s="1542"/>
      <c r="N114" s="1542"/>
      <c r="O114" s="1542"/>
      <c r="P114" s="1542"/>
      <c r="Q114" s="1542"/>
    </row>
    <row r="115" spans="2:17">
      <c r="B115" s="313"/>
      <c r="C115" s="313"/>
      <c r="D115" s="313"/>
      <c r="E115" s="313"/>
      <c r="F115" s="1542"/>
      <c r="G115" s="1542"/>
      <c r="H115" s="1542"/>
      <c r="I115" s="1542"/>
      <c r="J115" s="1542"/>
      <c r="K115" s="1542"/>
      <c r="L115" s="1542"/>
      <c r="M115" s="1542"/>
      <c r="N115" s="1542"/>
      <c r="O115" s="1542"/>
      <c r="P115" s="1542"/>
      <c r="Q115" s="1542"/>
    </row>
    <row r="116" spans="2:17">
      <c r="B116" s="313"/>
      <c r="C116" s="313"/>
      <c r="D116" s="313"/>
      <c r="E116" s="313"/>
      <c r="F116" s="1542"/>
      <c r="G116" s="1542"/>
      <c r="H116" s="1542"/>
      <c r="I116" s="1542"/>
      <c r="J116" s="1542"/>
      <c r="K116" s="1542"/>
      <c r="L116" s="1542"/>
      <c r="M116" s="1542"/>
      <c r="N116" s="1542"/>
      <c r="O116" s="1542"/>
      <c r="P116" s="1542"/>
      <c r="Q116" s="1542"/>
    </row>
    <row r="117" spans="2:17">
      <c r="B117" s="313"/>
      <c r="C117" s="313"/>
      <c r="D117" s="313"/>
      <c r="E117" s="313"/>
      <c r="F117" s="1542"/>
      <c r="G117" s="1542"/>
      <c r="H117" s="1542"/>
      <c r="I117" s="1542"/>
      <c r="J117" s="1542"/>
      <c r="K117" s="1542"/>
      <c r="L117" s="1542"/>
      <c r="M117" s="1542"/>
      <c r="N117" s="1542"/>
      <c r="O117" s="1542"/>
      <c r="P117" s="1542"/>
      <c r="Q117" s="1542"/>
    </row>
    <row r="118" spans="2:17">
      <c r="B118" s="313"/>
      <c r="C118" s="313"/>
      <c r="D118" s="313"/>
      <c r="E118" s="313"/>
      <c r="F118" s="1542"/>
      <c r="G118" s="1542"/>
      <c r="H118" s="1542"/>
      <c r="I118" s="1542"/>
      <c r="J118" s="1542"/>
      <c r="K118" s="1542"/>
      <c r="L118" s="1542"/>
      <c r="M118" s="1542"/>
      <c r="N118" s="1542"/>
      <c r="O118" s="1542"/>
      <c r="P118" s="1542"/>
      <c r="Q118" s="1542"/>
    </row>
    <row r="119" spans="2:17">
      <c r="B119" s="313"/>
      <c r="C119" s="313"/>
      <c r="D119" s="313"/>
      <c r="E119" s="313"/>
      <c r="F119" s="1542"/>
      <c r="G119" s="1542"/>
      <c r="H119" s="1542"/>
      <c r="I119" s="1542"/>
      <c r="J119" s="1542"/>
      <c r="K119" s="1542"/>
      <c r="L119" s="1542"/>
      <c r="M119" s="1542"/>
      <c r="N119" s="1542"/>
      <c r="O119" s="1542"/>
      <c r="P119" s="1542"/>
      <c r="Q119" s="1542"/>
    </row>
    <row r="120" spans="2:17">
      <c r="B120" s="313"/>
      <c r="C120" s="313"/>
      <c r="D120" s="313"/>
      <c r="E120" s="313"/>
      <c r="F120" s="1542"/>
      <c r="G120" s="1542"/>
      <c r="H120" s="1542"/>
      <c r="I120" s="1542"/>
      <c r="J120" s="1542"/>
      <c r="K120" s="1542"/>
      <c r="L120" s="1542"/>
      <c r="M120" s="1542"/>
      <c r="N120" s="1542"/>
      <c r="O120" s="1542"/>
      <c r="P120" s="1542"/>
      <c r="Q120" s="1542"/>
    </row>
    <row r="121" spans="2:17">
      <c r="B121" s="313"/>
      <c r="C121" s="313"/>
      <c r="D121" s="313"/>
      <c r="E121" s="313"/>
      <c r="F121" s="1542"/>
      <c r="G121" s="1542"/>
      <c r="H121" s="1542"/>
      <c r="I121" s="1542"/>
      <c r="J121" s="1542"/>
      <c r="K121" s="1542"/>
      <c r="L121" s="1542"/>
      <c r="M121" s="1542"/>
      <c r="N121" s="1542"/>
      <c r="O121" s="1542"/>
      <c r="P121" s="1542"/>
      <c r="Q121" s="1542"/>
    </row>
    <row r="122" spans="2:17">
      <c r="B122" s="313"/>
      <c r="C122" s="313"/>
      <c r="D122" s="313"/>
      <c r="E122" s="313"/>
      <c r="F122" s="1542"/>
      <c r="G122" s="1542"/>
      <c r="H122" s="1542"/>
      <c r="I122" s="1542"/>
      <c r="J122" s="1542"/>
      <c r="K122" s="1542"/>
      <c r="L122" s="1542"/>
      <c r="M122" s="1542"/>
      <c r="N122" s="1542"/>
      <c r="O122" s="1542"/>
      <c r="P122" s="1542"/>
      <c r="Q122" s="1542"/>
    </row>
    <row r="123" spans="2:17">
      <c r="B123" s="313"/>
      <c r="C123" s="313"/>
      <c r="D123" s="313"/>
      <c r="E123" s="313"/>
      <c r="F123" s="1542"/>
      <c r="G123" s="1542"/>
      <c r="H123" s="1542"/>
      <c r="I123" s="1542"/>
      <c r="J123" s="1542"/>
      <c r="K123" s="1542"/>
      <c r="L123" s="1542"/>
      <c r="M123" s="1542"/>
      <c r="N123" s="1542"/>
      <c r="O123" s="1542"/>
      <c r="P123" s="1542"/>
      <c r="Q123" s="1542"/>
    </row>
    <row r="124" spans="2:17">
      <c r="B124" s="313"/>
      <c r="C124" s="313"/>
      <c r="D124" s="313"/>
      <c r="E124" s="313"/>
      <c r="F124" s="1542"/>
      <c r="G124" s="1542"/>
      <c r="H124" s="1542"/>
      <c r="I124" s="1542"/>
      <c r="J124" s="1542"/>
      <c r="K124" s="1542"/>
      <c r="L124" s="1542"/>
      <c r="M124" s="1542"/>
      <c r="N124" s="1542"/>
      <c r="O124" s="1542"/>
      <c r="P124" s="1542"/>
      <c r="Q124" s="1542"/>
    </row>
    <row r="125" spans="2:17">
      <c r="B125" s="313"/>
      <c r="C125" s="313"/>
      <c r="D125" s="313"/>
      <c r="E125" s="313"/>
      <c r="F125" s="1542"/>
      <c r="G125" s="1542"/>
      <c r="H125" s="1542"/>
      <c r="I125" s="1542"/>
      <c r="J125" s="1542"/>
      <c r="K125" s="1542"/>
      <c r="L125" s="1542"/>
      <c r="M125" s="1542"/>
      <c r="N125" s="1542"/>
      <c r="O125" s="1542"/>
      <c r="P125" s="1542"/>
      <c r="Q125" s="1542"/>
    </row>
    <row r="126" spans="2:17">
      <c r="B126" s="313"/>
      <c r="C126" s="313"/>
      <c r="D126" s="313"/>
      <c r="E126" s="313"/>
      <c r="F126" s="1542"/>
      <c r="G126" s="1542"/>
      <c r="H126" s="1542"/>
      <c r="I126" s="1542"/>
      <c r="J126" s="1542"/>
      <c r="K126" s="1542"/>
      <c r="L126" s="1542"/>
      <c r="M126" s="1542"/>
      <c r="N126" s="1542"/>
      <c r="O126" s="1542"/>
      <c r="P126" s="1542"/>
      <c r="Q126" s="1542"/>
    </row>
    <row r="127" spans="2:17">
      <c r="B127" s="313"/>
      <c r="C127" s="313"/>
      <c r="D127" s="313"/>
      <c r="E127" s="313"/>
      <c r="F127" s="1542"/>
      <c r="G127" s="1542"/>
      <c r="H127" s="1542"/>
      <c r="I127" s="1542"/>
      <c r="J127" s="1542"/>
      <c r="K127" s="1542"/>
      <c r="L127" s="1542"/>
      <c r="M127" s="1542"/>
      <c r="N127" s="1542"/>
      <c r="O127" s="1542"/>
      <c r="P127" s="1542"/>
      <c r="Q127" s="1542"/>
    </row>
    <row r="128" spans="2:17">
      <c r="B128" s="313"/>
      <c r="C128" s="313"/>
      <c r="D128" s="313"/>
      <c r="E128" s="313"/>
      <c r="F128" s="1542"/>
      <c r="G128" s="1542"/>
      <c r="H128" s="1542"/>
      <c r="I128" s="1542"/>
      <c r="J128" s="1542"/>
      <c r="K128" s="1542"/>
      <c r="L128" s="1542"/>
      <c r="M128" s="1542"/>
      <c r="N128" s="1542"/>
      <c r="O128" s="1542"/>
      <c r="P128" s="1542"/>
      <c r="Q128" s="1542"/>
    </row>
    <row r="129" spans="2:17">
      <c r="B129" s="313"/>
      <c r="C129" s="313"/>
      <c r="D129" s="313"/>
      <c r="E129" s="313"/>
      <c r="F129" s="1542"/>
      <c r="G129" s="1542"/>
      <c r="H129" s="1542"/>
      <c r="I129" s="1542"/>
      <c r="J129" s="1542"/>
      <c r="K129" s="1542"/>
      <c r="L129" s="1542"/>
      <c r="M129" s="1542"/>
      <c r="N129" s="1542"/>
      <c r="O129" s="1542"/>
      <c r="P129" s="1542"/>
      <c r="Q129" s="1542"/>
    </row>
    <row r="130" spans="2:17">
      <c r="B130" s="313"/>
      <c r="C130" s="313"/>
      <c r="D130" s="313"/>
      <c r="E130" s="313"/>
      <c r="F130" s="1542"/>
      <c r="G130" s="1542"/>
      <c r="H130" s="1542"/>
      <c r="I130" s="1542"/>
      <c r="J130" s="1542"/>
      <c r="K130" s="1542"/>
      <c r="L130" s="1542"/>
      <c r="M130" s="1542"/>
      <c r="N130" s="1542"/>
      <c r="O130" s="1542"/>
      <c r="P130" s="1542"/>
      <c r="Q130" s="1542"/>
    </row>
    <row r="131" spans="2:17">
      <c r="B131" s="313"/>
      <c r="C131" s="313"/>
      <c r="D131" s="313"/>
      <c r="E131" s="313"/>
      <c r="F131" s="1542"/>
      <c r="G131" s="1542"/>
      <c r="H131" s="1542"/>
      <c r="I131" s="1542"/>
      <c r="J131" s="1542"/>
      <c r="K131" s="1542"/>
      <c r="L131" s="1542"/>
      <c r="M131" s="1542"/>
      <c r="N131" s="1542"/>
      <c r="O131" s="1542"/>
      <c r="P131" s="1542"/>
      <c r="Q131" s="1542"/>
    </row>
    <row r="132" spans="2:17">
      <c r="B132" s="313"/>
      <c r="C132" s="313"/>
      <c r="D132" s="313"/>
      <c r="E132" s="313"/>
      <c r="F132" s="1542"/>
      <c r="G132" s="1542"/>
      <c r="H132" s="1542"/>
      <c r="I132" s="1542"/>
      <c r="J132" s="1542"/>
      <c r="K132" s="1542"/>
      <c r="L132" s="1542"/>
      <c r="M132" s="1542"/>
      <c r="N132" s="1542"/>
      <c r="O132" s="1542"/>
      <c r="P132" s="1542"/>
      <c r="Q132" s="1542"/>
    </row>
    <row r="133" spans="2:17">
      <c r="B133" s="313"/>
      <c r="C133" s="313"/>
      <c r="D133" s="313"/>
      <c r="E133" s="313"/>
      <c r="F133" s="1542"/>
      <c r="G133" s="1542"/>
      <c r="H133" s="1542"/>
      <c r="I133" s="1542"/>
      <c r="J133" s="1542"/>
      <c r="K133" s="1542"/>
      <c r="L133" s="1542"/>
      <c r="M133" s="1542"/>
      <c r="N133" s="1542"/>
      <c r="O133" s="1542"/>
      <c r="P133" s="1542"/>
      <c r="Q133" s="1542"/>
    </row>
    <row r="134" spans="2:17">
      <c r="B134" s="313"/>
      <c r="C134" s="313"/>
      <c r="D134" s="313"/>
      <c r="E134" s="313"/>
      <c r="F134" s="1542"/>
      <c r="G134" s="1542"/>
      <c r="H134" s="1542"/>
      <c r="I134" s="1542"/>
      <c r="J134" s="1542"/>
      <c r="K134" s="1542"/>
      <c r="L134" s="1542"/>
      <c r="M134" s="1542"/>
      <c r="N134" s="1542"/>
      <c r="O134" s="1542"/>
      <c r="P134" s="1542"/>
      <c r="Q134" s="1542"/>
    </row>
    <row r="135" spans="2:17">
      <c r="B135" s="313"/>
      <c r="C135" s="313"/>
      <c r="D135" s="313"/>
      <c r="E135" s="313"/>
      <c r="F135" s="1542"/>
      <c r="G135" s="1542"/>
      <c r="H135" s="1542"/>
      <c r="I135" s="1542"/>
      <c r="J135" s="1542"/>
      <c r="K135" s="1542"/>
      <c r="L135" s="1542"/>
      <c r="M135" s="1542"/>
      <c r="N135" s="1542"/>
      <c r="O135" s="1542"/>
      <c r="P135" s="1542"/>
      <c r="Q135" s="1542"/>
    </row>
    <row r="136" spans="2:17">
      <c r="B136" s="313"/>
      <c r="C136" s="313"/>
      <c r="D136" s="313"/>
      <c r="E136" s="313"/>
      <c r="F136" s="1542"/>
      <c r="G136" s="1542"/>
      <c r="H136" s="1542"/>
      <c r="I136" s="1542"/>
      <c r="J136" s="1542"/>
      <c r="K136" s="1542"/>
      <c r="L136" s="1542"/>
      <c r="M136" s="1542"/>
      <c r="N136" s="1542"/>
      <c r="O136" s="1542"/>
      <c r="P136" s="1542"/>
      <c r="Q136" s="1542"/>
    </row>
    <row r="137" spans="2:17">
      <c r="B137" s="313"/>
      <c r="C137" s="313"/>
      <c r="D137" s="313"/>
      <c r="E137" s="313"/>
      <c r="F137" s="1542"/>
      <c r="G137" s="1542"/>
      <c r="H137" s="1542"/>
      <c r="I137" s="1542"/>
      <c r="J137" s="1542"/>
      <c r="K137" s="1542"/>
      <c r="L137" s="1542"/>
      <c r="M137" s="1542"/>
      <c r="N137" s="1542"/>
      <c r="O137" s="1542"/>
      <c r="P137" s="1542"/>
      <c r="Q137" s="1542"/>
    </row>
    <row r="138" spans="2:17">
      <c r="B138" s="313"/>
      <c r="C138" s="313"/>
      <c r="D138" s="313"/>
      <c r="E138" s="313"/>
      <c r="F138" s="1542"/>
      <c r="G138" s="1542"/>
      <c r="H138" s="1542"/>
      <c r="I138" s="1542"/>
      <c r="J138" s="1542"/>
      <c r="K138" s="1542"/>
      <c r="L138" s="1542"/>
      <c r="M138" s="1542"/>
      <c r="N138" s="1542"/>
      <c r="O138" s="1542"/>
      <c r="P138" s="1542"/>
      <c r="Q138" s="1542"/>
    </row>
    <row r="139" spans="2:17">
      <c r="B139" s="313"/>
      <c r="C139" s="313"/>
      <c r="D139" s="313"/>
      <c r="E139" s="313"/>
      <c r="F139" s="1542"/>
      <c r="G139" s="1542"/>
      <c r="H139" s="1542"/>
      <c r="I139" s="1542"/>
      <c r="J139" s="1542"/>
      <c r="K139" s="1542"/>
      <c r="L139" s="1542"/>
      <c r="M139" s="1542"/>
      <c r="N139" s="1542"/>
      <c r="O139" s="1542"/>
      <c r="P139" s="1542"/>
      <c r="Q139" s="1542"/>
    </row>
    <row r="140" spans="2:17">
      <c r="B140" s="313"/>
      <c r="C140" s="313"/>
      <c r="D140" s="313"/>
      <c r="E140" s="313"/>
      <c r="F140" s="1542"/>
      <c r="G140" s="1542"/>
      <c r="H140" s="1542"/>
      <c r="I140" s="1542"/>
      <c r="J140" s="1542"/>
      <c r="K140" s="1542"/>
      <c r="L140" s="1542"/>
      <c r="M140" s="1542"/>
      <c r="N140" s="1542"/>
      <c r="O140" s="1542"/>
      <c r="P140" s="1542"/>
      <c r="Q140" s="1542"/>
    </row>
    <row r="141" spans="2:17">
      <c r="B141" s="313"/>
      <c r="C141" s="313"/>
      <c r="D141" s="313"/>
      <c r="E141" s="313"/>
      <c r="F141" s="1542"/>
      <c r="G141" s="1542"/>
      <c r="H141" s="1542"/>
      <c r="I141" s="1542"/>
      <c r="J141" s="1542"/>
      <c r="K141" s="1542"/>
      <c r="L141" s="1542"/>
      <c r="M141" s="1542"/>
      <c r="N141" s="1542"/>
      <c r="O141" s="1542"/>
      <c r="P141" s="1542"/>
      <c r="Q141" s="1542"/>
    </row>
    <row r="142" spans="2:17">
      <c r="B142" s="313"/>
      <c r="C142" s="313"/>
      <c r="D142" s="313"/>
      <c r="E142" s="313"/>
      <c r="F142" s="1542"/>
      <c r="G142" s="1542"/>
      <c r="H142" s="1542"/>
      <c r="I142" s="1542"/>
      <c r="J142" s="1542"/>
      <c r="K142" s="1542"/>
      <c r="L142" s="1542"/>
      <c r="M142" s="1542"/>
      <c r="N142" s="1542"/>
      <c r="O142" s="1542"/>
      <c r="P142" s="1542"/>
      <c r="Q142" s="1542"/>
    </row>
    <row r="143" spans="2:17">
      <c r="B143" s="313"/>
      <c r="C143" s="313"/>
      <c r="D143" s="313"/>
      <c r="E143" s="313"/>
      <c r="F143" s="1542"/>
      <c r="G143" s="1542"/>
      <c r="H143" s="1542"/>
      <c r="I143" s="1542"/>
      <c r="J143" s="1542"/>
      <c r="K143" s="1542"/>
      <c r="L143" s="1542"/>
      <c r="M143" s="1542"/>
      <c r="N143" s="1542"/>
      <c r="O143" s="1542"/>
      <c r="P143" s="1542"/>
      <c r="Q143" s="1542"/>
    </row>
    <row r="144" spans="2:17">
      <c r="B144" s="313"/>
      <c r="C144" s="313"/>
      <c r="D144" s="313"/>
      <c r="E144" s="313"/>
      <c r="F144" s="1542"/>
      <c r="G144" s="1542"/>
      <c r="H144" s="1542"/>
      <c r="I144" s="1542"/>
      <c r="J144" s="1542"/>
      <c r="K144" s="1542"/>
      <c r="L144" s="1542"/>
      <c r="M144" s="1542"/>
      <c r="N144" s="1542"/>
      <c r="O144" s="1542"/>
      <c r="P144" s="1542"/>
      <c r="Q144" s="1542"/>
    </row>
    <row r="145" spans="2:17">
      <c r="B145" s="313"/>
      <c r="C145" s="313"/>
      <c r="D145" s="313"/>
      <c r="E145" s="313"/>
      <c r="F145" s="1542"/>
      <c r="G145" s="1542"/>
      <c r="H145" s="1542"/>
      <c r="I145" s="1542"/>
      <c r="J145" s="1542"/>
      <c r="K145" s="1542"/>
      <c r="L145" s="1542"/>
      <c r="M145" s="1542"/>
      <c r="N145" s="1542"/>
      <c r="O145" s="1542"/>
      <c r="P145" s="1542"/>
      <c r="Q145" s="1542"/>
    </row>
    <row r="146" spans="2:17">
      <c r="B146" s="313"/>
      <c r="C146" s="313"/>
      <c r="D146" s="313"/>
      <c r="E146" s="313"/>
      <c r="F146" s="1542"/>
      <c r="G146" s="1542"/>
      <c r="H146" s="1542"/>
      <c r="I146" s="1542"/>
      <c r="J146" s="1542"/>
      <c r="K146" s="1542"/>
      <c r="L146" s="1542"/>
      <c r="M146" s="1542"/>
      <c r="N146" s="1542"/>
      <c r="O146" s="1542"/>
      <c r="P146" s="1542"/>
      <c r="Q146" s="1542"/>
    </row>
    <row r="147" spans="2:17">
      <c r="B147" s="313"/>
      <c r="C147" s="313"/>
      <c r="D147" s="313"/>
      <c r="E147" s="313"/>
      <c r="F147" s="1542"/>
      <c r="G147" s="1542"/>
      <c r="H147" s="1542"/>
      <c r="I147" s="1542"/>
      <c r="J147" s="1542"/>
      <c r="K147" s="1542"/>
      <c r="L147" s="1542"/>
      <c r="M147" s="1542"/>
      <c r="N147" s="1542"/>
      <c r="O147" s="1542"/>
      <c r="P147" s="1542"/>
      <c r="Q147" s="1542"/>
    </row>
    <row r="148" spans="2:17">
      <c r="B148" s="313"/>
      <c r="C148" s="313"/>
      <c r="D148" s="313"/>
      <c r="E148" s="313"/>
      <c r="F148" s="1542"/>
      <c r="G148" s="1542"/>
      <c r="H148" s="1542"/>
      <c r="I148" s="1542"/>
      <c r="J148" s="1542"/>
      <c r="K148" s="1542"/>
      <c r="L148" s="1542"/>
      <c r="M148" s="1542"/>
      <c r="N148" s="1542"/>
      <c r="O148" s="1542"/>
      <c r="P148" s="1542"/>
      <c r="Q148" s="1542"/>
    </row>
    <row r="149" spans="2:17">
      <c r="B149" s="313"/>
      <c r="C149" s="313"/>
      <c r="D149" s="313"/>
      <c r="E149" s="313"/>
      <c r="F149" s="1542"/>
      <c r="G149" s="1542"/>
      <c r="H149" s="1542"/>
      <c r="I149" s="1542"/>
      <c r="J149" s="1542"/>
      <c r="K149" s="1542"/>
      <c r="L149" s="1542"/>
      <c r="M149" s="1542"/>
      <c r="N149" s="1542"/>
      <c r="O149" s="1542"/>
      <c r="P149" s="1542"/>
      <c r="Q149" s="1542"/>
    </row>
    <row r="150" spans="2:17">
      <c r="B150" s="313"/>
      <c r="C150" s="313"/>
      <c r="D150" s="313"/>
      <c r="E150" s="313"/>
      <c r="F150" s="1542"/>
      <c r="G150" s="1542"/>
      <c r="H150" s="1542"/>
      <c r="I150" s="1542"/>
      <c r="J150" s="1542"/>
      <c r="K150" s="1542"/>
      <c r="L150" s="1542"/>
      <c r="M150" s="1542"/>
      <c r="N150" s="1542"/>
      <c r="O150" s="1542"/>
      <c r="P150" s="1542"/>
      <c r="Q150" s="1542"/>
    </row>
    <row r="151" spans="2:17">
      <c r="B151" s="313"/>
      <c r="C151" s="313"/>
      <c r="D151" s="313"/>
      <c r="E151" s="313"/>
      <c r="F151" s="1542"/>
      <c r="G151" s="1542"/>
      <c r="H151" s="1542"/>
      <c r="I151" s="1542"/>
      <c r="J151" s="1542"/>
      <c r="K151" s="1542"/>
      <c r="L151" s="1542"/>
      <c r="M151" s="1542"/>
      <c r="N151" s="1542"/>
      <c r="O151" s="1542"/>
      <c r="P151" s="1542"/>
      <c r="Q151" s="1542"/>
    </row>
    <row r="152" spans="2:17">
      <c r="B152" s="313"/>
      <c r="C152" s="313"/>
      <c r="D152" s="313"/>
      <c r="E152" s="313"/>
      <c r="F152" s="1542"/>
      <c r="G152" s="1542"/>
      <c r="H152" s="1542"/>
      <c r="I152" s="1542"/>
      <c r="J152" s="1542"/>
      <c r="K152" s="1542"/>
      <c r="L152" s="1542"/>
      <c r="M152" s="1542"/>
      <c r="N152" s="1542"/>
      <c r="O152" s="1542"/>
      <c r="P152" s="1542"/>
      <c r="Q152" s="1542"/>
    </row>
    <row r="153" spans="2:17">
      <c r="B153" s="313"/>
      <c r="C153" s="313"/>
      <c r="D153" s="313"/>
      <c r="E153" s="313"/>
      <c r="F153" s="1542"/>
      <c r="G153" s="1542"/>
      <c r="H153" s="1542"/>
      <c r="I153" s="1542"/>
      <c r="J153" s="1542"/>
      <c r="K153" s="1542"/>
      <c r="L153" s="1542"/>
      <c r="M153" s="1542"/>
      <c r="N153" s="1542"/>
      <c r="O153" s="1542"/>
      <c r="P153" s="1542"/>
      <c r="Q153" s="1542"/>
    </row>
    <row r="154" spans="2:17">
      <c r="B154" s="313"/>
      <c r="C154" s="313"/>
      <c r="D154" s="313"/>
      <c r="E154" s="313"/>
      <c r="F154" s="1542"/>
      <c r="G154" s="1542"/>
      <c r="H154" s="1542"/>
      <c r="I154" s="1542"/>
      <c r="J154" s="1542"/>
      <c r="K154" s="1542"/>
      <c r="L154" s="1542"/>
      <c r="M154" s="1542"/>
      <c r="N154" s="1542"/>
      <c r="O154" s="1542"/>
      <c r="P154" s="1542"/>
      <c r="Q154" s="1542"/>
    </row>
    <row r="155" spans="2:17">
      <c r="B155" s="313"/>
      <c r="C155" s="313"/>
      <c r="D155" s="313"/>
      <c r="E155" s="313"/>
      <c r="F155" s="1542"/>
      <c r="G155" s="1542"/>
      <c r="H155" s="1542"/>
      <c r="I155" s="1542"/>
      <c r="J155" s="1542"/>
      <c r="K155" s="1542"/>
      <c r="L155" s="1542"/>
      <c r="M155" s="1542"/>
      <c r="N155" s="1542"/>
      <c r="O155" s="1542"/>
      <c r="P155" s="1542"/>
      <c r="Q155" s="1542"/>
    </row>
    <row r="156" spans="2:17">
      <c r="B156" s="313"/>
      <c r="C156" s="313"/>
      <c r="D156" s="313"/>
      <c r="E156" s="313"/>
      <c r="F156" s="1542"/>
      <c r="G156" s="1542"/>
      <c r="H156" s="1542"/>
      <c r="I156" s="1542"/>
      <c r="J156" s="1542"/>
      <c r="K156" s="1542"/>
      <c r="L156" s="1542"/>
      <c r="M156" s="1542"/>
      <c r="N156" s="1542"/>
      <c r="O156" s="1542"/>
      <c r="P156" s="1542"/>
      <c r="Q156" s="1542"/>
    </row>
    <row r="157" spans="2:17">
      <c r="B157" s="313"/>
      <c r="C157" s="313"/>
      <c r="D157" s="313"/>
      <c r="E157" s="313"/>
      <c r="F157" s="1542"/>
      <c r="G157" s="1542"/>
      <c r="H157" s="1542"/>
      <c r="I157" s="1542"/>
      <c r="J157" s="1542"/>
      <c r="K157" s="1542"/>
      <c r="L157" s="1542"/>
      <c r="M157" s="1542"/>
      <c r="N157" s="1542"/>
      <c r="O157" s="1542"/>
      <c r="P157" s="1542"/>
      <c r="Q157" s="1542"/>
    </row>
    <row r="158" spans="2:17">
      <c r="B158" s="313"/>
      <c r="C158" s="313"/>
      <c r="D158" s="313"/>
      <c r="E158" s="313"/>
      <c r="F158" s="1542"/>
      <c r="G158" s="1542"/>
      <c r="H158" s="1542"/>
      <c r="I158" s="1542"/>
      <c r="J158" s="1542"/>
      <c r="K158" s="1542"/>
      <c r="L158" s="1542"/>
      <c r="M158" s="1542"/>
      <c r="N158" s="1542"/>
      <c r="O158" s="1542"/>
      <c r="P158" s="1542"/>
      <c r="Q158" s="1542"/>
    </row>
    <row r="159" spans="2:17">
      <c r="B159" s="313"/>
      <c r="C159" s="313"/>
      <c r="D159" s="313"/>
      <c r="E159" s="313"/>
      <c r="F159" s="1542"/>
      <c r="G159" s="1542"/>
      <c r="H159" s="1542"/>
      <c r="I159" s="1542"/>
      <c r="J159" s="1542"/>
      <c r="K159" s="1542"/>
      <c r="L159" s="1542"/>
      <c r="M159" s="1542"/>
      <c r="N159" s="1542"/>
      <c r="O159" s="1542"/>
      <c r="P159" s="1542"/>
      <c r="Q159" s="1542"/>
    </row>
    <row r="160" spans="2:17">
      <c r="B160" s="313"/>
      <c r="C160" s="313"/>
      <c r="D160" s="313"/>
      <c r="E160" s="313"/>
      <c r="F160" s="1542"/>
      <c r="G160" s="1542"/>
      <c r="H160" s="1542"/>
      <c r="I160" s="1542"/>
      <c r="J160" s="1542"/>
      <c r="K160" s="1542"/>
      <c r="L160" s="1542"/>
      <c r="M160" s="1542"/>
      <c r="N160" s="1542"/>
      <c r="O160" s="1542"/>
      <c r="P160" s="1542"/>
      <c r="Q160" s="1542"/>
    </row>
    <row r="161" spans="2:17">
      <c r="B161" s="313"/>
      <c r="C161" s="313"/>
      <c r="D161" s="313"/>
      <c r="E161" s="313"/>
      <c r="F161" s="1542"/>
      <c r="G161" s="1542"/>
      <c r="H161" s="1542"/>
      <c r="I161" s="1542"/>
      <c r="J161" s="1542"/>
      <c r="K161" s="1542"/>
      <c r="L161" s="1542"/>
      <c r="M161" s="1542"/>
      <c r="N161" s="1542"/>
      <c r="O161" s="1542"/>
      <c r="P161" s="1542"/>
      <c r="Q161" s="1542"/>
    </row>
    <row r="162" spans="2:17">
      <c r="B162" s="313"/>
      <c r="C162" s="313"/>
      <c r="D162" s="313"/>
      <c r="E162" s="313"/>
      <c r="F162" s="1542"/>
      <c r="G162" s="1542"/>
      <c r="H162" s="1542"/>
      <c r="I162" s="1542"/>
      <c r="J162" s="1542"/>
      <c r="K162" s="1542"/>
      <c r="L162" s="1542"/>
      <c r="M162" s="1542"/>
      <c r="N162" s="1542"/>
      <c r="O162" s="1542"/>
      <c r="P162" s="1542"/>
      <c r="Q162" s="1542"/>
    </row>
    <row r="163" spans="2:17">
      <c r="B163" s="313"/>
      <c r="C163" s="313"/>
      <c r="D163" s="313"/>
      <c r="E163" s="313"/>
      <c r="F163" s="1542"/>
      <c r="G163" s="1542"/>
      <c r="H163" s="1542"/>
      <c r="I163" s="1542"/>
      <c r="J163" s="1542"/>
      <c r="K163" s="1542"/>
      <c r="L163" s="1542"/>
      <c r="M163" s="1542"/>
      <c r="N163" s="1542"/>
      <c r="O163" s="1542"/>
      <c r="P163" s="1542"/>
      <c r="Q163" s="1542"/>
    </row>
    <row r="164" spans="2:17">
      <c r="B164" s="313"/>
      <c r="C164" s="313"/>
      <c r="D164" s="313"/>
      <c r="E164" s="313"/>
      <c r="F164" s="1542"/>
      <c r="G164" s="1542"/>
      <c r="H164" s="1542"/>
      <c r="I164" s="1542"/>
      <c r="J164" s="1542"/>
      <c r="K164" s="1542"/>
      <c r="L164" s="1542"/>
      <c r="M164" s="1542"/>
      <c r="N164" s="1542"/>
      <c r="O164" s="1542"/>
      <c r="P164" s="1542"/>
      <c r="Q164" s="1542"/>
    </row>
    <row r="165" spans="2:17">
      <c r="B165" s="313"/>
      <c r="C165" s="313"/>
      <c r="D165" s="313"/>
      <c r="E165" s="313"/>
      <c r="F165" s="1542"/>
      <c r="G165" s="1542"/>
      <c r="H165" s="1542"/>
      <c r="I165" s="1542"/>
      <c r="J165" s="1542"/>
      <c r="K165" s="1542"/>
      <c r="L165" s="1542"/>
      <c r="M165" s="1542"/>
      <c r="N165" s="1542"/>
      <c r="O165" s="1542"/>
      <c r="P165" s="1542"/>
      <c r="Q165" s="1542"/>
    </row>
    <row r="166" spans="2:17">
      <c r="B166" s="313"/>
      <c r="C166" s="313"/>
      <c r="D166" s="313"/>
      <c r="E166" s="313"/>
      <c r="F166" s="1542"/>
      <c r="G166" s="1542"/>
      <c r="H166" s="1542"/>
      <c r="I166" s="1542"/>
      <c r="J166" s="1542"/>
      <c r="K166" s="1542"/>
      <c r="L166" s="1542"/>
      <c r="M166" s="1542"/>
      <c r="N166" s="1542"/>
      <c r="O166" s="1542"/>
      <c r="P166" s="1542"/>
      <c r="Q166" s="1542"/>
    </row>
    <row r="167" spans="2:17">
      <c r="B167" s="313"/>
      <c r="C167" s="313"/>
      <c r="D167" s="313"/>
      <c r="E167" s="313"/>
      <c r="F167" s="1542"/>
      <c r="G167" s="1542"/>
      <c r="H167" s="1542"/>
      <c r="I167" s="1542"/>
      <c r="J167" s="1542"/>
      <c r="K167" s="1542"/>
      <c r="L167" s="1542"/>
      <c r="M167" s="1542"/>
      <c r="N167" s="1542"/>
      <c r="O167" s="1542"/>
      <c r="P167" s="1542"/>
      <c r="Q167" s="1542"/>
    </row>
    <row r="168" spans="2:17">
      <c r="B168" s="313"/>
      <c r="C168" s="313"/>
      <c r="D168" s="313"/>
      <c r="E168" s="313"/>
      <c r="F168" s="1542"/>
      <c r="G168" s="1542"/>
      <c r="H168" s="1542"/>
      <c r="I168" s="1542"/>
      <c r="J168" s="1542"/>
      <c r="K168" s="1542"/>
      <c r="L168" s="1542"/>
      <c r="M168" s="1542"/>
      <c r="N168" s="1542"/>
      <c r="O168" s="1542"/>
      <c r="P168" s="1542"/>
      <c r="Q168" s="1542"/>
    </row>
    <row r="169" spans="2:17">
      <c r="B169" s="313"/>
      <c r="C169" s="313"/>
      <c r="D169" s="313"/>
      <c r="E169" s="313"/>
      <c r="F169" s="1542"/>
      <c r="G169" s="1542"/>
      <c r="H169" s="1542"/>
      <c r="I169" s="1542"/>
      <c r="J169" s="1542"/>
      <c r="K169" s="1542"/>
      <c r="L169" s="1542"/>
      <c r="M169" s="1542"/>
      <c r="N169" s="1542"/>
      <c r="O169" s="1542"/>
      <c r="P169" s="1542"/>
      <c r="Q169" s="1542"/>
    </row>
    <row r="170" spans="2:17">
      <c r="B170" s="313"/>
      <c r="C170" s="313"/>
      <c r="D170" s="313"/>
      <c r="E170" s="313"/>
      <c r="F170" s="1542"/>
      <c r="G170" s="1542"/>
      <c r="H170" s="1542"/>
      <c r="I170" s="1542"/>
      <c r="J170" s="1542"/>
      <c r="K170" s="1542"/>
      <c r="L170" s="1542"/>
      <c r="M170" s="1542"/>
      <c r="N170" s="1542"/>
      <c r="O170" s="1542"/>
      <c r="P170" s="1542"/>
      <c r="Q170" s="1542"/>
    </row>
    <row r="171" spans="2:17">
      <c r="B171" s="313"/>
      <c r="C171" s="313"/>
      <c r="D171" s="313"/>
      <c r="E171" s="313"/>
      <c r="F171" s="1542"/>
      <c r="G171" s="1542"/>
      <c r="H171" s="1542"/>
      <c r="I171" s="1542"/>
      <c r="J171" s="1542"/>
      <c r="K171" s="1542"/>
      <c r="L171" s="1542"/>
      <c r="M171" s="1542"/>
      <c r="N171" s="1542"/>
      <c r="O171" s="1542"/>
      <c r="P171" s="1542"/>
      <c r="Q171" s="1542"/>
    </row>
    <row r="172" spans="2:17">
      <c r="B172" s="313"/>
      <c r="C172" s="313"/>
      <c r="D172" s="313"/>
      <c r="E172" s="313"/>
      <c r="F172" s="1542"/>
      <c r="G172" s="1542"/>
      <c r="H172" s="1542"/>
      <c r="I172" s="1542"/>
      <c r="J172" s="1542"/>
      <c r="K172" s="1542"/>
      <c r="L172" s="1542"/>
      <c r="M172" s="1542"/>
      <c r="N172" s="1542"/>
      <c r="O172" s="1542"/>
      <c r="P172" s="1542"/>
      <c r="Q172" s="1542"/>
    </row>
    <row r="173" spans="2:17">
      <c r="B173" s="313"/>
      <c r="C173" s="313"/>
      <c r="D173" s="313"/>
      <c r="E173" s="313"/>
      <c r="F173" s="1542"/>
      <c r="G173" s="1542"/>
      <c r="H173" s="1542"/>
      <c r="I173" s="1542"/>
      <c r="J173" s="1542"/>
      <c r="K173" s="1542"/>
      <c r="L173" s="1542"/>
      <c r="M173" s="1542"/>
      <c r="N173" s="1542"/>
      <c r="O173" s="1542"/>
      <c r="P173" s="1542"/>
      <c r="Q173" s="1542"/>
    </row>
    <row r="174" spans="2:17">
      <c r="B174" s="313"/>
      <c r="C174" s="313"/>
      <c r="D174" s="313"/>
      <c r="E174" s="313"/>
      <c r="F174" s="1542"/>
      <c r="G174" s="1542"/>
      <c r="H174" s="1542"/>
      <c r="I174" s="1542"/>
      <c r="J174" s="1542"/>
      <c r="K174" s="1542"/>
      <c r="L174" s="1542"/>
      <c r="M174" s="1542"/>
      <c r="N174" s="1542"/>
      <c r="O174" s="1542"/>
      <c r="P174" s="1542"/>
      <c r="Q174" s="1542"/>
    </row>
    <row r="175" spans="2:17">
      <c r="B175" s="313"/>
      <c r="C175" s="313"/>
      <c r="D175" s="313"/>
      <c r="E175" s="313"/>
      <c r="F175" s="1542"/>
      <c r="G175" s="1542"/>
      <c r="H175" s="1542"/>
      <c r="I175" s="1542"/>
      <c r="J175" s="1542"/>
      <c r="K175" s="1542"/>
      <c r="L175" s="1542"/>
      <c r="M175" s="1542"/>
      <c r="N175" s="1542"/>
      <c r="O175" s="1542"/>
      <c r="P175" s="1542"/>
      <c r="Q175" s="1542"/>
    </row>
    <row r="176" spans="2:17">
      <c r="B176" s="313"/>
      <c r="C176" s="313"/>
      <c r="D176" s="313"/>
      <c r="E176" s="313"/>
      <c r="F176" s="1542"/>
      <c r="G176" s="1542"/>
      <c r="H176" s="1542"/>
      <c r="I176" s="1542"/>
      <c r="J176" s="1542"/>
      <c r="K176" s="1542"/>
      <c r="L176" s="1542"/>
      <c r="M176" s="1542"/>
      <c r="N176" s="1542"/>
      <c r="O176" s="1542"/>
      <c r="P176" s="1542"/>
      <c r="Q176" s="1542"/>
    </row>
    <row r="177" spans="2:17">
      <c r="B177" s="313"/>
      <c r="C177" s="313"/>
      <c r="D177" s="313"/>
      <c r="E177" s="313"/>
      <c r="F177" s="1542"/>
      <c r="G177" s="1542"/>
      <c r="H177" s="1542"/>
      <c r="I177" s="1542"/>
      <c r="J177" s="1542"/>
      <c r="K177" s="1542"/>
      <c r="L177" s="1542"/>
      <c r="M177" s="1542"/>
      <c r="N177" s="1542"/>
      <c r="O177" s="1542"/>
      <c r="P177" s="1542"/>
      <c r="Q177" s="1542"/>
    </row>
    <row r="178" spans="2:17">
      <c r="B178" s="313"/>
      <c r="C178" s="313"/>
      <c r="D178" s="313"/>
      <c r="E178" s="313"/>
      <c r="F178" s="1542"/>
      <c r="G178" s="1542"/>
      <c r="H178" s="1542"/>
      <c r="I178" s="1542"/>
      <c r="J178" s="1542"/>
      <c r="K178" s="1542"/>
      <c r="L178" s="1542"/>
      <c r="M178" s="1542"/>
      <c r="N178" s="1542"/>
      <c r="O178" s="1542"/>
      <c r="P178" s="1542"/>
      <c r="Q178" s="1542"/>
    </row>
    <row r="179" spans="2:17">
      <c r="B179" s="313"/>
      <c r="C179" s="313"/>
      <c r="D179" s="313"/>
      <c r="E179" s="313"/>
      <c r="F179" s="1542"/>
      <c r="G179" s="1542"/>
      <c r="H179" s="1542"/>
      <c r="I179" s="1542"/>
      <c r="J179" s="1542"/>
      <c r="K179" s="1542"/>
      <c r="L179" s="1542"/>
      <c r="M179" s="1542"/>
      <c r="N179" s="1542"/>
      <c r="O179" s="1542"/>
      <c r="P179" s="1542"/>
      <c r="Q179" s="1542"/>
    </row>
    <row r="180" spans="2:17">
      <c r="B180" s="313"/>
      <c r="C180" s="313"/>
      <c r="D180" s="313"/>
      <c r="E180" s="313"/>
      <c r="F180" s="1542"/>
      <c r="G180" s="1542"/>
      <c r="H180" s="1542"/>
      <c r="I180" s="1542"/>
      <c r="J180" s="1542"/>
      <c r="K180" s="1542"/>
      <c r="L180" s="1542"/>
      <c r="M180" s="1542"/>
      <c r="N180" s="1542"/>
      <c r="O180" s="1542"/>
      <c r="P180" s="1542"/>
      <c r="Q180" s="1542"/>
    </row>
    <row r="181" spans="2:17">
      <c r="B181" s="313"/>
      <c r="C181" s="313"/>
      <c r="D181" s="313"/>
      <c r="E181" s="313"/>
      <c r="F181" s="1542"/>
      <c r="G181" s="1542"/>
      <c r="H181" s="1542"/>
      <c r="I181" s="1542"/>
      <c r="J181" s="1542"/>
      <c r="K181" s="1542"/>
      <c r="L181" s="1542"/>
      <c r="M181" s="1542"/>
      <c r="N181" s="1542"/>
      <c r="O181" s="1542"/>
      <c r="P181" s="1542"/>
      <c r="Q181" s="1542"/>
    </row>
    <row r="182" spans="2:17">
      <c r="B182" s="313"/>
      <c r="C182" s="313"/>
      <c r="D182" s="313"/>
      <c r="E182" s="313"/>
      <c r="F182" s="1542"/>
      <c r="G182" s="1542"/>
      <c r="H182" s="1542"/>
      <c r="I182" s="1542"/>
      <c r="J182" s="1542"/>
      <c r="K182" s="1542"/>
      <c r="L182" s="1542"/>
      <c r="M182" s="1542"/>
      <c r="N182" s="1542"/>
      <c r="O182" s="1542"/>
      <c r="P182" s="1542"/>
      <c r="Q182" s="1542"/>
    </row>
    <row r="183" spans="2:17">
      <c r="B183" s="313"/>
      <c r="C183" s="313"/>
      <c r="D183" s="313"/>
      <c r="E183" s="313"/>
      <c r="F183" s="1542"/>
      <c r="G183" s="1542"/>
      <c r="H183" s="1542"/>
      <c r="I183" s="1542"/>
      <c r="J183" s="1542"/>
      <c r="K183" s="1542"/>
      <c r="L183" s="1542"/>
      <c r="M183" s="1542"/>
      <c r="N183" s="1542"/>
      <c r="O183" s="1542"/>
      <c r="P183" s="1542"/>
      <c r="Q183" s="1542"/>
    </row>
    <row r="184" spans="2:17">
      <c r="B184" s="313"/>
      <c r="C184" s="313"/>
      <c r="D184" s="313"/>
      <c r="E184" s="313"/>
      <c r="F184" s="1542"/>
      <c r="G184" s="1542"/>
      <c r="H184" s="1542"/>
      <c r="I184" s="1542"/>
      <c r="J184" s="1542"/>
      <c r="K184" s="1542"/>
      <c r="L184" s="1542"/>
      <c r="M184" s="1542"/>
      <c r="N184" s="1542"/>
      <c r="O184" s="1542"/>
      <c r="P184" s="1542"/>
      <c r="Q184" s="1542"/>
    </row>
    <row r="185" spans="2:17">
      <c r="B185" s="313"/>
      <c r="C185" s="313"/>
      <c r="D185" s="313"/>
      <c r="E185" s="313"/>
      <c r="F185" s="1542"/>
      <c r="G185" s="1542"/>
      <c r="H185" s="1542"/>
      <c r="I185" s="1542"/>
      <c r="J185" s="1542"/>
      <c r="K185" s="1542"/>
      <c r="L185" s="1542"/>
      <c r="M185" s="1542"/>
      <c r="N185" s="1542"/>
      <c r="O185" s="1542"/>
      <c r="P185" s="1542"/>
      <c r="Q185" s="1542"/>
    </row>
    <row r="186" spans="2:17">
      <c r="B186" s="313"/>
      <c r="C186" s="313"/>
      <c r="D186" s="313"/>
      <c r="E186" s="313"/>
      <c r="F186" s="1542"/>
      <c r="G186" s="1542"/>
      <c r="H186" s="1542"/>
      <c r="I186" s="1542"/>
      <c r="J186" s="1542"/>
      <c r="K186" s="1542"/>
      <c r="L186" s="1542"/>
      <c r="M186" s="1542"/>
      <c r="N186" s="1542"/>
      <c r="O186" s="1542"/>
      <c r="P186" s="1542"/>
      <c r="Q186" s="1542"/>
    </row>
    <row r="187" spans="2:17">
      <c r="B187" s="313"/>
      <c r="C187" s="313"/>
      <c r="D187" s="313"/>
      <c r="E187" s="313"/>
      <c r="F187" s="1542"/>
      <c r="G187" s="1542"/>
      <c r="H187" s="1542"/>
      <c r="I187" s="1542"/>
      <c r="J187" s="1542"/>
      <c r="K187" s="1542"/>
      <c r="L187" s="1542"/>
      <c r="M187" s="1542"/>
      <c r="N187" s="1542"/>
      <c r="O187" s="1542"/>
      <c r="P187" s="1542"/>
      <c r="Q187" s="1542"/>
    </row>
    <row r="188" spans="2:17">
      <c r="B188" s="313"/>
      <c r="C188" s="313"/>
      <c r="D188" s="313"/>
      <c r="E188" s="313"/>
      <c r="F188" s="1542"/>
      <c r="G188" s="1542"/>
      <c r="H188" s="1542"/>
      <c r="I188" s="1542"/>
      <c r="J188" s="1542"/>
      <c r="K188" s="1542"/>
      <c r="L188" s="1542"/>
      <c r="M188" s="1542"/>
      <c r="N188" s="1542"/>
      <c r="O188" s="1542"/>
      <c r="P188" s="1542"/>
      <c r="Q188" s="1542"/>
    </row>
    <row r="189" spans="2:17">
      <c r="B189" s="313"/>
      <c r="C189" s="313"/>
      <c r="D189" s="313"/>
      <c r="E189" s="313"/>
      <c r="F189" s="1542"/>
      <c r="G189" s="1542"/>
      <c r="H189" s="1542"/>
      <c r="I189" s="1542"/>
      <c r="J189" s="1542"/>
      <c r="K189" s="1542"/>
      <c r="L189" s="1542"/>
      <c r="M189" s="1542"/>
      <c r="N189" s="1542"/>
      <c r="O189" s="1542"/>
      <c r="P189" s="1542"/>
      <c r="Q189" s="1542"/>
    </row>
    <row r="190" spans="2:17">
      <c r="B190" s="313"/>
      <c r="C190" s="313"/>
      <c r="D190" s="313"/>
      <c r="E190" s="313"/>
      <c r="F190" s="1542"/>
      <c r="G190" s="1542"/>
      <c r="H190" s="1542"/>
      <c r="I190" s="1542"/>
      <c r="J190" s="1542"/>
      <c r="K190" s="1542"/>
      <c r="L190" s="1542"/>
      <c r="M190" s="1542"/>
      <c r="N190" s="1542"/>
      <c r="O190" s="1542"/>
      <c r="P190" s="1542"/>
      <c r="Q190" s="1542"/>
    </row>
    <row r="191" spans="2:17">
      <c r="B191" s="313"/>
      <c r="C191" s="313"/>
      <c r="D191" s="313"/>
      <c r="E191" s="313"/>
      <c r="F191" s="1542"/>
      <c r="G191" s="1542"/>
      <c r="H191" s="1542"/>
      <c r="I191" s="1542"/>
      <c r="J191" s="1542"/>
      <c r="K191" s="1542"/>
      <c r="L191" s="1542"/>
      <c r="M191" s="1542"/>
      <c r="N191" s="1542"/>
      <c r="O191" s="1542"/>
      <c r="P191" s="1542"/>
      <c r="Q191" s="1542"/>
    </row>
    <row r="192" spans="2:17">
      <c r="B192" s="313"/>
      <c r="C192" s="313"/>
      <c r="D192" s="313"/>
      <c r="E192" s="313"/>
      <c r="F192" s="1542"/>
      <c r="G192" s="1542"/>
      <c r="H192" s="1542"/>
      <c r="I192" s="1542"/>
      <c r="J192" s="1542"/>
      <c r="K192" s="1542"/>
      <c r="L192" s="1542"/>
      <c r="M192" s="1542"/>
      <c r="N192" s="1542"/>
      <c r="O192" s="1542"/>
      <c r="P192" s="1542"/>
      <c r="Q192" s="1542"/>
    </row>
    <row r="193" spans="2:17">
      <c r="B193" s="313"/>
      <c r="C193" s="313"/>
      <c r="D193" s="313"/>
      <c r="E193" s="313"/>
      <c r="F193" s="1542"/>
      <c r="G193" s="1542"/>
      <c r="H193" s="1542"/>
      <c r="I193" s="1542"/>
      <c r="J193" s="1542"/>
      <c r="K193" s="1542"/>
      <c r="L193" s="1542"/>
      <c r="M193" s="1542"/>
      <c r="N193" s="1542"/>
      <c r="O193" s="1542"/>
      <c r="P193" s="1542"/>
      <c r="Q193" s="1542"/>
    </row>
    <row r="194" spans="2:17">
      <c r="B194" s="313"/>
      <c r="C194" s="313"/>
      <c r="D194" s="313"/>
      <c r="E194" s="313"/>
      <c r="F194" s="1542"/>
      <c r="G194" s="1542"/>
      <c r="H194" s="1542"/>
      <c r="I194" s="1542"/>
      <c r="J194" s="1542"/>
      <c r="K194" s="1542"/>
      <c r="L194" s="1542"/>
      <c r="M194" s="1542"/>
      <c r="N194" s="1542"/>
      <c r="O194" s="1542"/>
      <c r="P194" s="1542"/>
      <c r="Q194" s="1542"/>
    </row>
    <row r="195" spans="2:17">
      <c r="B195" s="313"/>
      <c r="C195" s="313"/>
      <c r="D195" s="313"/>
      <c r="E195" s="313"/>
      <c r="F195" s="1542"/>
      <c r="G195" s="1542"/>
      <c r="H195" s="1542"/>
      <c r="I195" s="1542"/>
      <c r="J195" s="1542"/>
      <c r="K195" s="1542"/>
      <c r="L195" s="1542"/>
      <c r="M195" s="1542"/>
      <c r="N195" s="1542"/>
      <c r="O195" s="1542"/>
      <c r="P195" s="1542"/>
      <c r="Q195" s="1542"/>
    </row>
    <row r="196" spans="2:17">
      <c r="B196" s="313"/>
      <c r="C196" s="313"/>
      <c r="D196" s="313"/>
      <c r="E196" s="313"/>
      <c r="F196" s="1542"/>
      <c r="G196" s="1542"/>
      <c r="H196" s="1542"/>
      <c r="I196" s="1542"/>
      <c r="J196" s="1542"/>
      <c r="K196" s="1542"/>
      <c r="L196" s="1542"/>
      <c r="M196" s="1542"/>
      <c r="N196" s="1542"/>
      <c r="O196" s="1542"/>
      <c r="P196" s="1542"/>
      <c r="Q196" s="1542"/>
    </row>
    <row r="197" spans="2:17">
      <c r="B197" s="313"/>
      <c r="C197" s="313"/>
      <c r="D197" s="313"/>
      <c r="E197" s="313"/>
      <c r="F197" s="1542"/>
      <c r="G197" s="1542"/>
      <c r="H197" s="1542"/>
      <c r="I197" s="1542"/>
      <c r="J197" s="1542"/>
      <c r="K197" s="1542"/>
      <c r="L197" s="1542"/>
      <c r="M197" s="1542"/>
      <c r="N197" s="1542"/>
      <c r="O197" s="1542"/>
      <c r="P197" s="1542"/>
      <c r="Q197" s="1542"/>
    </row>
    <row r="198" spans="2:17">
      <c r="B198" s="313"/>
      <c r="C198" s="313"/>
      <c r="D198" s="313"/>
      <c r="E198" s="313"/>
      <c r="F198" s="1542"/>
      <c r="G198" s="1542"/>
      <c r="H198" s="1542"/>
      <c r="I198" s="1542"/>
      <c r="J198" s="1542"/>
      <c r="K198" s="1542"/>
      <c r="L198" s="1542"/>
      <c r="M198" s="1542"/>
      <c r="N198" s="1542"/>
      <c r="O198" s="1542"/>
      <c r="P198" s="1542"/>
      <c r="Q198" s="1542"/>
    </row>
    <row r="199" spans="2:17">
      <c r="B199" s="313"/>
      <c r="C199" s="313"/>
      <c r="D199" s="313"/>
      <c r="E199" s="313"/>
      <c r="F199" s="1542"/>
      <c r="G199" s="1542"/>
      <c r="H199" s="1542"/>
      <c r="I199" s="1542"/>
      <c r="J199" s="1542"/>
      <c r="K199" s="1542"/>
      <c r="L199" s="1542"/>
      <c r="M199" s="1542"/>
      <c r="N199" s="1542"/>
      <c r="O199" s="1542"/>
      <c r="P199" s="1542"/>
      <c r="Q199" s="1542"/>
    </row>
    <row r="200" spans="2:17">
      <c r="B200" s="313"/>
      <c r="C200" s="313"/>
      <c r="D200" s="313"/>
      <c r="E200" s="313"/>
      <c r="F200" s="1542"/>
      <c r="G200" s="1542"/>
      <c r="H200" s="1542"/>
      <c r="I200" s="1542"/>
      <c r="J200" s="1542"/>
      <c r="K200" s="1542"/>
      <c r="L200" s="1542"/>
      <c r="M200" s="1542"/>
      <c r="N200" s="1542"/>
      <c r="O200" s="1542"/>
      <c r="P200" s="1542"/>
      <c r="Q200" s="1542"/>
    </row>
    <row r="201" spans="2:17">
      <c r="B201" s="313"/>
      <c r="C201" s="313"/>
      <c r="D201" s="313"/>
      <c r="E201" s="313"/>
      <c r="F201" s="1542"/>
      <c r="G201" s="1542"/>
      <c r="H201" s="1542"/>
      <c r="I201" s="1542"/>
      <c r="J201" s="1542"/>
      <c r="K201" s="1542"/>
      <c r="L201" s="1542"/>
      <c r="M201" s="1542"/>
      <c r="N201" s="1542"/>
      <c r="O201" s="1542"/>
      <c r="P201" s="1542"/>
      <c r="Q201" s="1542"/>
    </row>
    <row r="202" spans="2:17">
      <c r="B202" s="313"/>
      <c r="C202" s="313"/>
      <c r="D202" s="313"/>
      <c r="E202" s="313"/>
      <c r="F202" s="1542"/>
      <c r="G202" s="1542"/>
      <c r="H202" s="1542"/>
      <c r="I202" s="1542"/>
      <c r="J202" s="1542"/>
      <c r="K202" s="1542"/>
      <c r="L202" s="1542"/>
      <c r="M202" s="1542"/>
      <c r="N202" s="1542"/>
      <c r="O202" s="1542"/>
      <c r="P202" s="1542"/>
      <c r="Q202" s="1542"/>
    </row>
    <row r="203" spans="2:17">
      <c r="B203" s="313"/>
      <c r="C203" s="313"/>
      <c r="D203" s="313"/>
      <c r="E203" s="313"/>
      <c r="F203" s="1542"/>
      <c r="G203" s="1542"/>
      <c r="H203" s="1542"/>
      <c r="I203" s="1542"/>
      <c r="J203" s="1542"/>
      <c r="K203" s="1542"/>
      <c r="L203" s="1542"/>
      <c r="M203" s="1542"/>
      <c r="N203" s="1542"/>
      <c r="O203" s="1542"/>
      <c r="P203" s="1542"/>
      <c r="Q203" s="1542"/>
    </row>
    <row r="204" spans="2:17">
      <c r="B204" s="313"/>
      <c r="C204" s="313"/>
      <c r="D204" s="313"/>
      <c r="E204" s="313"/>
      <c r="F204" s="1542"/>
      <c r="G204" s="1542"/>
      <c r="H204" s="1542"/>
      <c r="I204" s="1542"/>
      <c r="J204" s="1542"/>
      <c r="K204" s="1542"/>
      <c r="L204" s="1542"/>
      <c r="M204" s="1542"/>
      <c r="N204" s="1542"/>
      <c r="O204" s="1542"/>
      <c r="P204" s="1542"/>
      <c r="Q204" s="1542"/>
    </row>
    <row r="205" spans="2:17">
      <c r="B205" s="313"/>
      <c r="C205" s="313"/>
      <c r="D205" s="313"/>
      <c r="E205" s="313"/>
      <c r="F205" s="1542"/>
      <c r="G205" s="1542"/>
      <c r="H205" s="1542"/>
      <c r="I205" s="1542"/>
      <c r="J205" s="1542"/>
      <c r="K205" s="1542"/>
      <c r="L205" s="1542"/>
      <c r="M205" s="1542"/>
      <c r="N205" s="1542"/>
      <c r="O205" s="1542"/>
      <c r="P205" s="1542"/>
      <c r="Q205" s="1542"/>
    </row>
    <row r="206" spans="2:17">
      <c r="B206" s="313"/>
      <c r="C206" s="313"/>
      <c r="D206" s="313"/>
      <c r="E206" s="313"/>
      <c r="F206" s="1542"/>
      <c r="G206" s="1542"/>
      <c r="H206" s="1542"/>
      <c r="I206" s="1542"/>
      <c r="J206" s="1542"/>
      <c r="K206" s="1542"/>
      <c r="L206" s="1542"/>
      <c r="M206" s="1542"/>
      <c r="N206" s="1542"/>
      <c r="O206" s="1542"/>
      <c r="P206" s="1542"/>
      <c r="Q206" s="1542"/>
    </row>
    <row r="207" spans="2:17">
      <c r="B207" s="313"/>
      <c r="C207" s="313"/>
      <c r="D207" s="313"/>
      <c r="E207" s="313"/>
      <c r="F207" s="1542"/>
      <c r="G207" s="1542"/>
      <c r="H207" s="1542"/>
      <c r="I207" s="1542"/>
      <c r="J207" s="1542"/>
      <c r="K207" s="1542"/>
      <c r="L207" s="1542"/>
      <c r="M207" s="1542"/>
      <c r="N207" s="1542"/>
      <c r="O207" s="1542"/>
      <c r="P207" s="1542"/>
      <c r="Q207" s="1542"/>
    </row>
    <row r="208" spans="2:17">
      <c r="B208" s="313"/>
      <c r="C208" s="313"/>
      <c r="D208" s="313"/>
      <c r="E208" s="313"/>
      <c r="F208" s="1542"/>
      <c r="G208" s="1542"/>
      <c r="H208" s="1542"/>
      <c r="I208" s="1542"/>
      <c r="J208" s="1542"/>
      <c r="K208" s="1542"/>
      <c r="L208" s="1542"/>
      <c r="M208" s="1542"/>
      <c r="N208" s="1542"/>
      <c r="O208" s="1542"/>
      <c r="P208" s="1542"/>
      <c r="Q208" s="1542"/>
    </row>
    <row r="209" spans="2:17">
      <c r="B209" s="313"/>
      <c r="C209" s="313"/>
      <c r="D209" s="313"/>
      <c r="E209" s="313"/>
      <c r="F209" s="1542"/>
      <c r="G209" s="1542"/>
      <c r="H209" s="1542"/>
      <c r="I209" s="1542"/>
      <c r="J209" s="1542"/>
      <c r="K209" s="1542"/>
      <c r="L209" s="1542"/>
      <c r="M209" s="1542"/>
      <c r="N209" s="1542"/>
      <c r="O209" s="1542"/>
      <c r="P209" s="1542"/>
      <c r="Q209" s="1542"/>
    </row>
    <row r="210" spans="2:17">
      <c r="B210" s="313"/>
      <c r="C210" s="313"/>
      <c r="D210" s="313"/>
      <c r="E210" s="313"/>
      <c r="F210" s="1542"/>
      <c r="G210" s="1542"/>
      <c r="H210" s="1542"/>
      <c r="I210" s="1542"/>
      <c r="J210" s="1542"/>
      <c r="K210" s="1542"/>
      <c r="L210" s="1542"/>
      <c r="M210" s="1542"/>
      <c r="N210" s="1542"/>
      <c r="O210" s="1542"/>
      <c r="P210" s="1542"/>
      <c r="Q210" s="1542"/>
    </row>
    <row r="211" spans="2:17">
      <c r="B211" s="313"/>
      <c r="C211" s="313"/>
      <c r="D211" s="313"/>
      <c r="E211" s="313"/>
      <c r="F211" s="1542"/>
      <c r="G211" s="1542"/>
      <c r="H211" s="1542"/>
      <c r="I211" s="1542"/>
      <c r="J211" s="1542"/>
      <c r="K211" s="1542"/>
      <c r="L211" s="1542"/>
      <c r="M211" s="1542"/>
      <c r="N211" s="1542"/>
      <c r="O211" s="1542"/>
      <c r="P211" s="1542"/>
      <c r="Q211" s="1542"/>
    </row>
    <row r="212" spans="2:17">
      <c r="B212" s="313"/>
      <c r="C212" s="313"/>
      <c r="D212" s="313"/>
      <c r="E212" s="313"/>
      <c r="F212" s="1542"/>
      <c r="G212" s="1542"/>
      <c r="H212" s="1542"/>
      <c r="I212" s="1542"/>
      <c r="J212" s="1542"/>
      <c r="K212" s="1542"/>
      <c r="L212" s="1542"/>
      <c r="M212" s="1542"/>
      <c r="N212" s="1542"/>
      <c r="O212" s="1542"/>
      <c r="P212" s="1542"/>
      <c r="Q212" s="1542"/>
    </row>
    <row r="213" spans="2:17">
      <c r="B213" s="313"/>
      <c r="C213" s="313"/>
      <c r="D213" s="313"/>
      <c r="E213" s="313"/>
      <c r="F213" s="1542"/>
      <c r="G213" s="1542"/>
      <c r="H213" s="1542"/>
      <c r="I213" s="1542"/>
      <c r="J213" s="1542"/>
      <c r="K213" s="1542"/>
      <c r="L213" s="1542"/>
      <c r="M213" s="1542"/>
      <c r="N213" s="1542"/>
      <c r="O213" s="1542"/>
      <c r="P213" s="1542"/>
      <c r="Q213" s="1542"/>
    </row>
    <row r="214" spans="2:17">
      <c r="B214" s="313"/>
      <c r="C214" s="313"/>
      <c r="D214" s="313"/>
      <c r="E214" s="313"/>
      <c r="F214" s="1542"/>
      <c r="G214" s="1542"/>
      <c r="H214" s="1542"/>
      <c r="I214" s="1542"/>
      <c r="J214" s="1542"/>
      <c r="K214" s="1542"/>
      <c r="L214" s="1542"/>
      <c r="M214" s="1542"/>
      <c r="N214" s="1542"/>
      <c r="O214" s="1542"/>
      <c r="P214" s="1542"/>
      <c r="Q214" s="1542"/>
    </row>
    <row r="215" spans="2:17">
      <c r="B215" s="313"/>
      <c r="C215" s="313"/>
      <c r="D215" s="313"/>
      <c r="E215" s="313"/>
      <c r="F215" s="1542"/>
      <c r="G215" s="1542"/>
      <c r="H215" s="1542"/>
      <c r="I215" s="1542"/>
      <c r="J215" s="1542"/>
      <c r="K215" s="1542"/>
      <c r="L215" s="1542"/>
      <c r="M215" s="1542"/>
      <c r="N215" s="1542"/>
      <c r="O215" s="1542"/>
      <c r="P215" s="1542"/>
      <c r="Q215" s="1542"/>
    </row>
    <row r="216" spans="2:17">
      <c r="B216" s="313"/>
      <c r="C216" s="313"/>
      <c r="D216" s="313"/>
      <c r="E216" s="313"/>
      <c r="F216" s="1542"/>
      <c r="G216" s="1542"/>
      <c r="H216" s="1542"/>
      <c r="I216" s="1542"/>
      <c r="J216" s="1542"/>
      <c r="K216" s="1542"/>
      <c r="L216" s="1542"/>
      <c r="M216" s="1542"/>
      <c r="N216" s="1542"/>
      <c r="O216" s="1542"/>
      <c r="P216" s="1542"/>
      <c r="Q216" s="1542"/>
    </row>
    <row r="217" spans="2:17">
      <c r="B217" s="313"/>
      <c r="C217" s="313"/>
      <c r="D217" s="313"/>
      <c r="E217" s="313"/>
      <c r="F217" s="1542"/>
      <c r="G217" s="1542"/>
      <c r="H217" s="1542"/>
      <c r="I217" s="1542"/>
      <c r="J217" s="1542"/>
      <c r="K217" s="1542"/>
      <c r="L217" s="1542"/>
      <c r="M217" s="1542"/>
      <c r="N217" s="1542"/>
      <c r="O217" s="1542"/>
      <c r="P217" s="1542"/>
      <c r="Q217" s="1542"/>
    </row>
    <row r="218" spans="2:17">
      <c r="B218" s="313"/>
      <c r="C218" s="313"/>
      <c r="D218" s="313"/>
      <c r="E218" s="313"/>
      <c r="F218" s="1542"/>
      <c r="G218" s="1542"/>
      <c r="H218" s="1542"/>
      <c r="I218" s="1542"/>
      <c r="J218" s="1542"/>
      <c r="K218" s="1542"/>
      <c r="L218" s="1542"/>
      <c r="M218" s="1542"/>
      <c r="N218" s="1542"/>
      <c r="O218" s="1542"/>
      <c r="P218" s="1542"/>
      <c r="Q218" s="1542"/>
    </row>
    <row r="219" spans="2:17">
      <c r="B219" s="313"/>
      <c r="C219" s="313"/>
      <c r="D219" s="313"/>
      <c r="E219" s="313"/>
      <c r="F219" s="1542"/>
      <c r="G219" s="1542"/>
      <c r="H219" s="1542"/>
      <c r="I219" s="1542"/>
      <c r="J219" s="1542"/>
      <c r="K219" s="1542"/>
      <c r="L219" s="1542"/>
      <c r="M219" s="1542"/>
      <c r="N219" s="1542"/>
      <c r="O219" s="1542"/>
      <c r="P219" s="1542"/>
      <c r="Q219" s="1542"/>
    </row>
    <row r="220" spans="2:17">
      <c r="B220" s="313"/>
      <c r="C220" s="313"/>
      <c r="D220" s="313"/>
      <c r="E220" s="313"/>
      <c r="F220" s="1542"/>
      <c r="G220" s="1542"/>
      <c r="H220" s="1542"/>
      <c r="I220" s="1542"/>
      <c r="J220" s="1542"/>
      <c r="K220" s="1542"/>
      <c r="L220" s="1542"/>
      <c r="M220" s="1542"/>
      <c r="N220" s="1542"/>
      <c r="O220" s="1542"/>
      <c r="P220" s="1542"/>
      <c r="Q220" s="1542"/>
    </row>
    <row r="221" spans="2:17">
      <c r="B221" s="313"/>
      <c r="C221" s="313"/>
      <c r="D221" s="313"/>
      <c r="E221" s="313"/>
      <c r="F221" s="1542"/>
      <c r="G221" s="1542"/>
      <c r="H221" s="1542"/>
      <c r="I221" s="1542"/>
      <c r="J221" s="1542"/>
      <c r="K221" s="1542"/>
      <c r="L221" s="1542"/>
      <c r="M221" s="1542"/>
      <c r="N221" s="1542"/>
      <c r="O221" s="1542"/>
      <c r="P221" s="1542"/>
      <c r="Q221" s="1542"/>
    </row>
    <row r="222" spans="2:17">
      <c r="B222" s="313"/>
      <c r="C222" s="313"/>
      <c r="D222" s="313"/>
      <c r="E222" s="313"/>
      <c r="F222" s="1542"/>
      <c r="G222" s="1542"/>
      <c r="H222" s="1542"/>
      <c r="I222" s="1542"/>
      <c r="J222" s="1542"/>
      <c r="K222" s="1542"/>
      <c r="L222" s="1542"/>
      <c r="M222" s="1542"/>
      <c r="N222" s="1542"/>
      <c r="O222" s="1542"/>
      <c r="P222" s="1542"/>
      <c r="Q222" s="1542"/>
    </row>
    <row r="223" spans="2:17">
      <c r="B223" s="313"/>
      <c r="C223" s="313"/>
      <c r="D223" s="313"/>
      <c r="E223" s="313"/>
      <c r="F223" s="1542"/>
      <c r="G223" s="1542"/>
      <c r="H223" s="1542"/>
      <c r="I223" s="1542"/>
      <c r="J223" s="1542"/>
      <c r="K223" s="1542"/>
      <c r="L223" s="1542"/>
      <c r="M223" s="1542"/>
      <c r="N223" s="1542"/>
      <c r="O223" s="1542"/>
      <c r="P223" s="1542"/>
      <c r="Q223" s="1542"/>
    </row>
    <row r="224" spans="2:17">
      <c r="B224" s="313"/>
      <c r="C224" s="313"/>
      <c r="D224" s="313"/>
      <c r="E224" s="313"/>
      <c r="F224" s="1542"/>
      <c r="G224" s="1542"/>
      <c r="H224" s="1542"/>
      <c r="I224" s="1542"/>
      <c r="J224" s="1542"/>
      <c r="K224" s="1542"/>
      <c r="L224" s="1542"/>
      <c r="M224" s="1542"/>
      <c r="N224" s="1542"/>
      <c r="O224" s="1542"/>
      <c r="P224" s="1542"/>
      <c r="Q224" s="1542"/>
    </row>
    <row r="225" spans="2:17">
      <c r="B225" s="313"/>
      <c r="C225" s="313"/>
      <c r="D225" s="313"/>
      <c r="E225" s="313"/>
      <c r="F225" s="1542"/>
      <c r="G225" s="1542"/>
      <c r="H225" s="1542"/>
      <c r="I225" s="1542"/>
      <c r="J225" s="1542"/>
      <c r="K225" s="1542"/>
      <c r="L225" s="1542"/>
      <c r="M225" s="1542"/>
      <c r="N225" s="1542"/>
      <c r="O225" s="1542"/>
      <c r="P225" s="1542"/>
      <c r="Q225" s="1542"/>
    </row>
    <row r="226" spans="2:17">
      <c r="B226" s="313"/>
      <c r="C226" s="313"/>
      <c r="D226" s="313"/>
      <c r="E226" s="313"/>
      <c r="F226" s="1542"/>
      <c r="G226" s="1542"/>
      <c r="H226" s="1542"/>
      <c r="I226" s="1542"/>
      <c r="J226" s="1542"/>
      <c r="K226" s="1542"/>
      <c r="L226" s="1542"/>
      <c r="M226" s="1542"/>
      <c r="N226" s="1542"/>
      <c r="O226" s="1542"/>
      <c r="P226" s="1542"/>
      <c r="Q226" s="1542"/>
    </row>
    <row r="227" spans="2:17">
      <c r="B227" s="313"/>
      <c r="C227" s="313"/>
      <c r="D227" s="313"/>
      <c r="E227" s="313"/>
      <c r="F227" s="1542"/>
      <c r="G227" s="1542"/>
      <c r="H227" s="1542"/>
      <c r="I227" s="1542"/>
      <c r="J227" s="1542"/>
      <c r="K227" s="1542"/>
      <c r="L227" s="1542"/>
      <c r="M227" s="1542"/>
      <c r="N227" s="1542"/>
      <c r="O227" s="1542"/>
      <c r="P227" s="1542"/>
      <c r="Q227" s="1542"/>
    </row>
    <row r="228" spans="2:17">
      <c r="B228" s="313"/>
      <c r="C228" s="313"/>
      <c r="D228" s="313"/>
      <c r="E228" s="313"/>
      <c r="F228" s="1542"/>
      <c r="G228" s="1542"/>
      <c r="H228" s="1542"/>
      <c r="I228" s="1542"/>
      <c r="J228" s="1542"/>
      <c r="K228" s="1542"/>
      <c r="L228" s="1542"/>
      <c r="M228" s="1542"/>
      <c r="N228" s="1542"/>
      <c r="O228" s="1542"/>
      <c r="P228" s="1542"/>
      <c r="Q228" s="1542"/>
    </row>
    <row r="229" spans="2:17">
      <c r="B229" s="313"/>
      <c r="C229" s="313"/>
      <c r="D229" s="313"/>
      <c r="E229" s="313"/>
      <c r="F229" s="1542"/>
      <c r="G229" s="1542"/>
      <c r="H229" s="1542"/>
      <c r="I229" s="1542"/>
      <c r="J229" s="1542"/>
      <c r="K229" s="1542"/>
      <c r="L229" s="1542"/>
      <c r="M229" s="1542"/>
      <c r="N229" s="1542"/>
      <c r="O229" s="1542"/>
      <c r="P229" s="1542"/>
      <c r="Q229" s="1542"/>
    </row>
    <row r="230" spans="2:17">
      <c r="B230" s="313"/>
      <c r="C230" s="313"/>
      <c r="D230" s="313"/>
      <c r="E230" s="313"/>
      <c r="F230" s="1542"/>
      <c r="G230" s="1542"/>
      <c r="H230" s="1542"/>
      <c r="I230" s="1542"/>
      <c r="J230" s="1542"/>
      <c r="K230" s="1542"/>
      <c r="L230" s="1542"/>
      <c r="M230" s="1542"/>
      <c r="N230" s="1542"/>
      <c r="O230" s="1542"/>
      <c r="P230" s="1542"/>
      <c r="Q230" s="1542"/>
    </row>
    <row r="231" spans="2:17">
      <c r="B231" s="313"/>
      <c r="C231" s="313"/>
      <c r="D231" s="313"/>
      <c r="E231" s="313"/>
      <c r="F231" s="1542"/>
      <c r="G231" s="1542"/>
      <c r="H231" s="1542"/>
      <c r="I231" s="1542"/>
      <c r="J231" s="1542"/>
      <c r="K231" s="1542"/>
      <c r="L231" s="1542"/>
      <c r="M231" s="1542"/>
      <c r="N231" s="1542"/>
      <c r="O231" s="1542"/>
      <c r="P231" s="1542"/>
      <c r="Q231" s="1542"/>
    </row>
    <row r="232" spans="2:17">
      <c r="B232" s="313"/>
      <c r="C232" s="313"/>
      <c r="D232" s="313"/>
      <c r="E232" s="313"/>
      <c r="F232" s="1542"/>
      <c r="G232" s="1542"/>
      <c r="H232" s="1542"/>
      <c r="I232" s="1542"/>
      <c r="J232" s="1542"/>
      <c r="K232" s="1542"/>
      <c r="L232" s="1542"/>
      <c r="M232" s="1542"/>
      <c r="N232" s="1542"/>
      <c r="O232" s="1542"/>
      <c r="P232" s="1542"/>
      <c r="Q232" s="1542"/>
    </row>
    <row r="233" spans="2:17">
      <c r="B233" s="313"/>
      <c r="C233" s="313"/>
      <c r="D233" s="313"/>
      <c r="E233" s="313"/>
      <c r="F233" s="1542"/>
      <c r="G233" s="1542"/>
      <c r="H233" s="1542"/>
      <c r="I233" s="1542"/>
      <c r="J233" s="1542"/>
      <c r="K233" s="1542"/>
      <c r="L233" s="1542"/>
      <c r="M233" s="1542"/>
      <c r="N233" s="1542"/>
      <c r="O233" s="1542"/>
      <c r="P233" s="1542"/>
      <c r="Q233" s="1542"/>
    </row>
    <row r="234" spans="2:17">
      <c r="B234" s="313"/>
      <c r="C234" s="313"/>
      <c r="D234" s="313"/>
      <c r="E234" s="313"/>
      <c r="F234" s="1542"/>
      <c r="G234" s="1542"/>
      <c r="H234" s="1542"/>
      <c r="I234" s="1542"/>
      <c r="J234" s="1542"/>
      <c r="K234" s="1542"/>
      <c r="L234" s="1542"/>
      <c r="M234" s="1542"/>
      <c r="N234" s="1542"/>
      <c r="O234" s="1542"/>
      <c r="P234" s="1542"/>
      <c r="Q234" s="1542"/>
    </row>
    <row r="235" spans="2:17">
      <c r="B235" s="313"/>
      <c r="C235" s="313"/>
      <c r="D235" s="313"/>
      <c r="E235" s="313"/>
      <c r="F235" s="1542"/>
      <c r="G235" s="1542"/>
      <c r="H235" s="1542"/>
      <c r="I235" s="1542"/>
      <c r="J235" s="1542"/>
      <c r="K235" s="1542"/>
      <c r="L235" s="1542"/>
      <c r="M235" s="1542"/>
      <c r="N235" s="1542"/>
      <c r="O235" s="1542"/>
      <c r="P235" s="1542"/>
      <c r="Q235" s="1542"/>
    </row>
    <row r="236" spans="2:17">
      <c r="B236" s="313"/>
      <c r="C236" s="313"/>
      <c r="D236" s="313"/>
      <c r="E236" s="313"/>
      <c r="F236" s="1542"/>
      <c r="G236" s="1542"/>
      <c r="H236" s="1542"/>
      <c r="I236" s="1542"/>
      <c r="J236" s="1542"/>
      <c r="K236" s="1542"/>
      <c r="L236" s="1542"/>
      <c r="M236" s="1542"/>
      <c r="N236" s="1542"/>
      <c r="O236" s="1542"/>
      <c r="P236" s="1542"/>
      <c r="Q236" s="1542"/>
    </row>
    <row r="237" spans="2:17">
      <c r="B237" s="313"/>
      <c r="C237" s="313"/>
      <c r="D237" s="313"/>
      <c r="E237" s="313"/>
      <c r="F237" s="1542"/>
      <c r="G237" s="1542"/>
      <c r="H237" s="1542"/>
      <c r="I237" s="1542"/>
      <c r="J237" s="1542"/>
      <c r="K237" s="1542"/>
      <c r="L237" s="1542"/>
      <c r="M237" s="1542"/>
      <c r="N237" s="1542"/>
      <c r="O237" s="1542"/>
      <c r="P237" s="1542"/>
      <c r="Q237" s="1542"/>
    </row>
    <row r="238" spans="2:17">
      <c r="B238" s="313"/>
      <c r="C238" s="313"/>
      <c r="D238" s="313"/>
      <c r="E238" s="313"/>
      <c r="F238" s="1542"/>
      <c r="G238" s="1542"/>
      <c r="H238" s="1542"/>
      <c r="I238" s="1542"/>
      <c r="J238" s="1542"/>
      <c r="K238" s="1542"/>
      <c r="L238" s="1542"/>
      <c r="M238" s="1542"/>
      <c r="N238" s="1542"/>
      <c r="O238" s="1542"/>
      <c r="P238" s="1542"/>
      <c r="Q238" s="1542"/>
    </row>
    <row r="239" spans="2:17">
      <c r="B239" s="313"/>
      <c r="C239" s="313"/>
      <c r="D239" s="313"/>
      <c r="E239" s="313"/>
      <c r="F239" s="1542"/>
      <c r="G239" s="1542"/>
      <c r="H239" s="1542"/>
      <c r="I239" s="1542"/>
      <c r="J239" s="1542"/>
      <c r="K239" s="1542"/>
      <c r="L239" s="1542"/>
      <c r="M239" s="1542"/>
      <c r="N239" s="1542"/>
      <c r="O239" s="1542"/>
      <c r="P239" s="1542"/>
      <c r="Q239" s="1542"/>
    </row>
    <row r="240" spans="2:17">
      <c r="B240" s="313"/>
      <c r="C240" s="313"/>
      <c r="D240" s="313"/>
      <c r="E240" s="313"/>
      <c r="F240" s="1542"/>
      <c r="G240" s="1542"/>
      <c r="H240" s="1542"/>
      <c r="I240" s="1542"/>
      <c r="J240" s="1542"/>
      <c r="K240" s="1542"/>
      <c r="L240" s="1542"/>
      <c r="M240" s="1542"/>
      <c r="N240" s="1542"/>
      <c r="O240" s="1542"/>
      <c r="P240" s="1542"/>
      <c r="Q240" s="1542"/>
    </row>
    <row r="241" spans="2:17">
      <c r="B241" s="313"/>
      <c r="C241" s="313"/>
      <c r="D241" s="313"/>
      <c r="E241" s="313"/>
      <c r="F241" s="1542"/>
      <c r="G241" s="1542"/>
      <c r="H241" s="1542"/>
      <c r="I241" s="1542"/>
      <c r="J241" s="1542"/>
      <c r="K241" s="1542"/>
      <c r="L241" s="1542"/>
      <c r="M241" s="1542"/>
      <c r="N241" s="1542"/>
      <c r="O241" s="1542"/>
      <c r="P241" s="1542"/>
      <c r="Q241" s="1542"/>
    </row>
    <row r="242" spans="2:17">
      <c r="B242" s="313"/>
      <c r="C242" s="313"/>
      <c r="D242" s="313"/>
      <c r="E242" s="313"/>
      <c r="F242" s="1542"/>
      <c r="G242" s="1542"/>
      <c r="H242" s="1542"/>
      <c r="I242" s="1542"/>
      <c r="J242" s="1542"/>
      <c r="K242" s="1542"/>
      <c r="L242" s="1542"/>
      <c r="M242" s="1542"/>
      <c r="N242" s="1542"/>
      <c r="O242" s="1542"/>
      <c r="P242" s="1542"/>
      <c r="Q242" s="1542"/>
    </row>
    <row r="243" spans="2:17">
      <c r="B243" s="313"/>
      <c r="C243" s="313"/>
      <c r="D243" s="313"/>
      <c r="E243" s="313"/>
      <c r="F243" s="1542"/>
      <c r="G243" s="1542"/>
      <c r="H243" s="1542"/>
      <c r="I243" s="1542"/>
      <c r="J243" s="1542"/>
      <c r="K243" s="1542"/>
      <c r="L243" s="1542"/>
      <c r="M243" s="1542"/>
      <c r="N243" s="1542"/>
      <c r="O243" s="1542"/>
      <c r="P243" s="1542"/>
      <c r="Q243" s="1542"/>
    </row>
    <row r="244" spans="2:17">
      <c r="B244" s="313"/>
      <c r="C244" s="313"/>
      <c r="D244" s="313"/>
      <c r="E244" s="313"/>
      <c r="F244" s="1542"/>
      <c r="G244" s="1542"/>
      <c r="H244" s="1542"/>
      <c r="I244" s="1542"/>
      <c r="J244" s="1542"/>
      <c r="K244" s="1542"/>
      <c r="L244" s="1542"/>
      <c r="M244" s="1542"/>
      <c r="N244" s="1542"/>
      <c r="O244" s="1542"/>
      <c r="P244" s="1542"/>
      <c r="Q244" s="1542"/>
    </row>
    <row r="245" spans="2:17">
      <c r="B245" s="313"/>
      <c r="C245" s="313"/>
      <c r="D245" s="313"/>
      <c r="E245" s="313"/>
      <c r="F245" s="1542"/>
      <c r="G245" s="1542"/>
      <c r="H245" s="1542"/>
      <c r="I245" s="1542"/>
      <c r="J245" s="1542"/>
      <c r="K245" s="1542"/>
      <c r="L245" s="1542"/>
      <c r="M245" s="1542"/>
      <c r="N245" s="1542"/>
      <c r="O245" s="1542"/>
      <c r="P245" s="1542"/>
      <c r="Q245" s="1542"/>
    </row>
    <row r="246" spans="2:17">
      <c r="B246" s="313"/>
      <c r="C246" s="313"/>
      <c r="D246" s="313"/>
      <c r="E246" s="313"/>
      <c r="F246" s="1542"/>
      <c r="G246" s="1542"/>
      <c r="H246" s="1542"/>
      <c r="I246" s="1542"/>
      <c r="J246" s="1542"/>
      <c r="K246" s="1542"/>
      <c r="L246" s="1542"/>
      <c r="M246" s="1542"/>
      <c r="N246" s="1542"/>
      <c r="O246" s="1542"/>
      <c r="P246" s="1542"/>
      <c r="Q246" s="1542"/>
    </row>
    <row r="247" spans="2:17">
      <c r="B247" s="313"/>
      <c r="C247" s="313"/>
      <c r="D247" s="313"/>
      <c r="E247" s="313"/>
      <c r="F247" s="1542"/>
      <c r="G247" s="1542"/>
      <c r="H247" s="1542"/>
      <c r="I247" s="1542"/>
      <c r="J247" s="1542"/>
      <c r="K247" s="1542"/>
      <c r="L247" s="1542"/>
      <c r="M247" s="1542"/>
      <c r="N247" s="1542"/>
      <c r="O247" s="1542"/>
      <c r="P247" s="1542"/>
      <c r="Q247" s="1542"/>
    </row>
    <row r="248" spans="2:17">
      <c r="B248" s="313"/>
      <c r="C248" s="313"/>
      <c r="D248" s="313"/>
      <c r="E248" s="313"/>
      <c r="F248" s="1542"/>
      <c r="G248" s="1542"/>
      <c r="H248" s="1542"/>
      <c r="I248" s="1542"/>
      <c r="J248" s="1542"/>
      <c r="K248" s="1542"/>
      <c r="L248" s="1542"/>
      <c r="M248" s="1542"/>
      <c r="N248" s="1542"/>
      <c r="O248" s="1542"/>
      <c r="P248" s="1542"/>
      <c r="Q248" s="1542"/>
    </row>
    <row r="249" spans="2:17">
      <c r="B249" s="313"/>
      <c r="C249" s="313"/>
      <c r="D249" s="313"/>
      <c r="E249" s="313"/>
      <c r="F249" s="1542"/>
      <c r="G249" s="1542"/>
      <c r="H249" s="1542"/>
      <c r="I249" s="1542"/>
      <c r="J249" s="1542"/>
      <c r="K249" s="1542"/>
      <c r="L249" s="1542"/>
      <c r="M249" s="1542"/>
      <c r="N249" s="1542"/>
      <c r="O249" s="1542"/>
      <c r="P249" s="1542"/>
      <c r="Q249" s="1542"/>
    </row>
    <row r="250" spans="2:17">
      <c r="B250" s="313"/>
      <c r="C250" s="313"/>
      <c r="D250" s="313"/>
      <c r="E250" s="313"/>
      <c r="F250" s="1542"/>
      <c r="G250" s="1542"/>
      <c r="H250" s="1542"/>
      <c r="I250" s="1542"/>
      <c r="J250" s="1542"/>
      <c r="K250" s="1542"/>
      <c r="L250" s="1542"/>
      <c r="M250" s="1542"/>
      <c r="N250" s="1542"/>
      <c r="O250" s="1542"/>
      <c r="P250" s="1542"/>
      <c r="Q250" s="1542"/>
    </row>
    <row r="251" spans="2:17">
      <c r="B251" s="313"/>
      <c r="C251" s="313"/>
      <c r="D251" s="313"/>
      <c r="E251" s="313"/>
      <c r="F251" s="1542"/>
      <c r="G251" s="1542"/>
      <c r="H251" s="1542"/>
      <c r="I251" s="1542"/>
      <c r="J251" s="1542"/>
      <c r="K251" s="1542"/>
      <c r="L251" s="1542"/>
      <c r="M251" s="1542"/>
      <c r="N251" s="1542"/>
      <c r="O251" s="1542"/>
      <c r="P251" s="1542"/>
      <c r="Q251" s="1542"/>
    </row>
    <row r="252" spans="2:17">
      <c r="B252" s="313"/>
      <c r="C252" s="313"/>
      <c r="D252" s="313"/>
      <c r="E252" s="313"/>
      <c r="F252" s="1542"/>
      <c r="G252" s="1542"/>
      <c r="H252" s="1542"/>
      <c r="I252" s="1542"/>
      <c r="J252" s="1542"/>
      <c r="K252" s="1542"/>
      <c r="L252" s="1542"/>
      <c r="M252" s="1542"/>
      <c r="N252" s="1542"/>
      <c r="O252" s="1542"/>
      <c r="P252" s="1542"/>
      <c r="Q252" s="1542"/>
    </row>
    <row r="253" spans="2:17">
      <c r="B253" s="313"/>
      <c r="C253" s="313"/>
      <c r="D253" s="313"/>
      <c r="E253" s="313"/>
      <c r="F253" s="1542"/>
      <c r="G253" s="1542"/>
      <c r="H253" s="1542"/>
      <c r="I253" s="1542"/>
      <c r="J253" s="1542"/>
      <c r="K253" s="1542"/>
      <c r="L253" s="1542"/>
      <c r="M253" s="1542"/>
      <c r="N253" s="1542"/>
      <c r="O253" s="1542"/>
      <c r="P253" s="1542"/>
      <c r="Q253" s="1542"/>
    </row>
    <row r="254" spans="2:17">
      <c r="B254" s="313"/>
      <c r="C254" s="313"/>
      <c r="D254" s="313"/>
      <c r="E254" s="313"/>
      <c r="F254" s="1542"/>
      <c r="G254" s="1542"/>
      <c r="H254" s="1542"/>
      <c r="I254" s="1542"/>
      <c r="J254" s="1542"/>
      <c r="K254" s="1542"/>
      <c r="L254" s="1542"/>
      <c r="M254" s="1542"/>
      <c r="N254" s="1542"/>
      <c r="O254" s="1542"/>
      <c r="P254" s="1542"/>
      <c r="Q254" s="1542"/>
    </row>
    <row r="255" spans="2:17">
      <c r="B255" s="313"/>
      <c r="C255" s="313"/>
      <c r="D255" s="313"/>
      <c r="E255" s="313"/>
      <c r="F255" s="1542"/>
      <c r="G255" s="1542"/>
      <c r="H255" s="1542"/>
      <c r="I255" s="1542"/>
      <c r="J255" s="1542"/>
      <c r="K255" s="1542"/>
      <c r="L255" s="1542"/>
      <c r="M255" s="1542"/>
      <c r="N255" s="1542"/>
      <c r="O255" s="1542"/>
      <c r="P255" s="1542"/>
      <c r="Q255" s="1542"/>
    </row>
    <row r="256" spans="2:17">
      <c r="B256" s="313"/>
      <c r="C256" s="313"/>
      <c r="D256" s="313"/>
      <c r="E256" s="313"/>
      <c r="F256" s="1542"/>
      <c r="G256" s="1542"/>
      <c r="H256" s="1542"/>
      <c r="I256" s="1542"/>
      <c r="J256" s="1542"/>
      <c r="K256" s="1542"/>
      <c r="L256" s="1542"/>
      <c r="M256" s="1542"/>
      <c r="N256" s="1542"/>
      <c r="O256" s="1542"/>
      <c r="P256" s="1542"/>
      <c r="Q256" s="1542"/>
    </row>
    <row r="257" spans="2:17">
      <c r="B257" s="313"/>
      <c r="C257" s="313"/>
      <c r="D257" s="313"/>
      <c r="E257" s="313"/>
      <c r="F257" s="1542"/>
      <c r="G257" s="1542"/>
      <c r="H257" s="1542"/>
      <c r="I257" s="1542"/>
      <c r="J257" s="1542"/>
      <c r="K257" s="1542"/>
      <c r="L257" s="1542"/>
      <c r="M257" s="1542"/>
      <c r="N257" s="1542"/>
      <c r="O257" s="1542"/>
      <c r="P257" s="1542"/>
      <c r="Q257" s="1542"/>
    </row>
    <row r="258" spans="2:17">
      <c r="B258" s="313"/>
      <c r="C258" s="313"/>
      <c r="D258" s="313"/>
      <c r="E258" s="313"/>
      <c r="F258" s="1542"/>
      <c r="G258" s="1542"/>
      <c r="H258" s="1542"/>
      <c r="I258" s="1542"/>
      <c r="J258" s="1542"/>
      <c r="K258" s="1542"/>
      <c r="L258" s="1542"/>
      <c r="M258" s="1542"/>
      <c r="N258" s="1542"/>
      <c r="O258" s="1542"/>
      <c r="P258" s="1542"/>
      <c r="Q258" s="1542"/>
    </row>
    <row r="259" spans="2:17">
      <c r="B259" s="313"/>
      <c r="C259" s="313"/>
      <c r="D259" s="313"/>
      <c r="E259" s="313"/>
      <c r="F259" s="1542"/>
      <c r="G259" s="1542"/>
      <c r="H259" s="1542"/>
      <c r="I259" s="1542"/>
      <c r="J259" s="1542"/>
      <c r="K259" s="1542"/>
      <c r="L259" s="1542"/>
      <c r="M259" s="1542"/>
      <c r="N259" s="1542"/>
      <c r="O259" s="1542"/>
      <c r="P259" s="1542"/>
      <c r="Q259" s="1542"/>
    </row>
    <row r="260" spans="2:17">
      <c r="B260" s="313"/>
      <c r="C260" s="313"/>
      <c r="D260" s="313"/>
      <c r="E260" s="313"/>
      <c r="F260" s="1542"/>
      <c r="G260" s="1542"/>
      <c r="H260" s="1542"/>
      <c r="I260" s="1542"/>
      <c r="J260" s="1542"/>
      <c r="K260" s="1542"/>
      <c r="L260" s="1542"/>
      <c r="M260" s="1542"/>
      <c r="N260" s="1542"/>
      <c r="O260" s="1542"/>
      <c r="P260" s="1542"/>
      <c r="Q260" s="1542"/>
    </row>
    <row r="261" spans="2:17">
      <c r="B261" s="313"/>
      <c r="C261" s="313"/>
      <c r="D261" s="313"/>
      <c r="E261" s="313"/>
      <c r="F261" s="1542"/>
      <c r="G261" s="1542"/>
      <c r="H261" s="1542"/>
      <c r="I261" s="1542"/>
      <c r="J261" s="1542"/>
      <c r="K261" s="1542"/>
      <c r="L261" s="1542"/>
      <c r="M261" s="1542"/>
      <c r="N261" s="1542"/>
      <c r="O261" s="1542"/>
      <c r="P261" s="1542"/>
      <c r="Q261" s="1542"/>
    </row>
    <row r="262" spans="2:17">
      <c r="B262" s="313"/>
      <c r="C262" s="313"/>
      <c r="D262" s="313"/>
      <c r="E262" s="313"/>
      <c r="F262" s="1542"/>
      <c r="G262" s="1542"/>
      <c r="H262" s="1542"/>
      <c r="I262" s="1542"/>
      <c r="J262" s="1542"/>
      <c r="K262" s="1542"/>
      <c r="L262" s="1542"/>
      <c r="M262" s="1542"/>
      <c r="N262" s="1542"/>
      <c r="O262" s="1542"/>
      <c r="P262" s="1542"/>
      <c r="Q262" s="1542"/>
    </row>
    <row r="263" spans="2:17">
      <c r="B263" s="313"/>
      <c r="C263" s="313"/>
      <c r="D263" s="313"/>
      <c r="E263" s="313"/>
      <c r="F263" s="1542"/>
      <c r="G263" s="1542"/>
      <c r="H263" s="1542"/>
      <c r="I263" s="1542"/>
      <c r="J263" s="1542"/>
      <c r="K263" s="1542"/>
      <c r="L263" s="1542"/>
      <c r="M263" s="1542"/>
      <c r="N263" s="1542"/>
      <c r="O263" s="1542"/>
      <c r="P263" s="1542"/>
      <c r="Q263" s="1542"/>
    </row>
    <row r="264" spans="2:17">
      <c r="B264" s="313"/>
      <c r="C264" s="313"/>
      <c r="D264" s="313"/>
      <c r="E264" s="313"/>
      <c r="F264" s="1542"/>
      <c r="G264" s="1542"/>
      <c r="H264" s="1542"/>
      <c r="I264" s="1542"/>
      <c r="J264" s="1542"/>
      <c r="K264" s="1542"/>
      <c r="L264" s="1542"/>
      <c r="M264" s="1542"/>
      <c r="N264" s="1542"/>
      <c r="O264" s="1542"/>
      <c r="P264" s="1542"/>
      <c r="Q264" s="1542"/>
    </row>
    <row r="265" spans="2:17">
      <c r="B265" s="313"/>
      <c r="C265" s="313"/>
      <c r="D265" s="313"/>
      <c r="E265" s="313"/>
      <c r="F265" s="1542"/>
      <c r="G265" s="1542"/>
      <c r="H265" s="1542"/>
      <c r="I265" s="1542"/>
      <c r="J265" s="1542"/>
      <c r="K265" s="1542"/>
      <c r="L265" s="1542"/>
      <c r="M265" s="1542"/>
      <c r="N265" s="1542"/>
      <c r="O265" s="1542"/>
      <c r="P265" s="1542"/>
      <c r="Q265" s="1542"/>
    </row>
    <row r="266" spans="2:17">
      <c r="B266" s="313"/>
      <c r="C266" s="313"/>
      <c r="D266" s="313"/>
      <c r="E266" s="313"/>
      <c r="F266" s="1542"/>
      <c r="G266" s="1542"/>
      <c r="H266" s="1542"/>
      <c r="I266" s="1542"/>
      <c r="J266" s="1542"/>
      <c r="K266" s="1542"/>
      <c r="L266" s="1542"/>
      <c r="M266" s="1542"/>
      <c r="N266" s="1542"/>
      <c r="O266" s="1542"/>
      <c r="P266" s="1542"/>
      <c r="Q266" s="1542"/>
    </row>
    <row r="267" spans="2:17">
      <c r="B267" s="313"/>
      <c r="C267" s="313"/>
      <c r="D267" s="313"/>
      <c r="E267" s="313"/>
      <c r="F267" s="1542"/>
      <c r="G267" s="1542"/>
      <c r="H267" s="1542"/>
      <c r="I267" s="1542"/>
      <c r="J267" s="1542"/>
      <c r="K267" s="1542"/>
      <c r="L267" s="1542"/>
      <c r="M267" s="1542"/>
      <c r="N267" s="1542"/>
      <c r="O267" s="1542"/>
      <c r="P267" s="1542"/>
      <c r="Q267" s="1542"/>
    </row>
    <row r="268" spans="2:17">
      <c r="B268" s="313"/>
      <c r="C268" s="313"/>
      <c r="D268" s="313"/>
      <c r="E268" s="313"/>
      <c r="F268" s="1542"/>
      <c r="G268" s="1542"/>
      <c r="H268" s="1542"/>
      <c r="I268" s="1542"/>
      <c r="J268" s="1542"/>
      <c r="K268" s="1542"/>
      <c r="L268" s="1542"/>
      <c r="M268" s="1542"/>
      <c r="N268" s="1542"/>
      <c r="O268" s="1542"/>
      <c r="P268" s="1542"/>
      <c r="Q268" s="1542"/>
    </row>
    <row r="269" spans="2:17">
      <c r="B269" s="313"/>
      <c r="C269" s="313"/>
      <c r="D269" s="313"/>
      <c r="E269" s="313"/>
      <c r="F269" s="1542"/>
      <c r="G269" s="1542"/>
      <c r="H269" s="1542"/>
      <c r="I269" s="1542"/>
      <c r="J269" s="1542"/>
      <c r="K269" s="1542"/>
      <c r="L269" s="1542"/>
      <c r="M269" s="1542"/>
      <c r="N269" s="1542"/>
      <c r="O269" s="1542"/>
      <c r="P269" s="1542"/>
      <c r="Q269" s="1542"/>
    </row>
    <row r="270" spans="2:17">
      <c r="B270" s="313"/>
      <c r="C270" s="313"/>
      <c r="D270" s="313"/>
      <c r="E270" s="313"/>
      <c r="F270" s="1542"/>
      <c r="G270" s="1542"/>
      <c r="H270" s="1542"/>
      <c r="I270" s="1542"/>
      <c r="J270" s="1542"/>
      <c r="K270" s="1542"/>
      <c r="L270" s="1542"/>
      <c r="M270" s="1542"/>
      <c r="N270" s="1542"/>
      <c r="O270" s="1542"/>
      <c r="P270" s="1542"/>
      <c r="Q270" s="1542"/>
    </row>
    <row r="271" spans="2:17">
      <c r="B271" s="313"/>
      <c r="C271" s="313"/>
      <c r="D271" s="313"/>
      <c r="E271" s="313"/>
      <c r="F271" s="1542"/>
      <c r="G271" s="1542"/>
      <c r="H271" s="1542"/>
      <c r="I271" s="1542"/>
      <c r="J271" s="1542"/>
      <c r="K271" s="1542"/>
      <c r="L271" s="1542"/>
      <c r="M271" s="1542"/>
      <c r="N271" s="1542"/>
      <c r="O271" s="1542"/>
      <c r="P271" s="1542"/>
      <c r="Q271" s="1542"/>
    </row>
    <row r="272" spans="2:17">
      <c r="B272" s="313"/>
      <c r="C272" s="313"/>
      <c r="D272" s="313"/>
      <c r="E272" s="313"/>
      <c r="F272" s="1542"/>
      <c r="G272" s="1542"/>
      <c r="H272" s="1542"/>
      <c r="I272" s="1542"/>
      <c r="J272" s="1542"/>
      <c r="K272" s="1542"/>
      <c r="L272" s="1542"/>
      <c r="M272" s="1542"/>
      <c r="N272" s="1542"/>
      <c r="O272" s="1542"/>
      <c r="P272" s="1542"/>
      <c r="Q272" s="1542"/>
    </row>
    <row r="273" spans="2:17">
      <c r="B273" s="313"/>
      <c r="C273" s="313"/>
      <c r="D273" s="313"/>
      <c r="E273" s="313"/>
      <c r="F273" s="1542"/>
      <c r="G273" s="1542"/>
      <c r="H273" s="1542"/>
      <c r="I273" s="1542"/>
      <c r="J273" s="1542"/>
      <c r="K273" s="1542"/>
      <c r="L273" s="1542"/>
      <c r="M273" s="1542"/>
      <c r="N273" s="1542"/>
      <c r="O273" s="1542"/>
      <c r="P273" s="1542"/>
      <c r="Q273" s="1542"/>
    </row>
    <row r="274" spans="2:17">
      <c r="B274" s="313"/>
      <c r="C274" s="313"/>
      <c r="D274" s="313"/>
      <c r="E274" s="313"/>
      <c r="F274" s="1542"/>
      <c r="G274" s="1542"/>
      <c r="H274" s="1542"/>
      <c r="I274" s="1542"/>
      <c r="J274" s="1542"/>
      <c r="K274" s="1542"/>
      <c r="L274" s="1542"/>
      <c r="M274" s="1542"/>
      <c r="N274" s="1542"/>
      <c r="O274" s="1542"/>
      <c r="P274" s="1542"/>
      <c r="Q274" s="1542"/>
    </row>
    <row r="275" spans="2:17">
      <c r="B275" s="313"/>
      <c r="C275" s="313"/>
      <c r="D275" s="313"/>
      <c r="E275" s="313"/>
      <c r="F275" s="1542"/>
      <c r="G275" s="1542"/>
      <c r="H275" s="1542"/>
      <c r="I275" s="1542"/>
      <c r="J275" s="1542"/>
      <c r="K275" s="1542"/>
      <c r="L275" s="1542"/>
      <c r="M275" s="1542"/>
      <c r="N275" s="1542"/>
      <c r="O275" s="1542"/>
      <c r="P275" s="1542"/>
      <c r="Q275" s="1542"/>
    </row>
    <row r="276" spans="2:17">
      <c r="B276" s="313"/>
      <c r="C276" s="313"/>
      <c r="D276" s="313"/>
      <c r="E276" s="313"/>
      <c r="F276" s="1542"/>
      <c r="G276" s="1542"/>
      <c r="H276" s="1542"/>
      <c r="I276" s="1542"/>
      <c r="J276" s="1542"/>
      <c r="K276" s="1542"/>
      <c r="L276" s="1542"/>
      <c r="M276" s="1542"/>
      <c r="N276" s="1542"/>
      <c r="O276" s="1542"/>
      <c r="P276" s="1542"/>
      <c r="Q276" s="1542"/>
    </row>
    <row r="277" spans="2:17">
      <c r="B277" s="313"/>
      <c r="C277" s="313"/>
      <c r="D277" s="313"/>
      <c r="E277" s="313"/>
      <c r="F277" s="1542"/>
      <c r="G277" s="1542"/>
      <c r="H277" s="1542"/>
      <c r="I277" s="1542"/>
      <c r="J277" s="1542"/>
      <c r="K277" s="1542"/>
      <c r="L277" s="1542"/>
      <c r="M277" s="1542"/>
      <c r="N277" s="1542"/>
      <c r="O277" s="1542"/>
      <c r="P277" s="1542"/>
      <c r="Q277" s="1542"/>
    </row>
    <row r="278" spans="2:17">
      <c r="B278" s="313"/>
      <c r="C278" s="313"/>
      <c r="D278" s="313"/>
      <c r="E278" s="313"/>
      <c r="F278" s="1542"/>
      <c r="G278" s="1542"/>
      <c r="H278" s="1542"/>
      <c r="I278" s="1542"/>
      <c r="J278" s="1542"/>
      <c r="K278" s="1542"/>
      <c r="L278" s="1542"/>
      <c r="M278" s="1542"/>
      <c r="N278" s="1542"/>
      <c r="O278" s="1542"/>
      <c r="P278" s="1542"/>
      <c r="Q278" s="1542"/>
    </row>
    <row r="279" spans="2:17">
      <c r="B279" s="313"/>
      <c r="C279" s="313"/>
      <c r="D279" s="313"/>
      <c r="E279" s="313"/>
      <c r="F279" s="1542"/>
      <c r="G279" s="1542"/>
      <c r="H279" s="1542"/>
      <c r="I279" s="1542"/>
      <c r="J279" s="1542"/>
      <c r="K279" s="1542"/>
      <c r="L279" s="1542"/>
      <c r="M279" s="1542"/>
      <c r="N279" s="1542"/>
      <c r="O279" s="1542"/>
      <c r="P279" s="1542"/>
      <c r="Q279" s="1542"/>
    </row>
    <row r="280" spans="2:17">
      <c r="B280" s="313"/>
      <c r="C280" s="313"/>
      <c r="D280" s="313"/>
      <c r="E280" s="313"/>
      <c r="F280" s="1542"/>
      <c r="G280" s="1542"/>
      <c r="H280" s="1542"/>
      <c r="I280" s="1542"/>
      <c r="J280" s="1542"/>
      <c r="K280" s="1542"/>
      <c r="L280" s="1542"/>
      <c r="M280" s="1542"/>
      <c r="N280" s="1542"/>
      <c r="O280" s="1542"/>
      <c r="P280" s="1542"/>
      <c r="Q280" s="1542"/>
    </row>
    <row r="281" spans="2:17">
      <c r="B281" s="313"/>
      <c r="C281" s="313"/>
      <c r="D281" s="313"/>
      <c r="E281" s="313"/>
      <c r="F281" s="1542"/>
      <c r="G281" s="1542"/>
      <c r="H281" s="1542"/>
      <c r="I281" s="1542"/>
      <c r="J281" s="1542"/>
      <c r="K281" s="1542"/>
      <c r="L281" s="1542"/>
      <c r="M281" s="1542"/>
      <c r="N281" s="1542"/>
      <c r="O281" s="1542"/>
      <c r="P281" s="1542"/>
      <c r="Q281" s="1542"/>
    </row>
    <row r="282" spans="2:17">
      <c r="B282" s="313"/>
      <c r="C282" s="313"/>
      <c r="D282" s="313"/>
      <c r="E282" s="313"/>
      <c r="F282" s="1542"/>
      <c r="G282" s="1542"/>
      <c r="H282" s="1542"/>
      <c r="I282" s="1542"/>
      <c r="J282" s="1542"/>
      <c r="K282" s="1542"/>
      <c r="L282" s="1542"/>
      <c r="M282" s="1542"/>
      <c r="N282" s="1542"/>
      <c r="O282" s="1542"/>
      <c r="P282" s="1542"/>
      <c r="Q282" s="1542"/>
    </row>
    <row r="283" spans="2:17">
      <c r="B283" s="313"/>
      <c r="C283" s="313"/>
      <c r="D283" s="313"/>
      <c r="E283" s="313"/>
      <c r="F283" s="1542"/>
      <c r="G283" s="1542"/>
      <c r="H283" s="1542"/>
      <c r="I283" s="1542"/>
      <c r="J283" s="1542"/>
      <c r="K283" s="1542"/>
      <c r="L283" s="1542"/>
      <c r="M283" s="1542"/>
      <c r="N283" s="1542"/>
      <c r="O283" s="1542"/>
      <c r="P283" s="1542"/>
      <c r="Q283" s="1542"/>
    </row>
    <row r="284" spans="2:17">
      <c r="B284" s="313"/>
      <c r="C284" s="313"/>
      <c r="D284" s="313"/>
      <c r="E284" s="313"/>
      <c r="F284" s="1542"/>
      <c r="G284" s="1542"/>
      <c r="H284" s="1542"/>
      <c r="I284" s="1542"/>
      <c r="J284" s="1542"/>
      <c r="K284" s="1542"/>
      <c r="L284" s="1542"/>
      <c r="M284" s="1542"/>
      <c r="N284" s="1542"/>
      <c r="O284" s="1542"/>
      <c r="P284" s="1542"/>
      <c r="Q284" s="1542"/>
    </row>
    <row r="285" spans="2:17">
      <c r="B285" s="313"/>
      <c r="C285" s="313"/>
      <c r="D285" s="313"/>
      <c r="E285" s="313"/>
      <c r="F285" s="1542"/>
      <c r="G285" s="1542"/>
      <c r="H285" s="1542"/>
      <c r="I285" s="1542"/>
      <c r="J285" s="1542"/>
      <c r="K285" s="1542"/>
      <c r="L285" s="1542"/>
      <c r="M285" s="1542"/>
      <c r="N285" s="1542"/>
      <c r="O285" s="1542"/>
      <c r="P285" s="1542"/>
      <c r="Q285" s="1542"/>
    </row>
    <row r="286" spans="2:17">
      <c r="B286" s="313"/>
      <c r="C286" s="313"/>
      <c r="D286" s="313"/>
      <c r="E286" s="313"/>
      <c r="F286" s="1542"/>
      <c r="G286" s="1542"/>
      <c r="H286" s="1542"/>
      <c r="I286" s="1542"/>
      <c r="J286" s="1542"/>
      <c r="K286" s="1542"/>
      <c r="L286" s="1542"/>
      <c r="M286" s="1542"/>
      <c r="N286" s="1542"/>
      <c r="O286" s="1542"/>
      <c r="P286" s="1542"/>
      <c r="Q286" s="1542"/>
    </row>
    <row r="287" spans="2:17">
      <c r="B287" s="313"/>
      <c r="C287" s="313"/>
      <c r="D287" s="313"/>
      <c r="E287" s="313"/>
      <c r="F287" s="1542"/>
      <c r="G287" s="1542"/>
      <c r="H287" s="1542"/>
      <c r="I287" s="1542"/>
      <c r="J287" s="1542"/>
      <c r="K287" s="1542"/>
      <c r="L287" s="1542"/>
      <c r="M287" s="1542"/>
      <c r="N287" s="1542"/>
      <c r="O287" s="1542"/>
      <c r="P287" s="1542"/>
      <c r="Q287" s="1542"/>
    </row>
    <row r="288" spans="2:17">
      <c r="B288" s="313"/>
      <c r="C288" s="313"/>
      <c r="D288" s="313"/>
      <c r="E288" s="313"/>
      <c r="F288" s="1542"/>
      <c r="G288" s="1542"/>
      <c r="H288" s="1542"/>
      <c r="I288" s="1542"/>
      <c r="J288" s="1542"/>
      <c r="K288" s="1542"/>
      <c r="L288" s="1542"/>
      <c r="M288" s="1542"/>
      <c r="N288" s="1542"/>
      <c r="O288" s="1542"/>
      <c r="P288" s="1542"/>
      <c r="Q288" s="1542"/>
    </row>
    <row r="289" spans="2:17">
      <c r="B289" s="313"/>
      <c r="C289" s="313"/>
      <c r="D289" s="313"/>
      <c r="E289" s="313"/>
      <c r="F289" s="1542"/>
      <c r="G289" s="1542"/>
      <c r="H289" s="1542"/>
      <c r="I289" s="1542"/>
      <c r="J289" s="1542"/>
      <c r="K289" s="1542"/>
      <c r="L289" s="1542"/>
      <c r="M289" s="1542"/>
      <c r="N289" s="1542"/>
      <c r="O289" s="1542"/>
      <c r="P289" s="1542"/>
      <c r="Q289" s="1542"/>
    </row>
    <row r="290" spans="2:17">
      <c r="B290" s="313"/>
      <c r="C290" s="313"/>
      <c r="D290" s="313"/>
      <c r="E290" s="313"/>
      <c r="F290" s="1542"/>
      <c r="G290" s="1542"/>
      <c r="H290" s="1542"/>
      <c r="I290" s="1542"/>
      <c r="J290" s="1542"/>
      <c r="K290" s="1542"/>
      <c r="L290" s="1542"/>
      <c r="M290" s="1542"/>
      <c r="N290" s="1542"/>
      <c r="O290" s="1542"/>
      <c r="P290" s="1542"/>
      <c r="Q290" s="1542"/>
    </row>
    <row r="291" spans="2:17">
      <c r="B291" s="313"/>
      <c r="C291" s="313"/>
      <c r="D291" s="313"/>
      <c r="E291" s="313"/>
      <c r="F291" s="1542"/>
      <c r="G291" s="1542"/>
      <c r="H291" s="1542"/>
      <c r="I291" s="1542"/>
      <c r="J291" s="1542"/>
      <c r="K291" s="1542"/>
      <c r="L291" s="1542"/>
      <c r="M291" s="1542"/>
      <c r="N291" s="1542"/>
      <c r="O291" s="1542"/>
      <c r="P291" s="1542"/>
      <c r="Q291" s="1542"/>
    </row>
    <row r="292" spans="2:17">
      <c r="B292" s="313"/>
      <c r="C292" s="313"/>
      <c r="D292" s="313"/>
      <c r="E292" s="313"/>
      <c r="F292" s="1542"/>
      <c r="G292" s="1542"/>
      <c r="H292" s="1542"/>
      <c r="I292" s="1542"/>
      <c r="J292" s="1542"/>
      <c r="K292" s="1542"/>
      <c r="L292" s="1542"/>
      <c r="M292" s="1542"/>
      <c r="N292" s="1542"/>
      <c r="O292" s="1542"/>
      <c r="P292" s="1542"/>
      <c r="Q292" s="1542"/>
    </row>
    <row r="293" spans="2:17">
      <c r="B293" s="313"/>
      <c r="C293" s="313"/>
      <c r="D293" s="313"/>
      <c r="E293" s="313"/>
      <c r="F293" s="1542"/>
      <c r="G293" s="1542"/>
      <c r="H293" s="1542"/>
      <c r="I293" s="1542"/>
      <c r="J293" s="1542"/>
      <c r="K293" s="1542"/>
      <c r="L293" s="1542"/>
      <c r="M293" s="1542"/>
      <c r="N293" s="1542"/>
      <c r="O293" s="1542"/>
      <c r="P293" s="1542"/>
      <c r="Q293" s="1542"/>
    </row>
    <row r="294" spans="2:17">
      <c r="B294" s="313"/>
      <c r="C294" s="313"/>
      <c r="D294" s="313"/>
      <c r="E294" s="313"/>
      <c r="F294" s="1542"/>
      <c r="G294" s="1542"/>
      <c r="H294" s="1542"/>
      <c r="I294" s="1542"/>
      <c r="J294" s="1542"/>
      <c r="K294" s="1542"/>
      <c r="L294" s="1542"/>
      <c r="M294" s="1542"/>
      <c r="N294" s="1542"/>
      <c r="O294" s="1542"/>
      <c r="P294" s="1542"/>
      <c r="Q294" s="1542"/>
    </row>
    <row r="295" spans="2:17">
      <c r="B295" s="313"/>
      <c r="C295" s="313"/>
      <c r="D295" s="313"/>
      <c r="E295" s="313"/>
      <c r="F295" s="1542"/>
      <c r="G295" s="1542"/>
      <c r="H295" s="1542"/>
      <c r="I295" s="1542"/>
      <c r="J295" s="1542"/>
      <c r="K295" s="1542"/>
      <c r="L295" s="1542"/>
      <c r="M295" s="1542"/>
      <c r="N295" s="1542"/>
      <c r="O295" s="1542"/>
      <c r="P295" s="1542"/>
      <c r="Q295" s="1542"/>
    </row>
    <row r="296" spans="2:17">
      <c r="B296" s="313"/>
      <c r="C296" s="313"/>
      <c r="D296" s="313"/>
      <c r="E296" s="313"/>
      <c r="F296" s="1542"/>
      <c r="G296" s="1542"/>
      <c r="H296" s="1542"/>
      <c r="I296" s="1542"/>
      <c r="J296" s="1542"/>
      <c r="K296" s="1542"/>
      <c r="L296" s="1542"/>
      <c r="M296" s="1542"/>
      <c r="N296" s="1542"/>
      <c r="O296" s="1542"/>
      <c r="P296" s="1542"/>
      <c r="Q296" s="1542"/>
    </row>
    <row r="297" spans="2:17">
      <c r="B297" s="313"/>
      <c r="C297" s="313"/>
      <c r="D297" s="313"/>
      <c r="E297" s="313"/>
      <c r="F297" s="1542"/>
      <c r="G297" s="1542"/>
      <c r="H297" s="1542"/>
      <c r="I297" s="1542"/>
      <c r="J297" s="1542"/>
      <c r="K297" s="1542"/>
      <c r="L297" s="1542"/>
      <c r="M297" s="1542"/>
      <c r="N297" s="1542"/>
      <c r="O297" s="1542"/>
      <c r="P297" s="1542"/>
      <c r="Q297" s="1542"/>
    </row>
    <row r="298" spans="2:17">
      <c r="B298" s="313"/>
      <c r="C298" s="313"/>
      <c r="D298" s="313"/>
      <c r="E298" s="313"/>
      <c r="F298" s="1542"/>
      <c r="G298" s="1542"/>
      <c r="H298" s="1542"/>
      <c r="I298" s="1542"/>
      <c r="J298" s="1542"/>
      <c r="K298" s="1542"/>
      <c r="L298" s="1542"/>
      <c r="M298" s="1542"/>
      <c r="N298" s="1542"/>
      <c r="O298" s="1542"/>
      <c r="P298" s="1542"/>
      <c r="Q298" s="1542"/>
    </row>
    <row r="299" spans="2:17">
      <c r="B299" s="313"/>
      <c r="C299" s="313"/>
      <c r="D299" s="313"/>
      <c r="E299" s="313"/>
      <c r="F299" s="1542"/>
      <c r="G299" s="1542"/>
      <c r="H299" s="1542"/>
      <c r="I299" s="1542"/>
      <c r="J299" s="1542"/>
      <c r="K299" s="1542"/>
      <c r="L299" s="1542"/>
      <c r="M299" s="1542"/>
      <c r="N299" s="1542"/>
      <c r="O299" s="1542"/>
      <c r="P299" s="1542"/>
      <c r="Q299" s="1542"/>
    </row>
    <row r="300" spans="2:17">
      <c r="B300" s="313"/>
      <c r="C300" s="313"/>
      <c r="D300" s="313"/>
      <c r="E300" s="313"/>
      <c r="F300" s="1542"/>
      <c r="G300" s="1542"/>
      <c r="H300" s="1542"/>
      <c r="I300" s="1542"/>
      <c r="J300" s="1542"/>
      <c r="K300" s="1542"/>
      <c r="L300" s="1542"/>
      <c r="M300" s="1542"/>
      <c r="N300" s="1542"/>
      <c r="O300" s="1542"/>
      <c r="P300" s="1542"/>
      <c r="Q300" s="1542"/>
    </row>
    <row r="301" spans="2:17">
      <c r="B301" s="313"/>
      <c r="C301" s="313"/>
      <c r="D301" s="313"/>
      <c r="E301" s="313"/>
      <c r="F301" s="1542"/>
      <c r="G301" s="1542"/>
      <c r="H301" s="1542"/>
      <c r="I301" s="1542"/>
      <c r="J301" s="1542"/>
      <c r="K301" s="1542"/>
      <c r="L301" s="1542"/>
      <c r="M301" s="1542"/>
      <c r="N301" s="1542"/>
      <c r="O301" s="1542"/>
      <c r="P301" s="1542"/>
      <c r="Q301" s="1542"/>
    </row>
    <row r="302" spans="2:17">
      <c r="B302" s="313"/>
      <c r="C302" s="313"/>
      <c r="D302" s="313"/>
      <c r="E302" s="313"/>
      <c r="F302" s="1542"/>
      <c r="G302" s="1542"/>
      <c r="H302" s="1542"/>
      <c r="I302" s="1542"/>
      <c r="J302" s="1542"/>
      <c r="K302" s="1542"/>
      <c r="L302" s="1542"/>
      <c r="M302" s="1542"/>
      <c r="N302" s="1542"/>
      <c r="O302" s="1542"/>
      <c r="P302" s="1542"/>
      <c r="Q302" s="1542"/>
    </row>
    <row r="303" spans="2:17">
      <c r="B303" s="313"/>
      <c r="C303" s="313"/>
      <c r="D303" s="313"/>
      <c r="E303" s="313"/>
      <c r="F303" s="1542"/>
      <c r="G303" s="1542"/>
      <c r="H303" s="1542"/>
      <c r="I303" s="1542"/>
      <c r="J303" s="1542"/>
      <c r="K303" s="1542"/>
      <c r="L303" s="1542"/>
      <c r="M303" s="1542"/>
      <c r="N303" s="1542"/>
      <c r="O303" s="1542"/>
      <c r="P303" s="1542"/>
      <c r="Q303" s="1542"/>
    </row>
    <row r="304" spans="2:17">
      <c r="B304" s="313"/>
      <c r="C304" s="313"/>
      <c r="D304" s="313"/>
      <c r="E304" s="313"/>
      <c r="F304" s="1542"/>
      <c r="G304" s="1542"/>
      <c r="H304" s="1542"/>
      <c r="I304" s="1542"/>
      <c r="J304" s="1542"/>
      <c r="K304" s="1542"/>
      <c r="L304" s="1542"/>
      <c r="M304" s="1542"/>
      <c r="N304" s="1542"/>
      <c r="O304" s="1542"/>
      <c r="P304" s="1542"/>
      <c r="Q304" s="1542"/>
    </row>
    <row r="305" spans="2:17">
      <c r="B305" s="313"/>
      <c r="C305" s="313"/>
      <c r="D305" s="313"/>
      <c r="E305" s="313"/>
      <c r="F305" s="1542"/>
      <c r="G305" s="1542"/>
      <c r="H305" s="1542"/>
      <c r="I305" s="1542"/>
      <c r="J305" s="1542"/>
      <c r="K305" s="1542"/>
      <c r="L305" s="1542"/>
      <c r="M305" s="1542"/>
      <c r="N305" s="1542"/>
      <c r="O305" s="1542"/>
      <c r="P305" s="1542"/>
      <c r="Q305" s="1542"/>
    </row>
    <row r="306" spans="2:17">
      <c r="B306" s="313"/>
      <c r="C306" s="313"/>
      <c r="D306" s="313"/>
      <c r="E306" s="313"/>
      <c r="F306" s="1542"/>
      <c r="G306" s="1542"/>
      <c r="H306" s="1542"/>
      <c r="I306" s="1542"/>
      <c r="J306" s="1542"/>
      <c r="K306" s="1542"/>
      <c r="L306" s="1542"/>
      <c r="M306" s="1542"/>
      <c r="N306" s="1542"/>
      <c r="O306" s="1542"/>
      <c r="P306" s="1542"/>
      <c r="Q306" s="1542"/>
    </row>
    <row r="307" spans="2:17">
      <c r="B307" s="313"/>
      <c r="C307" s="313"/>
      <c r="D307" s="313"/>
      <c r="E307" s="313"/>
      <c r="F307" s="1542"/>
      <c r="G307" s="1542"/>
      <c r="H307" s="1542"/>
      <c r="I307" s="1542"/>
      <c r="J307" s="1542"/>
      <c r="K307" s="1542"/>
      <c r="L307" s="1542"/>
      <c r="M307" s="1542"/>
      <c r="N307" s="1542"/>
      <c r="O307" s="1542"/>
      <c r="P307" s="1542"/>
      <c r="Q307" s="1542"/>
    </row>
    <row r="308" spans="2:17">
      <c r="B308" s="313"/>
      <c r="C308" s="313"/>
      <c r="D308" s="313"/>
      <c r="E308" s="313"/>
      <c r="F308" s="1542"/>
      <c r="G308" s="1542"/>
      <c r="H308" s="1542"/>
      <c r="I308" s="1542"/>
      <c r="J308" s="1542"/>
      <c r="K308" s="1542"/>
      <c r="L308" s="1542"/>
      <c r="M308" s="1542"/>
      <c r="N308" s="1542"/>
      <c r="O308" s="1542"/>
      <c r="P308" s="1542"/>
      <c r="Q308" s="1542"/>
    </row>
    <row r="309" spans="2:17">
      <c r="B309" s="313"/>
      <c r="C309" s="313"/>
      <c r="D309" s="313"/>
      <c r="E309" s="313"/>
      <c r="F309" s="1542"/>
      <c r="G309" s="1542"/>
      <c r="H309" s="1542"/>
      <c r="I309" s="1542"/>
      <c r="J309" s="1542"/>
      <c r="K309" s="1542"/>
      <c r="L309" s="1542"/>
      <c r="M309" s="1542"/>
      <c r="N309" s="1542"/>
      <c r="O309" s="1542"/>
      <c r="P309" s="1542"/>
      <c r="Q309" s="1542"/>
    </row>
    <row r="310" spans="2:17">
      <c r="B310" s="313"/>
      <c r="C310" s="313"/>
      <c r="D310" s="313"/>
      <c r="E310" s="313"/>
      <c r="F310" s="1542"/>
      <c r="G310" s="1542"/>
      <c r="H310" s="1542"/>
      <c r="I310" s="1542"/>
      <c r="J310" s="1542"/>
      <c r="K310" s="1542"/>
      <c r="L310" s="1542"/>
      <c r="M310" s="1542"/>
      <c r="N310" s="1542"/>
      <c r="O310" s="1542"/>
      <c r="P310" s="1542"/>
      <c r="Q310" s="1542"/>
    </row>
    <row r="311" spans="2:17">
      <c r="B311" s="313"/>
      <c r="C311" s="313"/>
      <c r="D311" s="313"/>
      <c r="E311" s="313"/>
      <c r="F311" s="1542"/>
      <c r="G311" s="1542"/>
      <c r="H311" s="1542"/>
      <c r="I311" s="1542"/>
      <c r="J311" s="1542"/>
      <c r="K311" s="1542"/>
      <c r="L311" s="1542"/>
      <c r="M311" s="1542"/>
      <c r="N311" s="1542"/>
      <c r="O311" s="1542"/>
      <c r="P311" s="1542"/>
      <c r="Q311" s="1542"/>
    </row>
    <row r="312" spans="2:17">
      <c r="B312" s="313"/>
      <c r="C312" s="313"/>
      <c r="D312" s="313"/>
      <c r="E312" s="313"/>
      <c r="F312" s="1542"/>
      <c r="G312" s="1542"/>
      <c r="H312" s="1542"/>
      <c r="I312" s="1542"/>
      <c r="J312" s="1542"/>
      <c r="K312" s="1542"/>
      <c r="L312" s="1542"/>
      <c r="M312" s="1542"/>
      <c r="N312" s="1542"/>
      <c r="O312" s="1542"/>
      <c r="P312" s="1542"/>
      <c r="Q312" s="1542"/>
    </row>
    <row r="313" spans="2:17">
      <c r="B313" s="313"/>
      <c r="C313" s="313"/>
      <c r="D313" s="313"/>
      <c r="E313" s="313"/>
      <c r="F313" s="1542"/>
      <c r="G313" s="1542"/>
      <c r="H313" s="1542"/>
      <c r="I313" s="1542"/>
      <c r="J313" s="1542"/>
      <c r="K313" s="1542"/>
      <c r="L313" s="1542"/>
      <c r="M313" s="1542"/>
      <c r="N313" s="1542"/>
      <c r="O313" s="1542"/>
      <c r="P313" s="1542"/>
      <c r="Q313" s="1542"/>
    </row>
    <row r="314" spans="2:17">
      <c r="B314" s="313"/>
      <c r="C314" s="313"/>
      <c r="D314" s="313"/>
      <c r="E314" s="313"/>
      <c r="F314" s="1542"/>
      <c r="G314" s="1542"/>
      <c r="H314" s="1542"/>
      <c r="I314" s="1542"/>
      <c r="J314" s="1542"/>
      <c r="K314" s="1542"/>
      <c r="L314" s="1542"/>
      <c r="M314" s="1542"/>
      <c r="N314" s="1542"/>
      <c r="O314" s="1542"/>
      <c r="P314" s="1542"/>
      <c r="Q314" s="1542"/>
    </row>
    <row r="315" spans="2:17">
      <c r="B315" s="313"/>
      <c r="C315" s="313"/>
      <c r="D315" s="313"/>
      <c r="E315" s="313"/>
      <c r="F315" s="1542"/>
      <c r="G315" s="1542"/>
      <c r="H315" s="1542"/>
      <c r="I315" s="1542"/>
      <c r="J315" s="1542"/>
      <c r="K315" s="1542"/>
      <c r="L315" s="1542"/>
      <c r="M315" s="1542"/>
      <c r="N315" s="1542"/>
      <c r="O315" s="1542"/>
      <c r="P315" s="1542"/>
      <c r="Q315" s="1542"/>
    </row>
    <row r="316" spans="2:17">
      <c r="B316" s="313"/>
      <c r="C316" s="313"/>
      <c r="D316" s="313"/>
      <c r="E316" s="313"/>
      <c r="F316" s="1542"/>
      <c r="G316" s="1542"/>
      <c r="H316" s="1542"/>
      <c r="I316" s="1542"/>
      <c r="J316" s="1542"/>
      <c r="K316" s="1542"/>
      <c r="L316" s="1542"/>
      <c r="M316" s="1542"/>
      <c r="N316" s="1542"/>
      <c r="O316" s="1542"/>
      <c r="P316" s="1542"/>
      <c r="Q316" s="1542"/>
    </row>
    <row r="317" spans="2:17">
      <c r="B317" s="313"/>
      <c r="C317" s="313"/>
      <c r="D317" s="313"/>
      <c r="E317" s="313"/>
      <c r="F317" s="1542"/>
      <c r="G317" s="1542"/>
      <c r="H317" s="1542"/>
      <c r="I317" s="1542"/>
      <c r="J317" s="1542"/>
      <c r="K317" s="1542"/>
      <c r="L317" s="1542"/>
      <c r="M317" s="1542"/>
      <c r="N317" s="1542"/>
      <c r="O317" s="1542"/>
      <c r="P317" s="1542"/>
      <c r="Q317" s="1542"/>
    </row>
    <row r="318" spans="2:17">
      <c r="B318" s="313"/>
      <c r="C318" s="313"/>
      <c r="D318" s="313"/>
      <c r="E318" s="313"/>
      <c r="F318" s="1542"/>
      <c r="G318" s="1542"/>
      <c r="H318" s="1542"/>
      <c r="I318" s="1542"/>
      <c r="J318" s="1542"/>
      <c r="K318" s="1542"/>
      <c r="L318" s="1542"/>
      <c r="M318" s="1542"/>
      <c r="N318" s="1542"/>
      <c r="O318" s="1542"/>
      <c r="P318" s="1542"/>
      <c r="Q318" s="1542"/>
    </row>
    <row r="319" spans="2:17">
      <c r="B319" s="313"/>
      <c r="C319" s="313"/>
      <c r="D319" s="313"/>
      <c r="E319" s="313"/>
      <c r="F319" s="1542"/>
      <c r="G319" s="1542"/>
      <c r="H319" s="1542"/>
      <c r="I319" s="1542"/>
      <c r="J319" s="1542"/>
      <c r="K319" s="1542"/>
      <c r="L319" s="1542"/>
      <c r="M319" s="1542"/>
      <c r="N319" s="1542"/>
      <c r="O319" s="1542"/>
      <c r="P319" s="1542"/>
      <c r="Q319" s="1542"/>
    </row>
    <row r="320" spans="2:17">
      <c r="B320" s="313"/>
      <c r="C320" s="313"/>
      <c r="D320" s="313"/>
      <c r="E320" s="313"/>
      <c r="F320" s="1542"/>
      <c r="G320" s="1542"/>
      <c r="H320" s="1542"/>
      <c r="I320" s="1542"/>
      <c r="J320" s="1542"/>
      <c r="K320" s="1542"/>
      <c r="L320" s="1542"/>
      <c r="M320" s="1542"/>
      <c r="N320" s="1542"/>
      <c r="O320" s="1542"/>
      <c r="P320" s="1542"/>
      <c r="Q320" s="1542"/>
    </row>
    <row r="321" spans="2:17">
      <c r="B321" s="313"/>
      <c r="C321" s="313"/>
      <c r="D321" s="313"/>
      <c r="E321" s="313"/>
      <c r="F321" s="1542"/>
      <c r="G321" s="1542"/>
      <c r="H321" s="1542"/>
      <c r="I321" s="1542"/>
      <c r="J321" s="1542"/>
      <c r="K321" s="1542"/>
      <c r="L321" s="1542"/>
      <c r="M321" s="1542"/>
      <c r="N321" s="1542"/>
      <c r="O321" s="1542"/>
      <c r="P321" s="1542"/>
      <c r="Q321" s="1542"/>
    </row>
    <row r="322" spans="2:17">
      <c r="B322" s="313"/>
      <c r="C322" s="313"/>
      <c r="D322" s="313"/>
      <c r="E322" s="313"/>
      <c r="F322" s="1542"/>
      <c r="G322" s="1542"/>
      <c r="H322" s="1542"/>
      <c r="I322" s="1542"/>
      <c r="J322" s="1542"/>
      <c r="K322" s="1542"/>
      <c r="L322" s="1542"/>
      <c r="M322" s="1542"/>
      <c r="N322" s="1542"/>
      <c r="O322" s="1542"/>
      <c r="P322" s="1542"/>
      <c r="Q322" s="1542"/>
    </row>
    <row r="323" spans="2:17">
      <c r="B323" s="313"/>
      <c r="C323" s="313"/>
      <c r="D323" s="313"/>
      <c r="E323" s="313"/>
      <c r="F323" s="1542"/>
      <c r="G323" s="1542"/>
      <c r="H323" s="1542"/>
      <c r="I323" s="1542"/>
      <c r="J323" s="1542"/>
      <c r="K323" s="1542"/>
      <c r="L323" s="1542"/>
      <c r="M323" s="1542"/>
      <c r="N323" s="1542"/>
      <c r="O323" s="1542"/>
      <c r="P323" s="1542"/>
      <c r="Q323" s="1542"/>
    </row>
    <row r="324" spans="2:17">
      <c r="B324" s="313"/>
      <c r="C324" s="313"/>
      <c r="D324" s="313"/>
      <c r="E324" s="313"/>
      <c r="F324" s="1542"/>
      <c r="G324" s="1542"/>
      <c r="H324" s="1542"/>
      <c r="I324" s="1542"/>
      <c r="J324" s="1542"/>
      <c r="K324" s="1542"/>
      <c r="L324" s="1542"/>
      <c r="M324" s="1542"/>
      <c r="N324" s="1542"/>
      <c r="O324" s="1542"/>
      <c r="P324" s="1542"/>
      <c r="Q324" s="1542"/>
    </row>
    <row r="325" spans="2:17">
      <c r="B325" s="313"/>
      <c r="C325" s="313"/>
      <c r="D325" s="313"/>
      <c r="E325" s="313"/>
      <c r="F325" s="1542"/>
      <c r="G325" s="1542"/>
      <c r="H325" s="1542"/>
      <c r="I325" s="1542"/>
      <c r="J325" s="1542"/>
      <c r="K325" s="1542"/>
      <c r="L325" s="1542"/>
      <c r="M325" s="1542"/>
      <c r="N325" s="1542"/>
      <c r="O325" s="1542"/>
      <c r="P325" s="1542"/>
      <c r="Q325" s="1542"/>
    </row>
    <row r="326" spans="2:17">
      <c r="B326" s="313"/>
      <c r="C326" s="313"/>
      <c r="D326" s="313"/>
      <c r="E326" s="313"/>
      <c r="F326" s="1542"/>
      <c r="G326" s="1542"/>
      <c r="H326" s="1542"/>
      <c r="I326" s="1542"/>
      <c r="J326" s="1542"/>
      <c r="K326" s="1542"/>
      <c r="L326" s="1542"/>
      <c r="M326" s="1542"/>
      <c r="N326" s="1542"/>
      <c r="O326" s="1542"/>
      <c r="P326" s="1542"/>
      <c r="Q326" s="1542"/>
    </row>
    <row r="327" spans="2:17">
      <c r="B327" s="313"/>
      <c r="C327" s="313"/>
      <c r="D327" s="313"/>
      <c r="E327" s="313"/>
      <c r="F327" s="1542"/>
      <c r="G327" s="1542"/>
      <c r="H327" s="1542"/>
      <c r="I327" s="1542"/>
      <c r="J327" s="1542"/>
      <c r="K327" s="1542"/>
      <c r="L327" s="1542"/>
      <c r="M327" s="1542"/>
      <c r="N327" s="1542"/>
      <c r="O327" s="1542"/>
      <c r="P327" s="1542"/>
      <c r="Q327" s="1542"/>
    </row>
    <row r="328" spans="2:17">
      <c r="B328" s="313"/>
      <c r="C328" s="313"/>
      <c r="D328" s="313"/>
      <c r="E328" s="313"/>
      <c r="F328" s="1542"/>
      <c r="G328" s="1542"/>
      <c r="H328" s="1542"/>
      <c r="I328" s="1542"/>
      <c r="J328" s="1542"/>
      <c r="K328" s="1542"/>
      <c r="L328" s="1542"/>
      <c r="M328" s="1542"/>
      <c r="N328" s="1542"/>
      <c r="O328" s="1542"/>
      <c r="P328" s="1542"/>
      <c r="Q328" s="1542"/>
    </row>
    <row r="329" spans="2:17">
      <c r="B329" s="313"/>
      <c r="C329" s="313"/>
      <c r="D329" s="313"/>
      <c r="E329" s="313"/>
      <c r="F329" s="1542"/>
      <c r="G329" s="1542"/>
      <c r="H329" s="1542"/>
      <c r="I329" s="1542"/>
      <c r="J329" s="1542"/>
      <c r="K329" s="1542"/>
      <c r="L329" s="1542"/>
      <c r="M329" s="1542"/>
      <c r="N329" s="1542"/>
      <c r="O329" s="1542"/>
      <c r="P329" s="1542"/>
      <c r="Q329" s="1542"/>
    </row>
    <row r="330" spans="2:17">
      <c r="B330" s="313"/>
      <c r="C330" s="313"/>
      <c r="D330" s="313"/>
      <c r="E330" s="313"/>
      <c r="F330" s="1542"/>
      <c r="G330" s="1542"/>
      <c r="H330" s="1542"/>
      <c r="I330" s="1542"/>
      <c r="J330" s="1542"/>
      <c r="K330" s="1542"/>
      <c r="L330" s="1542"/>
      <c r="M330" s="1542"/>
      <c r="N330" s="1542"/>
      <c r="O330" s="1542"/>
      <c r="P330" s="1542"/>
      <c r="Q330" s="1542"/>
    </row>
    <row r="331" spans="2:17">
      <c r="B331" s="313"/>
      <c r="C331" s="313"/>
      <c r="D331" s="313"/>
      <c r="E331" s="313"/>
      <c r="F331" s="1542"/>
      <c r="G331" s="1542"/>
      <c r="H331" s="1542"/>
      <c r="I331" s="1542"/>
      <c r="J331" s="1542"/>
      <c r="K331" s="1542"/>
      <c r="L331" s="1542"/>
      <c r="M331" s="1542"/>
      <c r="N331" s="1542"/>
      <c r="O331" s="1542"/>
      <c r="P331" s="1542"/>
      <c r="Q331" s="1542"/>
    </row>
    <row r="332" spans="2:17">
      <c r="B332" s="313"/>
      <c r="C332" s="313"/>
      <c r="D332" s="313"/>
      <c r="E332" s="313"/>
      <c r="F332" s="1542"/>
      <c r="G332" s="1542"/>
      <c r="H332" s="1542"/>
      <c r="I332" s="1542"/>
      <c r="J332" s="1542"/>
      <c r="K332" s="1542"/>
      <c r="L332" s="1542"/>
      <c r="M332" s="1542"/>
      <c r="N332" s="1542"/>
      <c r="O332" s="1542"/>
      <c r="P332" s="1542"/>
      <c r="Q332" s="1542"/>
    </row>
    <row r="333" spans="2:17">
      <c r="B333" s="313"/>
      <c r="C333" s="313"/>
      <c r="D333" s="313"/>
      <c r="E333" s="313"/>
      <c r="F333" s="1542"/>
      <c r="G333" s="1542"/>
      <c r="H333" s="1542"/>
      <c r="I333" s="1542"/>
      <c r="J333" s="1542"/>
      <c r="K333" s="1542"/>
      <c r="L333" s="1542"/>
      <c r="M333" s="1542"/>
      <c r="N333" s="1542"/>
      <c r="O333" s="1542"/>
      <c r="P333" s="1542"/>
      <c r="Q333" s="1542"/>
    </row>
    <row r="334" spans="2:17">
      <c r="B334" s="313"/>
      <c r="C334" s="313"/>
      <c r="D334" s="313"/>
      <c r="E334" s="313"/>
      <c r="F334" s="1542"/>
      <c r="G334" s="1542"/>
      <c r="H334" s="1542"/>
      <c r="I334" s="1542"/>
      <c r="J334" s="1542"/>
      <c r="K334" s="1542"/>
      <c r="L334" s="1542"/>
      <c r="M334" s="1542"/>
      <c r="N334" s="1542"/>
      <c r="O334" s="1542"/>
      <c r="P334" s="1542"/>
      <c r="Q334" s="1542"/>
    </row>
    <row r="335" spans="2:17">
      <c r="B335" s="313"/>
      <c r="C335" s="313"/>
      <c r="D335" s="313"/>
      <c r="E335" s="313"/>
      <c r="F335" s="1542"/>
      <c r="G335" s="1542"/>
      <c r="H335" s="1542"/>
      <c r="I335" s="1542"/>
      <c r="J335" s="1542"/>
      <c r="K335" s="1542"/>
      <c r="L335" s="1542"/>
      <c r="M335" s="1542"/>
      <c r="N335" s="1542"/>
      <c r="O335" s="1542"/>
      <c r="P335" s="1542"/>
      <c r="Q335" s="1542"/>
    </row>
    <row r="336" spans="2:17">
      <c r="B336" s="313"/>
      <c r="C336" s="313"/>
      <c r="D336" s="313"/>
      <c r="E336" s="313"/>
      <c r="F336" s="1542"/>
      <c r="G336" s="1542"/>
      <c r="H336" s="1542"/>
      <c r="I336" s="1542"/>
      <c r="J336" s="1542"/>
      <c r="K336" s="1542"/>
      <c r="L336" s="1542"/>
      <c r="M336" s="1542"/>
      <c r="N336" s="1542"/>
      <c r="O336" s="1542"/>
      <c r="P336" s="1542"/>
      <c r="Q336" s="1542"/>
    </row>
    <row r="337" spans="2:17">
      <c r="B337" s="313"/>
      <c r="C337" s="313"/>
      <c r="D337" s="313"/>
      <c r="E337" s="313"/>
      <c r="F337" s="1542"/>
      <c r="G337" s="1542"/>
      <c r="H337" s="1542"/>
      <c r="I337" s="1542"/>
      <c r="J337" s="1542"/>
      <c r="K337" s="1542"/>
      <c r="L337" s="1542"/>
      <c r="M337" s="1542"/>
      <c r="N337" s="1542"/>
      <c r="O337" s="1542"/>
      <c r="P337" s="1542"/>
      <c r="Q337" s="1542"/>
    </row>
    <row r="338" spans="2:17">
      <c r="B338" s="313"/>
      <c r="C338" s="313"/>
      <c r="D338" s="313"/>
      <c r="E338" s="313"/>
      <c r="F338" s="1542"/>
      <c r="G338" s="1542"/>
      <c r="H338" s="1542"/>
      <c r="I338" s="1542"/>
      <c r="J338" s="1542"/>
      <c r="K338" s="1542"/>
      <c r="L338" s="1542"/>
      <c r="M338" s="1542"/>
      <c r="N338" s="1542"/>
      <c r="O338" s="1542"/>
      <c r="P338" s="1542"/>
      <c r="Q338" s="1542"/>
    </row>
    <row r="339" spans="2:17">
      <c r="B339" s="313"/>
      <c r="C339" s="313"/>
      <c r="D339" s="313"/>
      <c r="E339" s="313"/>
      <c r="F339" s="1542"/>
      <c r="G339" s="1542"/>
      <c r="H339" s="1542"/>
      <c r="I339" s="1542"/>
      <c r="J339" s="1542"/>
      <c r="K339" s="1542"/>
      <c r="L339" s="1542"/>
      <c r="M339" s="1542"/>
      <c r="N339" s="1542"/>
      <c r="O339" s="1542"/>
      <c r="P339" s="1542"/>
      <c r="Q339" s="1542"/>
    </row>
    <row r="340" spans="2:17">
      <c r="B340" s="313"/>
      <c r="C340" s="313"/>
      <c r="D340" s="313"/>
      <c r="E340" s="313"/>
      <c r="F340" s="1542"/>
      <c r="G340" s="1542"/>
      <c r="H340" s="1542"/>
      <c r="I340" s="1542"/>
      <c r="J340" s="1542"/>
      <c r="K340" s="1542"/>
      <c r="L340" s="1542"/>
      <c r="M340" s="1542"/>
      <c r="N340" s="1542"/>
      <c r="O340" s="1542"/>
      <c r="P340" s="1542"/>
      <c r="Q340" s="1542"/>
    </row>
    <row r="341" spans="2:17">
      <c r="B341" s="313"/>
      <c r="C341" s="313"/>
      <c r="D341" s="313"/>
      <c r="E341" s="313"/>
      <c r="F341" s="1542"/>
      <c r="G341" s="1542"/>
      <c r="H341" s="1542"/>
      <c r="I341" s="1542"/>
      <c r="J341" s="1542"/>
      <c r="K341" s="1542"/>
      <c r="L341" s="1542"/>
      <c r="M341" s="1542"/>
      <c r="N341" s="1542"/>
      <c r="O341" s="1542"/>
      <c r="P341" s="1542"/>
      <c r="Q341" s="1542"/>
    </row>
    <row r="342" spans="2:17">
      <c r="B342" s="313"/>
      <c r="C342" s="313"/>
      <c r="D342" s="313"/>
      <c r="E342" s="313"/>
      <c r="F342" s="1542"/>
      <c r="G342" s="1542"/>
      <c r="H342" s="1542"/>
      <c r="I342" s="1542"/>
      <c r="J342" s="1542"/>
      <c r="K342" s="1542"/>
      <c r="L342" s="1542"/>
      <c r="M342" s="1542"/>
      <c r="N342" s="1542"/>
      <c r="O342" s="1542"/>
      <c r="P342" s="1542"/>
      <c r="Q342" s="1542"/>
    </row>
    <row r="343" spans="2:17">
      <c r="B343" s="313"/>
      <c r="C343" s="313"/>
      <c r="D343" s="313"/>
      <c r="E343" s="313"/>
      <c r="F343" s="1542"/>
      <c r="G343" s="1542"/>
      <c r="H343" s="1542"/>
      <c r="I343" s="1542"/>
      <c r="J343" s="1542"/>
      <c r="K343" s="1542"/>
      <c r="L343" s="1542"/>
      <c r="M343" s="1542"/>
      <c r="N343" s="1542"/>
      <c r="O343" s="1542"/>
      <c r="P343" s="1542"/>
      <c r="Q343" s="1542"/>
    </row>
    <row r="344" spans="2:17">
      <c r="B344" s="313"/>
      <c r="C344" s="313"/>
      <c r="D344" s="313"/>
      <c r="E344" s="313"/>
      <c r="F344" s="1542"/>
      <c r="G344" s="1542"/>
      <c r="H344" s="1542"/>
      <c r="I344" s="1542"/>
      <c r="J344" s="1542"/>
      <c r="K344" s="1542"/>
      <c r="L344" s="1542"/>
      <c r="M344" s="1542"/>
      <c r="N344" s="1542"/>
      <c r="O344" s="1542"/>
      <c r="P344" s="1542"/>
      <c r="Q344" s="1542"/>
    </row>
    <row r="345" spans="2:17">
      <c r="B345" s="313"/>
      <c r="C345" s="313"/>
      <c r="D345" s="313"/>
      <c r="E345" s="313"/>
      <c r="F345" s="1542"/>
      <c r="G345" s="1542"/>
      <c r="H345" s="1542"/>
      <c r="I345" s="1542"/>
      <c r="J345" s="1542"/>
      <c r="K345" s="1542"/>
      <c r="L345" s="1542"/>
      <c r="M345" s="1542"/>
      <c r="N345" s="1542"/>
      <c r="O345" s="1542"/>
      <c r="P345" s="1542"/>
      <c r="Q345" s="1542"/>
    </row>
    <row r="346" spans="2:17">
      <c r="B346" s="313"/>
      <c r="C346" s="313"/>
      <c r="D346" s="313"/>
      <c r="E346" s="313"/>
      <c r="F346" s="1542"/>
      <c r="G346" s="1542"/>
      <c r="H346" s="1542"/>
      <c r="I346" s="1542"/>
      <c r="J346" s="1542"/>
      <c r="K346" s="1542"/>
      <c r="L346" s="1542"/>
      <c r="M346" s="1542"/>
      <c r="N346" s="1542"/>
      <c r="O346" s="1542"/>
      <c r="P346" s="1542"/>
      <c r="Q346" s="1542"/>
    </row>
    <row r="347" spans="2:17">
      <c r="B347" s="313"/>
      <c r="C347" s="313"/>
      <c r="D347" s="313"/>
      <c r="E347" s="313"/>
      <c r="F347" s="1542"/>
      <c r="G347" s="1542"/>
      <c r="H347" s="1542"/>
      <c r="I347" s="1542"/>
      <c r="J347" s="1542"/>
      <c r="K347" s="1542"/>
      <c r="L347" s="1542"/>
      <c r="M347" s="1542"/>
      <c r="N347" s="1542"/>
      <c r="O347" s="1542"/>
      <c r="P347" s="1542"/>
      <c r="Q347" s="1542"/>
    </row>
    <row r="348" spans="2:17">
      <c r="B348" s="313"/>
      <c r="C348" s="313"/>
      <c r="D348" s="313"/>
      <c r="E348" s="313"/>
      <c r="F348" s="1542"/>
      <c r="G348" s="1542"/>
      <c r="H348" s="1542"/>
      <c r="I348" s="1542"/>
      <c r="J348" s="1542"/>
      <c r="K348" s="1542"/>
      <c r="L348" s="1542"/>
      <c r="M348" s="1542"/>
      <c r="N348" s="1542"/>
      <c r="O348" s="1542"/>
      <c r="P348" s="1542"/>
      <c r="Q348" s="1542"/>
    </row>
    <row r="349" spans="2:17">
      <c r="B349" s="313"/>
      <c r="C349" s="313"/>
      <c r="D349" s="313"/>
      <c r="E349" s="313"/>
      <c r="F349" s="1542"/>
      <c r="G349" s="1542"/>
      <c r="H349" s="1542"/>
      <c r="I349" s="1542"/>
      <c r="J349" s="1542"/>
      <c r="K349" s="1542"/>
      <c r="L349" s="1542"/>
      <c r="M349" s="1542"/>
      <c r="N349" s="1542"/>
      <c r="O349" s="1542"/>
      <c r="P349" s="1542"/>
      <c r="Q349" s="1542"/>
    </row>
    <row r="350" spans="2:17">
      <c r="B350" s="313"/>
      <c r="C350" s="313"/>
      <c r="D350" s="313"/>
      <c r="E350" s="313"/>
      <c r="F350" s="1542"/>
      <c r="G350" s="1542"/>
      <c r="H350" s="1542"/>
      <c r="I350" s="1542"/>
      <c r="J350" s="1542"/>
      <c r="K350" s="1542"/>
      <c r="L350" s="1542"/>
      <c r="M350" s="1542"/>
      <c r="N350" s="1542"/>
      <c r="O350" s="1542"/>
      <c r="P350" s="1542"/>
      <c r="Q350" s="1542"/>
    </row>
    <row r="351" spans="2:17">
      <c r="B351" s="313"/>
      <c r="C351" s="313"/>
      <c r="D351" s="313"/>
      <c r="E351" s="313"/>
      <c r="F351" s="1542"/>
      <c r="G351" s="1542"/>
      <c r="H351" s="1542"/>
      <c r="I351" s="1542"/>
      <c r="J351" s="1542"/>
      <c r="K351" s="1542"/>
      <c r="L351" s="1542"/>
      <c r="M351" s="1542"/>
      <c r="N351" s="1542"/>
      <c r="O351" s="1542"/>
      <c r="P351" s="1542"/>
      <c r="Q351" s="1542"/>
    </row>
    <row r="352" spans="2:17">
      <c r="B352" s="313"/>
      <c r="C352" s="313"/>
      <c r="D352" s="313"/>
      <c r="E352" s="313"/>
      <c r="F352" s="1542"/>
      <c r="G352" s="1542"/>
      <c r="H352" s="1542"/>
      <c r="I352" s="1542"/>
      <c r="J352" s="1542"/>
      <c r="K352" s="1542"/>
      <c r="L352" s="1542"/>
      <c r="M352" s="1542"/>
      <c r="N352" s="1542"/>
      <c r="O352" s="1542"/>
      <c r="P352" s="1542"/>
      <c r="Q352" s="1542"/>
    </row>
    <row r="353" spans="2:17">
      <c r="B353" s="313"/>
      <c r="C353" s="313"/>
      <c r="D353" s="313"/>
      <c r="E353" s="313"/>
      <c r="F353" s="1542"/>
      <c r="G353" s="1542"/>
      <c r="H353" s="1542"/>
      <c r="I353" s="1542"/>
      <c r="J353" s="1542"/>
      <c r="K353" s="1542"/>
      <c r="L353" s="1542"/>
      <c r="M353" s="1542"/>
      <c r="N353" s="1542"/>
      <c r="O353" s="1542"/>
      <c r="P353" s="1542"/>
      <c r="Q353" s="1542"/>
    </row>
    <row r="354" spans="2:17">
      <c r="B354" s="313"/>
      <c r="C354" s="313"/>
      <c r="D354" s="313"/>
      <c r="E354" s="313"/>
      <c r="F354" s="1542"/>
      <c r="G354" s="1542"/>
      <c r="H354" s="1542"/>
      <c r="I354" s="1542"/>
      <c r="J354" s="1542"/>
      <c r="K354" s="1542"/>
      <c r="L354" s="1542"/>
      <c r="M354" s="1542"/>
      <c r="N354" s="1542"/>
      <c r="O354" s="1542"/>
      <c r="P354" s="1542"/>
      <c r="Q354" s="1542"/>
    </row>
    <row r="355" spans="2:17">
      <c r="B355" s="313"/>
      <c r="C355" s="313"/>
      <c r="D355" s="313"/>
      <c r="E355" s="313"/>
      <c r="F355" s="1542"/>
      <c r="G355" s="1542"/>
      <c r="H355" s="1542"/>
      <c r="I355" s="1542"/>
      <c r="J355" s="1542"/>
      <c r="K355" s="1542"/>
      <c r="L355" s="1542"/>
      <c r="M355" s="1542"/>
      <c r="N355" s="1542"/>
      <c r="O355" s="1542"/>
      <c r="P355" s="1542"/>
      <c r="Q355" s="1542"/>
    </row>
    <row r="356" spans="2:17">
      <c r="B356" s="313"/>
      <c r="C356" s="313"/>
      <c r="D356" s="313"/>
      <c r="E356" s="313"/>
      <c r="F356" s="1542"/>
      <c r="G356" s="1542"/>
      <c r="H356" s="1542"/>
      <c r="I356" s="1542"/>
      <c r="J356" s="1542"/>
      <c r="K356" s="1542"/>
      <c r="L356" s="1542"/>
      <c r="M356" s="1542"/>
      <c r="N356" s="1542"/>
      <c r="O356" s="1542"/>
      <c r="P356" s="1542"/>
      <c r="Q356" s="1542"/>
    </row>
    <row r="357" spans="2:17">
      <c r="B357" s="313"/>
      <c r="C357" s="313"/>
      <c r="D357" s="313"/>
      <c r="E357" s="313"/>
      <c r="F357" s="1542"/>
      <c r="G357" s="1542"/>
      <c r="H357" s="1542"/>
      <c r="I357" s="1542"/>
      <c r="J357" s="1542"/>
      <c r="K357" s="1542"/>
      <c r="L357" s="1542"/>
      <c r="M357" s="1542"/>
      <c r="N357" s="1542"/>
      <c r="O357" s="1542"/>
      <c r="P357" s="1542"/>
      <c r="Q357" s="1542"/>
    </row>
    <row r="358" spans="2:17">
      <c r="B358" s="313"/>
      <c r="C358" s="313"/>
      <c r="D358" s="313"/>
      <c r="E358" s="313"/>
      <c r="F358" s="1542"/>
      <c r="G358" s="1542"/>
      <c r="H358" s="1542"/>
      <c r="I358" s="1542"/>
      <c r="J358" s="1542"/>
      <c r="K358" s="1542"/>
      <c r="L358" s="1542"/>
      <c r="M358" s="1542"/>
      <c r="N358" s="1542"/>
      <c r="O358" s="1542"/>
      <c r="P358" s="1542"/>
      <c r="Q358" s="1542"/>
    </row>
    <row r="359" spans="2:17">
      <c r="B359" s="313"/>
      <c r="C359" s="313"/>
      <c r="D359" s="313"/>
      <c r="E359" s="313"/>
      <c r="F359" s="1542"/>
      <c r="G359" s="1542"/>
      <c r="H359" s="1542"/>
      <c r="I359" s="1542"/>
      <c r="J359" s="1542"/>
      <c r="K359" s="1542"/>
      <c r="L359" s="1542"/>
      <c r="M359" s="1542"/>
      <c r="N359" s="1542"/>
      <c r="O359" s="1542"/>
      <c r="P359" s="1542"/>
      <c r="Q359" s="1542"/>
    </row>
    <row r="360" spans="2:17">
      <c r="B360" s="313"/>
      <c r="C360" s="313"/>
      <c r="D360" s="313"/>
      <c r="E360" s="313"/>
      <c r="F360" s="1542"/>
      <c r="G360" s="1542"/>
      <c r="H360" s="1542"/>
      <c r="I360" s="1542"/>
      <c r="J360" s="1542"/>
      <c r="K360" s="1542"/>
      <c r="L360" s="1542"/>
      <c r="M360" s="1542"/>
      <c r="N360" s="1542"/>
      <c r="O360" s="1542"/>
      <c r="P360" s="1542"/>
      <c r="Q360" s="1542"/>
    </row>
    <row r="361" spans="2:17">
      <c r="B361" s="313"/>
      <c r="C361" s="313"/>
      <c r="D361" s="313"/>
      <c r="E361" s="313"/>
      <c r="F361" s="1542"/>
      <c r="G361" s="1542"/>
      <c r="H361" s="1542"/>
      <c r="I361" s="1542"/>
      <c r="J361" s="1542"/>
      <c r="K361" s="1542"/>
      <c r="L361" s="1542"/>
      <c r="M361" s="1542"/>
      <c r="N361" s="1542"/>
      <c r="O361" s="1542"/>
      <c r="P361" s="1542"/>
      <c r="Q361" s="1542"/>
    </row>
    <row r="362" spans="2:17">
      <c r="B362" s="313"/>
      <c r="C362" s="313"/>
      <c r="D362" s="313"/>
      <c r="E362" s="313"/>
      <c r="F362" s="1542"/>
      <c r="G362" s="1542"/>
      <c r="H362" s="1542"/>
      <c r="I362" s="1542"/>
      <c r="J362" s="1542"/>
      <c r="K362" s="1542"/>
      <c r="L362" s="1542"/>
      <c r="M362" s="1542"/>
      <c r="N362" s="1542"/>
      <c r="O362" s="1542"/>
      <c r="P362" s="1542"/>
      <c r="Q362" s="1542"/>
    </row>
    <row r="363" spans="2:17">
      <c r="B363" s="313"/>
      <c r="C363" s="313"/>
      <c r="D363" s="313"/>
      <c r="E363" s="313"/>
      <c r="F363" s="1542"/>
      <c r="G363" s="1542"/>
      <c r="H363" s="1542"/>
      <c r="I363" s="1542"/>
      <c r="J363" s="1542"/>
      <c r="K363" s="1542"/>
      <c r="L363" s="1542"/>
      <c r="M363" s="1542"/>
      <c r="N363" s="1542"/>
      <c r="O363" s="1542"/>
      <c r="P363" s="1542"/>
      <c r="Q363" s="1542"/>
    </row>
    <row r="364" spans="2:17">
      <c r="B364" s="313"/>
      <c r="C364" s="313"/>
      <c r="D364" s="313"/>
      <c r="E364" s="313"/>
      <c r="F364" s="1542"/>
      <c r="G364" s="1542"/>
      <c r="H364" s="1542"/>
      <c r="I364" s="1542"/>
      <c r="J364" s="1542"/>
      <c r="K364" s="1542"/>
      <c r="L364" s="1542"/>
      <c r="M364" s="1542"/>
      <c r="N364" s="1542"/>
      <c r="O364" s="1542"/>
      <c r="P364" s="1542"/>
      <c r="Q364" s="1542"/>
    </row>
    <row r="365" spans="2:17">
      <c r="B365" s="313"/>
      <c r="C365" s="313"/>
      <c r="D365" s="313"/>
      <c r="E365" s="313"/>
      <c r="F365" s="1542"/>
      <c r="G365" s="1542"/>
      <c r="H365" s="1542"/>
      <c r="I365" s="1542"/>
      <c r="J365" s="1542"/>
      <c r="K365" s="1542"/>
      <c r="L365" s="1542"/>
      <c r="M365" s="1542"/>
      <c r="N365" s="1542"/>
      <c r="O365" s="1542"/>
      <c r="P365" s="1542"/>
      <c r="Q365" s="1542"/>
    </row>
    <row r="366" spans="2:17">
      <c r="B366" s="313"/>
      <c r="C366" s="313"/>
      <c r="D366" s="313"/>
      <c r="E366" s="313"/>
      <c r="F366" s="1542"/>
      <c r="G366" s="1542"/>
      <c r="H366" s="1542"/>
      <c r="I366" s="1542"/>
      <c r="J366" s="1542"/>
      <c r="K366" s="1542"/>
      <c r="L366" s="1542"/>
      <c r="M366" s="1542"/>
      <c r="N366" s="1542"/>
      <c r="O366" s="1542"/>
      <c r="P366" s="1542"/>
      <c r="Q366" s="1542"/>
    </row>
    <row r="367" spans="2:17">
      <c r="B367" s="313"/>
      <c r="C367" s="313"/>
      <c r="D367" s="313"/>
      <c r="E367" s="313"/>
      <c r="F367" s="1542"/>
      <c r="G367" s="1542"/>
      <c r="H367" s="1542"/>
      <c r="I367" s="1542"/>
      <c r="J367" s="1542"/>
      <c r="K367" s="1542"/>
      <c r="L367" s="1542"/>
      <c r="M367" s="1542"/>
      <c r="N367" s="1542"/>
      <c r="O367" s="1542"/>
      <c r="P367" s="1542"/>
      <c r="Q367" s="1542"/>
    </row>
    <row r="368" spans="2:17">
      <c r="B368" s="313"/>
      <c r="C368" s="313"/>
      <c r="D368" s="313"/>
      <c r="E368" s="313"/>
      <c r="F368" s="1542"/>
      <c r="G368" s="1542"/>
      <c r="H368" s="1542"/>
      <c r="I368" s="1542"/>
      <c r="J368" s="1542"/>
      <c r="K368" s="1542"/>
      <c r="L368" s="1542"/>
      <c r="M368" s="1542"/>
      <c r="N368" s="1542"/>
      <c r="O368" s="1542"/>
      <c r="P368" s="1542"/>
      <c r="Q368" s="1542"/>
    </row>
    <row r="369" spans="2:17">
      <c r="B369" s="313"/>
      <c r="C369" s="313"/>
      <c r="D369" s="313"/>
      <c r="E369" s="313"/>
      <c r="F369" s="1542"/>
      <c r="G369" s="1542"/>
      <c r="H369" s="1542"/>
      <c r="I369" s="1542"/>
      <c r="J369" s="1542"/>
      <c r="K369" s="1542"/>
      <c r="L369" s="1542"/>
      <c r="M369" s="1542"/>
      <c r="N369" s="1542"/>
      <c r="O369" s="1542"/>
      <c r="P369" s="1542"/>
      <c r="Q369" s="1542"/>
    </row>
    <row r="370" spans="2:17">
      <c r="B370" s="313"/>
      <c r="C370" s="313"/>
      <c r="D370" s="313"/>
      <c r="E370" s="313"/>
      <c r="F370" s="1542"/>
      <c r="G370" s="1542"/>
      <c r="H370" s="1542"/>
      <c r="I370" s="1542"/>
      <c r="J370" s="1542"/>
      <c r="K370" s="1542"/>
      <c r="L370" s="1542"/>
      <c r="M370" s="1542"/>
      <c r="N370" s="1542"/>
      <c r="O370" s="1542"/>
      <c r="P370" s="1542"/>
      <c r="Q370" s="1542"/>
    </row>
    <row r="371" spans="2:17">
      <c r="B371" s="313"/>
      <c r="C371" s="313"/>
      <c r="D371" s="313"/>
      <c r="E371" s="313"/>
      <c r="F371" s="1542"/>
      <c r="G371" s="1542"/>
      <c r="H371" s="1542"/>
      <c r="I371" s="1542"/>
      <c r="J371" s="1542"/>
      <c r="K371" s="1542"/>
      <c r="L371" s="1542"/>
      <c r="M371" s="1542"/>
      <c r="N371" s="1542"/>
      <c r="O371" s="1542"/>
      <c r="P371" s="1542"/>
      <c r="Q371" s="1542"/>
    </row>
    <row r="372" spans="2:17">
      <c r="B372" s="313"/>
      <c r="C372" s="313"/>
      <c r="D372" s="313"/>
      <c r="E372" s="313"/>
      <c r="F372" s="1542"/>
      <c r="G372" s="1542"/>
      <c r="H372" s="1542"/>
      <c r="I372" s="1542"/>
      <c r="J372" s="1542"/>
      <c r="K372" s="1542"/>
      <c r="L372" s="1542"/>
      <c r="M372" s="1542"/>
      <c r="N372" s="1542"/>
      <c r="O372" s="1542"/>
      <c r="P372" s="1542"/>
      <c r="Q372" s="1542"/>
    </row>
    <row r="373" spans="2:17">
      <c r="B373" s="313"/>
      <c r="C373" s="313"/>
      <c r="D373" s="313"/>
      <c r="E373" s="313"/>
      <c r="F373" s="1542"/>
      <c r="G373" s="1542"/>
      <c r="H373" s="1542"/>
      <c r="I373" s="1542"/>
      <c r="J373" s="1542"/>
      <c r="K373" s="1542"/>
      <c r="L373" s="1542"/>
      <c r="M373" s="1542"/>
      <c r="N373" s="1542"/>
      <c r="O373" s="1542"/>
      <c r="P373" s="1542"/>
      <c r="Q373" s="1542"/>
    </row>
    <row r="374" spans="2:17">
      <c r="B374" s="313"/>
      <c r="C374" s="313"/>
      <c r="D374" s="313"/>
      <c r="E374" s="313"/>
      <c r="F374" s="1542"/>
      <c r="G374" s="1542"/>
      <c r="H374" s="1542"/>
      <c r="I374" s="1542"/>
      <c r="J374" s="1542"/>
      <c r="K374" s="1542"/>
      <c r="L374" s="1542"/>
      <c r="M374" s="1542"/>
      <c r="N374" s="1542"/>
      <c r="O374" s="1542"/>
      <c r="P374" s="1542"/>
      <c r="Q374" s="1542"/>
    </row>
    <row r="375" spans="2:17">
      <c r="B375" s="313"/>
      <c r="C375" s="313"/>
      <c r="D375" s="313"/>
      <c r="E375" s="313"/>
      <c r="F375" s="1542"/>
      <c r="G375" s="1542"/>
      <c r="H375" s="1542"/>
      <c r="I375" s="1542"/>
      <c r="J375" s="1542"/>
      <c r="K375" s="1542"/>
      <c r="L375" s="1542"/>
      <c r="M375" s="1542"/>
      <c r="N375" s="1542"/>
      <c r="O375" s="1542"/>
      <c r="P375" s="1542"/>
      <c r="Q375" s="1542"/>
    </row>
    <row r="376" spans="2:17">
      <c r="B376" s="313"/>
      <c r="C376" s="313"/>
      <c r="D376" s="313"/>
      <c r="E376" s="313"/>
      <c r="F376" s="1542"/>
      <c r="G376" s="1542"/>
      <c r="H376" s="1542"/>
      <c r="I376" s="1542"/>
      <c r="J376" s="1542"/>
      <c r="K376" s="1542"/>
      <c r="L376" s="1542"/>
      <c r="M376" s="1542"/>
      <c r="N376" s="1542"/>
      <c r="O376" s="1542"/>
      <c r="P376" s="1542"/>
      <c r="Q376" s="1542"/>
    </row>
    <row r="377" spans="2:17">
      <c r="B377" s="313"/>
      <c r="C377" s="313"/>
      <c r="D377" s="313"/>
      <c r="E377" s="313"/>
      <c r="F377" s="1542"/>
      <c r="G377" s="1542"/>
      <c r="H377" s="1542"/>
      <c r="I377" s="1542"/>
      <c r="J377" s="1542"/>
      <c r="K377" s="1542"/>
      <c r="L377" s="1542"/>
      <c r="M377" s="1542"/>
      <c r="N377" s="1542"/>
      <c r="O377" s="1542"/>
      <c r="P377" s="1542"/>
      <c r="Q377" s="1542"/>
    </row>
    <row r="378" spans="2:17">
      <c r="B378" s="313"/>
      <c r="C378" s="313"/>
      <c r="D378" s="313"/>
      <c r="E378" s="313"/>
      <c r="F378" s="1542"/>
      <c r="G378" s="1542"/>
      <c r="H378" s="1542"/>
      <c r="I378" s="1542"/>
      <c r="J378" s="1542"/>
      <c r="K378" s="1542"/>
      <c r="L378" s="1542"/>
      <c r="M378" s="1542"/>
      <c r="N378" s="1542"/>
      <c r="O378" s="1542"/>
      <c r="P378" s="1542"/>
      <c r="Q378" s="1542"/>
    </row>
    <row r="379" spans="2:17">
      <c r="B379" s="313"/>
      <c r="C379" s="313"/>
      <c r="D379" s="313"/>
      <c r="E379" s="313"/>
      <c r="F379" s="1542"/>
      <c r="G379" s="1542"/>
      <c r="H379" s="1542"/>
      <c r="I379" s="1542"/>
      <c r="J379" s="1542"/>
      <c r="K379" s="1542"/>
      <c r="L379" s="1542"/>
      <c r="M379" s="1542"/>
      <c r="N379" s="1542"/>
      <c r="O379" s="1542"/>
      <c r="P379" s="1542"/>
      <c r="Q379" s="1542"/>
    </row>
    <row r="380" spans="2:17">
      <c r="B380" s="313"/>
      <c r="C380" s="313"/>
      <c r="D380" s="313"/>
      <c r="E380" s="313"/>
      <c r="F380" s="1542"/>
      <c r="G380" s="1542"/>
      <c r="H380" s="1542"/>
      <c r="I380" s="1542"/>
      <c r="J380" s="1542"/>
      <c r="K380" s="1542"/>
      <c r="L380" s="1542"/>
      <c r="M380" s="1542"/>
      <c r="N380" s="1542"/>
      <c r="O380" s="1542"/>
      <c r="P380" s="1542"/>
      <c r="Q380" s="1542"/>
    </row>
    <row r="381" spans="2:17">
      <c r="B381" s="313"/>
      <c r="C381" s="313"/>
      <c r="D381" s="313"/>
      <c r="E381" s="313"/>
      <c r="F381" s="1542"/>
      <c r="G381" s="1542"/>
      <c r="H381" s="1542"/>
      <c r="I381" s="1542"/>
      <c r="J381" s="1542"/>
      <c r="K381" s="1542"/>
      <c r="L381" s="1542"/>
      <c r="M381" s="1542"/>
      <c r="N381" s="1542"/>
      <c r="O381" s="1542"/>
      <c r="P381" s="1542"/>
      <c r="Q381" s="1542"/>
    </row>
    <row r="382" spans="2:17">
      <c r="B382" s="313"/>
      <c r="C382" s="313"/>
      <c r="D382" s="313"/>
      <c r="E382" s="313"/>
      <c r="F382" s="1542"/>
      <c r="G382" s="1542"/>
      <c r="H382" s="1542"/>
      <c r="I382" s="1542"/>
      <c r="J382" s="1542"/>
      <c r="K382" s="1542"/>
      <c r="L382" s="1542"/>
      <c r="M382" s="1542"/>
      <c r="N382" s="1542"/>
      <c r="O382" s="1542"/>
      <c r="P382" s="1542"/>
      <c r="Q382" s="1542"/>
    </row>
    <row r="383" spans="2:17">
      <c r="B383" s="313"/>
      <c r="C383" s="313"/>
      <c r="D383" s="313"/>
      <c r="E383" s="313"/>
      <c r="F383" s="1542"/>
      <c r="G383" s="1542"/>
      <c r="H383" s="1542"/>
      <c r="I383" s="1542"/>
      <c r="J383" s="1542"/>
      <c r="K383" s="1542"/>
      <c r="L383" s="1542"/>
      <c r="M383" s="1542"/>
      <c r="N383" s="1542"/>
      <c r="O383" s="1542"/>
      <c r="P383" s="1542"/>
      <c r="Q383" s="1542"/>
    </row>
    <row r="384" spans="2:17">
      <c r="B384" s="313"/>
      <c r="C384" s="313"/>
      <c r="D384" s="313"/>
      <c r="E384" s="313"/>
      <c r="F384" s="1542"/>
      <c r="G384" s="1542"/>
      <c r="H384" s="1542"/>
      <c r="I384" s="1542"/>
      <c r="J384" s="1542"/>
      <c r="K384" s="1542"/>
      <c r="L384" s="1542"/>
      <c r="M384" s="1542"/>
      <c r="N384" s="1542"/>
      <c r="O384" s="1542"/>
      <c r="P384" s="1542"/>
      <c r="Q384" s="1542"/>
    </row>
    <row r="385" spans="2:17">
      <c r="B385" s="313"/>
      <c r="C385" s="313"/>
      <c r="D385" s="313"/>
      <c r="E385" s="313"/>
      <c r="F385" s="1542"/>
      <c r="G385" s="1542"/>
      <c r="H385" s="1542"/>
      <c r="I385" s="1542"/>
      <c r="J385" s="1542"/>
      <c r="K385" s="1542"/>
      <c r="L385" s="1542"/>
      <c r="M385" s="1542"/>
      <c r="N385" s="1542"/>
      <c r="O385" s="1542"/>
      <c r="P385" s="1542"/>
      <c r="Q385" s="1542"/>
    </row>
    <row r="386" spans="2:17">
      <c r="B386" s="313"/>
      <c r="C386" s="313"/>
      <c r="D386" s="313"/>
      <c r="E386" s="313"/>
      <c r="F386" s="1542"/>
      <c r="G386" s="1542"/>
      <c r="H386" s="1542"/>
      <c r="I386" s="1542"/>
      <c r="J386" s="1542"/>
      <c r="K386" s="1542"/>
      <c r="L386" s="1542"/>
      <c r="M386" s="1542"/>
      <c r="N386" s="1542"/>
      <c r="O386" s="1542"/>
      <c r="P386" s="1542"/>
      <c r="Q386" s="1542"/>
    </row>
    <row r="387" spans="2:17">
      <c r="B387" s="313"/>
      <c r="C387" s="313"/>
      <c r="D387" s="313"/>
      <c r="E387" s="313"/>
      <c r="F387" s="1542"/>
      <c r="G387" s="1542"/>
      <c r="H387" s="1542"/>
      <c r="I387" s="1542"/>
      <c r="J387" s="1542"/>
      <c r="K387" s="1542"/>
      <c r="L387" s="1542"/>
      <c r="M387" s="1542"/>
      <c r="N387" s="1542"/>
      <c r="O387" s="1542"/>
      <c r="P387" s="1542"/>
      <c r="Q387" s="1542"/>
    </row>
    <row r="388" spans="2:17">
      <c r="B388" s="313"/>
      <c r="C388" s="313"/>
      <c r="D388" s="313"/>
      <c r="E388" s="313"/>
      <c r="F388" s="1542"/>
      <c r="G388" s="1542"/>
      <c r="H388" s="1542"/>
      <c r="I388" s="1542"/>
      <c r="J388" s="1542"/>
      <c r="K388" s="1542"/>
      <c r="L388" s="1542"/>
      <c r="M388" s="1542"/>
      <c r="N388" s="1542"/>
      <c r="O388" s="1542"/>
      <c r="P388" s="1542"/>
      <c r="Q388" s="1542"/>
    </row>
    <row r="389" spans="2:17">
      <c r="B389" s="313"/>
      <c r="C389" s="313"/>
      <c r="D389" s="313"/>
      <c r="E389" s="313"/>
      <c r="F389" s="1542"/>
      <c r="G389" s="1542"/>
      <c r="H389" s="1542"/>
      <c r="I389" s="1542"/>
      <c r="J389" s="1542"/>
      <c r="K389" s="1542"/>
      <c r="L389" s="1542"/>
      <c r="M389" s="1542"/>
      <c r="N389" s="1542"/>
      <c r="O389" s="1542"/>
      <c r="P389" s="1542"/>
      <c r="Q389" s="1542"/>
    </row>
    <row r="390" spans="2:17">
      <c r="B390" s="313"/>
      <c r="C390" s="313"/>
      <c r="D390" s="313"/>
      <c r="E390" s="313"/>
      <c r="F390" s="1542"/>
      <c r="G390" s="1542"/>
      <c r="H390" s="1542"/>
      <c r="I390" s="1542"/>
      <c r="J390" s="1542"/>
      <c r="K390" s="1542"/>
      <c r="L390" s="1542"/>
      <c r="M390" s="1542"/>
      <c r="N390" s="1542"/>
      <c r="O390" s="1542"/>
      <c r="P390" s="1542"/>
      <c r="Q390" s="1542"/>
    </row>
    <row r="391" spans="2:17">
      <c r="B391" s="313"/>
      <c r="C391" s="313"/>
      <c r="D391" s="313"/>
      <c r="E391" s="313"/>
      <c r="F391" s="1542"/>
      <c r="G391" s="1542"/>
      <c r="H391" s="1542"/>
      <c r="I391" s="1542"/>
      <c r="J391" s="1542"/>
      <c r="K391" s="1542"/>
      <c r="L391" s="1542"/>
      <c r="M391" s="1542"/>
      <c r="N391" s="1542"/>
      <c r="O391" s="1542"/>
      <c r="P391" s="1542"/>
      <c r="Q391" s="1542"/>
    </row>
    <row r="392" spans="2:17">
      <c r="B392" s="313"/>
      <c r="C392" s="313"/>
      <c r="D392" s="313"/>
      <c r="E392" s="313"/>
      <c r="F392" s="1542"/>
      <c r="G392" s="1542"/>
      <c r="H392" s="1542"/>
      <c r="I392" s="1542"/>
      <c r="J392" s="1542"/>
      <c r="K392" s="1542"/>
      <c r="L392" s="1542"/>
      <c r="M392" s="1542"/>
      <c r="N392" s="1542"/>
      <c r="O392" s="1542"/>
      <c r="P392" s="1542"/>
      <c r="Q392" s="1542"/>
    </row>
    <row r="393" spans="2:17">
      <c r="B393" s="313"/>
      <c r="C393" s="313"/>
      <c r="D393" s="313"/>
      <c r="E393" s="313"/>
      <c r="F393" s="1542"/>
      <c r="G393" s="1542"/>
      <c r="H393" s="1542"/>
      <c r="I393" s="1542"/>
      <c r="J393" s="1542"/>
      <c r="K393" s="1542"/>
      <c r="L393" s="1542"/>
      <c r="M393" s="1542"/>
      <c r="N393" s="1542"/>
      <c r="O393" s="1542"/>
      <c r="P393" s="1542"/>
      <c r="Q393" s="1542"/>
    </row>
    <row r="394" spans="2:17">
      <c r="B394" s="313"/>
      <c r="C394" s="313"/>
      <c r="D394" s="313"/>
      <c r="E394" s="313"/>
      <c r="F394" s="1542"/>
      <c r="G394" s="1542"/>
      <c r="H394" s="1542"/>
      <c r="I394" s="1542"/>
      <c r="J394" s="1542"/>
      <c r="K394" s="1542"/>
      <c r="L394" s="1542"/>
      <c r="M394" s="1542"/>
      <c r="N394" s="1542"/>
      <c r="O394" s="1542"/>
      <c r="P394" s="1542"/>
      <c r="Q394" s="1542"/>
    </row>
    <row r="395" spans="2:17">
      <c r="B395" s="313"/>
      <c r="C395" s="313"/>
      <c r="D395" s="313"/>
      <c r="E395" s="313"/>
      <c r="F395" s="1542"/>
      <c r="G395" s="1542"/>
      <c r="H395" s="1542"/>
      <c r="I395" s="1542"/>
      <c r="J395" s="1542"/>
      <c r="K395" s="1542"/>
      <c r="L395" s="1542"/>
      <c r="M395" s="1542"/>
      <c r="N395" s="1542"/>
      <c r="O395" s="1542"/>
      <c r="P395" s="1542"/>
      <c r="Q395" s="1542"/>
    </row>
    <row r="396" spans="2:17">
      <c r="B396" s="313"/>
      <c r="C396" s="313"/>
      <c r="D396" s="313"/>
      <c r="E396" s="313"/>
      <c r="F396" s="1542"/>
      <c r="G396" s="1542"/>
      <c r="H396" s="1542"/>
      <c r="I396" s="1542"/>
      <c r="J396" s="1542"/>
      <c r="K396" s="1542"/>
      <c r="L396" s="1542"/>
      <c r="M396" s="1542"/>
      <c r="N396" s="1542"/>
      <c r="O396" s="1542"/>
      <c r="P396" s="1542"/>
      <c r="Q396" s="1542"/>
    </row>
    <row r="397" spans="2:17">
      <c r="B397" s="313"/>
      <c r="C397" s="313"/>
      <c r="D397" s="313"/>
      <c r="E397" s="313"/>
      <c r="F397" s="1542"/>
      <c r="G397" s="1542"/>
      <c r="H397" s="1542"/>
      <c r="I397" s="1542"/>
      <c r="J397" s="1542"/>
      <c r="K397" s="1542"/>
      <c r="L397" s="1542"/>
      <c r="M397" s="1542"/>
      <c r="N397" s="1542"/>
      <c r="O397" s="1542"/>
      <c r="P397" s="1542"/>
      <c r="Q397" s="1542"/>
    </row>
    <row r="398" spans="2:17">
      <c r="B398" s="313"/>
      <c r="C398" s="313"/>
      <c r="D398" s="313"/>
      <c r="E398" s="313"/>
      <c r="F398" s="1542"/>
      <c r="G398" s="1542"/>
      <c r="H398" s="1542"/>
      <c r="I398" s="1542"/>
      <c r="J398" s="1542"/>
      <c r="K398" s="1542"/>
      <c r="L398" s="1542"/>
      <c r="M398" s="1542"/>
      <c r="N398" s="1542"/>
      <c r="O398" s="1542"/>
      <c r="P398" s="1542"/>
      <c r="Q398" s="1542"/>
    </row>
    <row r="399" spans="2:17">
      <c r="B399" s="313"/>
      <c r="C399" s="313"/>
      <c r="D399" s="313"/>
      <c r="E399" s="313"/>
      <c r="F399" s="1542"/>
      <c r="G399" s="1542"/>
      <c r="H399" s="1542"/>
      <c r="I399" s="1542"/>
      <c r="J399" s="1542"/>
      <c r="K399" s="1542"/>
      <c r="L399" s="1542"/>
      <c r="M399" s="1542"/>
      <c r="N399" s="1542"/>
      <c r="O399" s="1542"/>
      <c r="P399" s="1542"/>
      <c r="Q399" s="1542"/>
    </row>
    <row r="400" spans="2:17">
      <c r="B400" s="313"/>
      <c r="C400" s="313"/>
      <c r="D400" s="313"/>
      <c r="E400" s="313"/>
      <c r="F400" s="1542"/>
      <c r="G400" s="1542"/>
      <c r="H400" s="1542"/>
      <c r="I400" s="1542"/>
      <c r="J400" s="1542"/>
      <c r="K400" s="1542"/>
      <c r="L400" s="1542"/>
      <c r="M400" s="1542"/>
      <c r="N400" s="1542"/>
      <c r="O400" s="1542"/>
      <c r="P400" s="1542"/>
      <c r="Q400" s="1542"/>
    </row>
    <row r="401" spans="2:17">
      <c r="B401" s="313"/>
      <c r="C401" s="313"/>
      <c r="D401" s="313"/>
      <c r="E401" s="313"/>
      <c r="F401" s="1542"/>
      <c r="G401" s="1542"/>
      <c r="H401" s="1542"/>
      <c r="I401" s="1542"/>
      <c r="J401" s="1542"/>
      <c r="K401" s="1542"/>
      <c r="L401" s="1542"/>
      <c r="M401" s="1542"/>
      <c r="N401" s="1542"/>
      <c r="O401" s="1542"/>
      <c r="P401" s="1542"/>
      <c r="Q401" s="1542"/>
    </row>
    <row r="402" spans="2:17">
      <c r="B402" s="313"/>
      <c r="C402" s="313"/>
      <c r="D402" s="313"/>
      <c r="E402" s="313"/>
      <c r="F402" s="1542"/>
      <c r="G402" s="1542"/>
      <c r="H402" s="1542"/>
      <c r="I402" s="1542"/>
      <c r="J402" s="1542"/>
      <c r="K402" s="1542"/>
      <c r="L402" s="1542"/>
      <c r="M402" s="1542"/>
      <c r="N402" s="1542"/>
      <c r="O402" s="1542"/>
      <c r="P402" s="1542"/>
      <c r="Q402" s="1542"/>
    </row>
    <row r="403" spans="2:17">
      <c r="B403" s="313"/>
      <c r="C403" s="313"/>
      <c r="D403" s="313"/>
      <c r="E403" s="313"/>
      <c r="F403" s="1542"/>
      <c r="G403" s="1542"/>
      <c r="H403" s="1542"/>
      <c r="I403" s="1542"/>
      <c r="J403" s="1542"/>
      <c r="K403" s="1542"/>
      <c r="L403" s="1542"/>
      <c r="M403" s="1542"/>
      <c r="N403" s="1542"/>
      <c r="O403" s="1542"/>
      <c r="P403" s="1542"/>
      <c r="Q403" s="1542"/>
    </row>
    <row r="404" spans="2:17">
      <c r="B404" s="313"/>
      <c r="C404" s="313"/>
      <c r="D404" s="313"/>
      <c r="E404" s="313"/>
      <c r="F404" s="1542"/>
      <c r="G404" s="1542"/>
      <c r="H404" s="1542"/>
      <c r="I404" s="1542"/>
      <c r="J404" s="1542"/>
      <c r="K404" s="1542"/>
      <c r="L404" s="1542"/>
      <c r="M404" s="1542"/>
      <c r="N404" s="1542"/>
      <c r="O404" s="1542"/>
      <c r="P404" s="1542"/>
      <c r="Q404" s="1542"/>
    </row>
    <row r="405" spans="2:17">
      <c r="B405" s="313"/>
      <c r="C405" s="313"/>
      <c r="D405" s="313"/>
      <c r="E405" s="313"/>
      <c r="F405" s="1542"/>
      <c r="G405" s="1542"/>
      <c r="H405" s="1542"/>
      <c r="I405" s="1542"/>
      <c r="J405" s="1542"/>
      <c r="K405" s="1542"/>
      <c r="L405" s="1542"/>
      <c r="M405" s="1542"/>
      <c r="N405" s="1542"/>
      <c r="O405" s="1542"/>
      <c r="P405" s="1542"/>
      <c r="Q405" s="1542"/>
    </row>
    <row r="406" spans="2:17">
      <c r="B406" s="313"/>
      <c r="C406" s="313"/>
      <c r="D406" s="313"/>
      <c r="E406" s="313"/>
      <c r="F406" s="1542"/>
      <c r="G406" s="1542"/>
      <c r="H406" s="1542"/>
      <c r="I406" s="1542"/>
      <c r="J406" s="1542"/>
      <c r="K406" s="1542"/>
      <c r="L406" s="1542"/>
      <c r="M406" s="1542"/>
      <c r="N406" s="1542"/>
      <c r="O406" s="1542"/>
      <c r="P406" s="1542"/>
      <c r="Q406" s="1542"/>
    </row>
    <row r="407" spans="2:17">
      <c r="B407" s="313"/>
      <c r="C407" s="313"/>
      <c r="D407" s="313"/>
      <c r="E407" s="313"/>
      <c r="F407" s="1542"/>
      <c r="G407" s="1542"/>
      <c r="H407" s="1542"/>
      <c r="I407" s="1542"/>
      <c r="J407" s="1542"/>
      <c r="K407" s="1542"/>
      <c r="L407" s="1542"/>
      <c r="M407" s="1542"/>
      <c r="N407" s="1542"/>
      <c r="O407" s="1542"/>
      <c r="P407" s="1542"/>
      <c r="Q407" s="1542"/>
    </row>
    <row r="408" spans="2:17">
      <c r="B408" s="313"/>
      <c r="C408" s="313"/>
      <c r="D408" s="313"/>
      <c r="E408" s="313"/>
      <c r="F408" s="1542"/>
      <c r="G408" s="1542"/>
      <c r="H408" s="1542"/>
      <c r="I408" s="1542"/>
      <c r="J408" s="1542"/>
      <c r="K408" s="1542"/>
      <c r="L408" s="1542"/>
      <c r="M408" s="1542"/>
      <c r="N408" s="1542"/>
      <c r="O408" s="1542"/>
      <c r="P408" s="1542"/>
      <c r="Q408" s="1542"/>
    </row>
    <row r="409" spans="2:17">
      <c r="B409" s="313"/>
      <c r="C409" s="313"/>
      <c r="D409" s="313"/>
      <c r="E409" s="313"/>
      <c r="F409" s="1542"/>
      <c r="G409" s="1542"/>
      <c r="H409" s="1542"/>
      <c r="I409" s="1542"/>
      <c r="J409" s="1542"/>
      <c r="K409" s="1542"/>
      <c r="L409" s="1542"/>
      <c r="M409" s="1542"/>
      <c r="N409" s="1542"/>
      <c r="O409" s="1542"/>
      <c r="P409" s="1542"/>
      <c r="Q409" s="1542"/>
    </row>
    <row r="410" spans="2:17">
      <c r="B410" s="313"/>
      <c r="C410" s="313"/>
      <c r="D410" s="313"/>
      <c r="E410" s="313"/>
      <c r="F410" s="1542"/>
      <c r="G410" s="1542"/>
      <c r="H410" s="1542"/>
      <c r="I410" s="1542"/>
      <c r="J410" s="1542"/>
      <c r="K410" s="1542"/>
      <c r="L410" s="1542"/>
      <c r="M410" s="1542"/>
      <c r="N410" s="1542"/>
      <c r="O410" s="1542"/>
      <c r="P410" s="1542"/>
      <c r="Q410" s="1542"/>
    </row>
    <row r="411" spans="2:17">
      <c r="B411" s="313"/>
      <c r="C411" s="313"/>
      <c r="D411" s="313"/>
      <c r="E411" s="313"/>
      <c r="F411" s="1542"/>
      <c r="G411" s="1542"/>
      <c r="H411" s="1542"/>
      <c r="I411" s="1542"/>
      <c r="J411" s="1542"/>
      <c r="K411" s="1542"/>
      <c r="L411" s="1542"/>
      <c r="M411" s="1542"/>
      <c r="N411" s="1542"/>
      <c r="O411" s="1542"/>
      <c r="P411" s="1542"/>
      <c r="Q411" s="1542"/>
    </row>
    <row r="412" spans="2:17">
      <c r="B412" s="313"/>
      <c r="C412" s="313"/>
      <c r="D412" s="313"/>
      <c r="E412" s="313"/>
      <c r="F412" s="1542"/>
      <c r="G412" s="1542"/>
      <c r="H412" s="1542"/>
      <c r="I412" s="1542"/>
      <c r="J412" s="1542"/>
      <c r="K412" s="1542"/>
      <c r="L412" s="1542"/>
      <c r="M412" s="1542"/>
      <c r="N412" s="1542"/>
      <c r="O412" s="1542"/>
      <c r="P412" s="1542"/>
      <c r="Q412" s="1542"/>
    </row>
    <row r="413" spans="2:17">
      <c r="B413" s="313"/>
      <c r="C413" s="313"/>
      <c r="D413" s="313"/>
      <c r="E413" s="313"/>
      <c r="F413" s="1542"/>
      <c r="G413" s="1542"/>
      <c r="H413" s="1542"/>
      <c r="I413" s="1542"/>
      <c r="J413" s="1542"/>
      <c r="K413" s="1542"/>
      <c r="L413" s="1542"/>
      <c r="M413" s="1542"/>
      <c r="N413" s="1542"/>
      <c r="O413" s="1542"/>
      <c r="P413" s="1542"/>
      <c r="Q413" s="1542"/>
    </row>
    <row r="414" spans="2:17">
      <c r="B414" s="313"/>
      <c r="C414" s="313"/>
      <c r="D414" s="313"/>
      <c r="E414" s="313"/>
      <c r="F414" s="1542"/>
      <c r="G414" s="1542"/>
      <c r="H414" s="1542"/>
      <c r="I414" s="1542"/>
      <c r="J414" s="1542"/>
      <c r="K414" s="1542"/>
      <c r="L414" s="1542"/>
      <c r="M414" s="1542"/>
      <c r="N414" s="1542"/>
      <c r="O414" s="1542"/>
      <c r="P414" s="1542"/>
      <c r="Q414" s="1542"/>
    </row>
    <row r="415" spans="2:17">
      <c r="B415" s="313"/>
      <c r="C415" s="313"/>
      <c r="D415" s="313"/>
      <c r="E415" s="313"/>
      <c r="F415" s="1542"/>
      <c r="G415" s="1542"/>
      <c r="H415" s="1542"/>
      <c r="I415" s="1542"/>
      <c r="J415" s="1542"/>
      <c r="K415" s="1542"/>
      <c r="L415" s="1542"/>
      <c r="M415" s="1542"/>
      <c r="N415" s="1542"/>
      <c r="O415" s="1542"/>
      <c r="P415" s="1542"/>
      <c r="Q415" s="1542"/>
    </row>
    <row r="416" spans="2:17">
      <c r="B416" s="313"/>
      <c r="C416" s="313"/>
      <c r="D416" s="313"/>
      <c r="E416" s="313"/>
      <c r="F416" s="1542"/>
      <c r="G416" s="1542"/>
      <c r="H416" s="1542"/>
      <c r="I416" s="1542"/>
      <c r="J416" s="1542"/>
      <c r="K416" s="1542"/>
      <c r="L416" s="1542"/>
      <c r="M416" s="1542"/>
      <c r="N416" s="1542"/>
      <c r="O416" s="1542"/>
      <c r="P416" s="1542"/>
      <c r="Q416" s="1542"/>
    </row>
    <row r="417" spans="2:17">
      <c r="B417" s="313"/>
      <c r="C417" s="313"/>
      <c r="D417" s="313"/>
      <c r="E417" s="313"/>
      <c r="F417" s="1542"/>
      <c r="G417" s="1542"/>
      <c r="H417" s="1542"/>
      <c r="I417" s="1542"/>
      <c r="J417" s="1542"/>
      <c r="K417" s="1542"/>
      <c r="L417" s="1542"/>
      <c r="M417" s="1542"/>
      <c r="N417" s="1542"/>
      <c r="O417" s="1542"/>
      <c r="P417" s="1542"/>
      <c r="Q417" s="1542"/>
    </row>
    <row r="418" spans="2:17">
      <c r="B418" s="313"/>
      <c r="C418" s="313"/>
      <c r="D418" s="313"/>
      <c r="E418" s="313"/>
      <c r="F418" s="1542"/>
      <c r="G418" s="1542"/>
      <c r="H418" s="1542"/>
      <c r="I418" s="1542"/>
      <c r="J418" s="1542"/>
      <c r="K418" s="1542"/>
      <c r="L418" s="1542"/>
      <c r="M418" s="1542"/>
      <c r="N418" s="1542"/>
      <c r="O418" s="1542"/>
      <c r="P418" s="1542"/>
      <c r="Q418" s="1542"/>
    </row>
    <row r="419" spans="2:17">
      <c r="B419" s="313"/>
      <c r="C419" s="313"/>
      <c r="D419" s="313"/>
      <c r="E419" s="313"/>
      <c r="F419" s="1542"/>
      <c r="G419" s="1542"/>
      <c r="H419" s="1542"/>
      <c r="I419" s="1542"/>
      <c r="J419" s="1542"/>
      <c r="K419" s="1542"/>
      <c r="L419" s="1542"/>
      <c r="M419" s="1542"/>
      <c r="N419" s="1542"/>
      <c r="O419" s="1542"/>
      <c r="P419" s="1542"/>
      <c r="Q419" s="1542"/>
    </row>
    <row r="420" spans="2:17">
      <c r="B420" s="313"/>
      <c r="C420" s="313"/>
      <c r="D420" s="313"/>
      <c r="E420" s="313"/>
      <c r="F420" s="1542"/>
      <c r="G420" s="1542"/>
      <c r="H420" s="1542"/>
      <c r="I420" s="1542"/>
      <c r="J420" s="1542"/>
      <c r="K420" s="1542"/>
      <c r="L420" s="1542"/>
      <c r="M420" s="1542"/>
      <c r="N420" s="1542"/>
      <c r="O420" s="1542"/>
      <c r="P420" s="1542"/>
      <c r="Q420" s="1542"/>
    </row>
    <row r="421" spans="2:17">
      <c r="B421" s="313"/>
      <c r="C421" s="313"/>
      <c r="D421" s="313"/>
      <c r="E421" s="313"/>
      <c r="F421" s="1542"/>
      <c r="G421" s="1542"/>
      <c r="H421" s="1542"/>
      <c r="I421" s="1542"/>
      <c r="J421" s="1542"/>
      <c r="K421" s="1542"/>
      <c r="L421" s="1542"/>
      <c r="M421" s="1542"/>
      <c r="N421" s="1542"/>
      <c r="O421" s="1542"/>
      <c r="P421" s="1542"/>
      <c r="Q421" s="1542"/>
    </row>
    <row r="422" spans="2:17">
      <c r="B422" s="313"/>
      <c r="C422" s="313"/>
      <c r="D422" s="313"/>
      <c r="E422" s="313"/>
      <c r="F422" s="1542"/>
      <c r="G422" s="1542"/>
      <c r="H422" s="1542"/>
      <c r="I422" s="1542"/>
      <c r="J422" s="1542"/>
      <c r="K422" s="1542"/>
      <c r="L422" s="1542"/>
      <c r="M422" s="1542"/>
      <c r="N422" s="1542"/>
      <c r="O422" s="1542"/>
      <c r="P422" s="1542"/>
      <c r="Q422" s="1542"/>
    </row>
    <row r="423" spans="2:17">
      <c r="B423" s="313"/>
      <c r="C423" s="313"/>
      <c r="D423" s="313"/>
      <c r="E423" s="313"/>
      <c r="F423" s="1542"/>
      <c r="G423" s="1542"/>
      <c r="H423" s="1542"/>
      <c r="I423" s="1542"/>
      <c r="J423" s="1542"/>
      <c r="K423" s="1542"/>
      <c r="L423" s="1542"/>
      <c r="M423" s="1542"/>
      <c r="N423" s="1542"/>
      <c r="O423" s="1542"/>
      <c r="P423" s="1542"/>
      <c r="Q423" s="1542"/>
    </row>
    <row r="424" spans="2:17">
      <c r="B424" s="313"/>
      <c r="C424" s="313"/>
      <c r="D424" s="313"/>
      <c r="E424" s="313"/>
      <c r="F424" s="1542"/>
      <c r="G424" s="1542"/>
      <c r="H424" s="1542"/>
      <c r="I424" s="1542"/>
      <c r="J424" s="1542"/>
      <c r="K424" s="1542"/>
      <c r="L424" s="1542"/>
      <c r="M424" s="1542"/>
      <c r="N424" s="1542"/>
      <c r="O424" s="1542"/>
      <c r="P424" s="1542"/>
      <c r="Q424" s="1542"/>
    </row>
    <row r="425" spans="2:17">
      <c r="B425" s="313"/>
      <c r="C425" s="313"/>
      <c r="D425" s="313"/>
      <c r="E425" s="313"/>
      <c r="F425" s="1542"/>
      <c r="G425" s="1542"/>
      <c r="H425" s="1542"/>
      <c r="I425" s="1542"/>
      <c r="J425" s="1542"/>
      <c r="K425" s="1542"/>
      <c r="L425" s="1542"/>
      <c r="M425" s="1542"/>
      <c r="N425" s="1542"/>
      <c r="O425" s="1542"/>
      <c r="P425" s="1542"/>
      <c r="Q425" s="1542"/>
    </row>
    <row r="426" spans="2:17">
      <c r="B426" s="313"/>
      <c r="C426" s="313"/>
      <c r="D426" s="313"/>
      <c r="E426" s="313"/>
      <c r="F426" s="1542"/>
      <c r="G426" s="1542"/>
      <c r="H426" s="1542"/>
      <c r="I426" s="1542"/>
      <c r="J426" s="1542"/>
      <c r="K426" s="1542"/>
      <c r="L426" s="1542"/>
      <c r="M426" s="1542"/>
      <c r="N426" s="1542"/>
      <c r="O426" s="1542"/>
      <c r="P426" s="1542"/>
      <c r="Q426" s="1542"/>
    </row>
    <row r="427" spans="2:17">
      <c r="B427" s="313"/>
      <c r="C427" s="313"/>
      <c r="D427" s="313"/>
      <c r="E427" s="313"/>
      <c r="F427" s="1542"/>
      <c r="G427" s="1542"/>
      <c r="H427" s="1542"/>
      <c r="I427" s="1542"/>
      <c r="J427" s="1542"/>
      <c r="K427" s="1542"/>
      <c r="L427" s="1542"/>
      <c r="M427" s="1542"/>
      <c r="N427" s="1542"/>
      <c r="O427" s="1542"/>
      <c r="P427" s="1542"/>
      <c r="Q427" s="1542"/>
    </row>
    <row r="428" spans="2:17">
      <c r="B428" s="313"/>
      <c r="C428" s="313"/>
      <c r="D428" s="313"/>
      <c r="E428" s="313"/>
      <c r="F428" s="1542"/>
      <c r="G428" s="1542"/>
      <c r="H428" s="1542"/>
      <c r="I428" s="1542"/>
      <c r="J428" s="1542"/>
      <c r="K428" s="1542"/>
      <c r="L428" s="1542"/>
      <c r="M428" s="1542"/>
      <c r="N428" s="1542"/>
      <c r="O428" s="1542"/>
      <c r="P428" s="1542"/>
      <c r="Q428" s="1542"/>
    </row>
    <row r="429" spans="2:17">
      <c r="B429" s="313"/>
      <c r="C429" s="313"/>
      <c r="D429" s="313"/>
      <c r="E429" s="313"/>
      <c r="F429" s="1542"/>
      <c r="G429" s="1542"/>
      <c r="H429" s="1542"/>
      <c r="I429" s="1542"/>
      <c r="J429" s="1542"/>
      <c r="K429" s="1542"/>
      <c r="L429" s="1542"/>
      <c r="M429" s="1542"/>
      <c r="N429" s="1542"/>
      <c r="O429" s="1542"/>
      <c r="P429" s="1542"/>
      <c r="Q429" s="1542"/>
    </row>
    <row r="430" spans="2:17">
      <c r="B430" s="313"/>
      <c r="C430" s="313"/>
      <c r="D430" s="313"/>
      <c r="E430" s="313"/>
      <c r="F430" s="1542"/>
      <c r="G430" s="1542"/>
      <c r="H430" s="1542"/>
      <c r="I430" s="1542"/>
      <c r="J430" s="1542"/>
      <c r="K430" s="1542"/>
      <c r="L430" s="1542"/>
      <c r="M430" s="1542"/>
      <c r="N430" s="1542"/>
      <c r="O430" s="1542"/>
      <c r="P430" s="1542"/>
      <c r="Q430" s="1542"/>
    </row>
    <row r="431" spans="2:17">
      <c r="B431" s="313"/>
      <c r="C431" s="313"/>
      <c r="D431" s="313"/>
      <c r="E431" s="313"/>
      <c r="F431" s="1542"/>
      <c r="G431" s="1542"/>
      <c r="H431" s="1542"/>
      <c r="I431" s="1542"/>
      <c r="J431" s="1542"/>
      <c r="K431" s="1542"/>
      <c r="L431" s="1542"/>
      <c r="M431" s="1542"/>
      <c r="N431" s="1542"/>
      <c r="O431" s="1542"/>
      <c r="P431" s="1542"/>
      <c r="Q431" s="1542"/>
    </row>
    <row r="432" spans="2:17">
      <c r="B432" s="313"/>
      <c r="C432" s="313"/>
      <c r="D432" s="313"/>
      <c r="E432" s="313"/>
      <c r="F432" s="1542"/>
      <c r="G432" s="1542"/>
      <c r="H432" s="1542"/>
      <c r="I432" s="1542"/>
      <c r="J432" s="1542"/>
      <c r="K432" s="1542"/>
      <c r="L432" s="1542"/>
      <c r="M432" s="1542"/>
      <c r="N432" s="1542"/>
      <c r="O432" s="1542"/>
      <c r="P432" s="1542"/>
      <c r="Q432" s="1542"/>
    </row>
    <row r="433" spans="2:17">
      <c r="B433" s="313"/>
      <c r="C433" s="313"/>
      <c r="D433" s="313"/>
      <c r="E433" s="313"/>
      <c r="F433" s="1542"/>
      <c r="G433" s="1542"/>
      <c r="H433" s="1542"/>
      <c r="I433" s="1542"/>
      <c r="J433" s="1542"/>
      <c r="K433" s="1542"/>
      <c r="L433" s="1542"/>
      <c r="M433" s="1542"/>
      <c r="N433" s="1542"/>
      <c r="O433" s="1542"/>
      <c r="P433" s="1542"/>
      <c r="Q433" s="1542"/>
    </row>
    <row r="434" spans="2:17">
      <c r="B434" s="313"/>
      <c r="C434" s="313"/>
      <c r="D434" s="313"/>
      <c r="E434" s="313"/>
      <c r="F434" s="1542"/>
      <c r="G434" s="1542"/>
      <c r="H434" s="1542"/>
      <c r="I434" s="1542"/>
      <c r="J434" s="1542"/>
      <c r="K434" s="1542"/>
      <c r="L434" s="1542"/>
      <c r="M434" s="1542"/>
      <c r="N434" s="1542"/>
      <c r="O434" s="1542"/>
      <c r="P434" s="1542"/>
      <c r="Q434" s="1542"/>
    </row>
    <row r="435" spans="2:17">
      <c r="B435" s="313"/>
      <c r="C435" s="313"/>
      <c r="D435" s="313"/>
      <c r="E435" s="313"/>
      <c r="F435" s="1542"/>
      <c r="G435" s="1542"/>
      <c r="H435" s="1542"/>
      <c r="I435" s="1542"/>
      <c r="J435" s="1542"/>
      <c r="K435" s="1542"/>
      <c r="L435" s="1542"/>
      <c r="M435" s="1542"/>
      <c r="N435" s="1542"/>
      <c r="O435" s="1542"/>
      <c r="P435" s="1542"/>
      <c r="Q435" s="1542"/>
    </row>
    <row r="436" spans="2:17">
      <c r="B436" s="313"/>
      <c r="C436" s="313"/>
      <c r="D436" s="313"/>
      <c r="E436" s="313"/>
      <c r="F436" s="1542"/>
      <c r="G436" s="1542"/>
      <c r="H436" s="1542"/>
      <c r="I436" s="1542"/>
      <c r="J436" s="1542"/>
      <c r="K436" s="1542"/>
      <c r="L436" s="1542"/>
      <c r="M436" s="1542"/>
      <c r="N436" s="1542"/>
      <c r="O436" s="1542"/>
      <c r="P436" s="1542"/>
      <c r="Q436" s="1542"/>
    </row>
    <row r="437" spans="2:17">
      <c r="B437" s="313"/>
      <c r="C437" s="313"/>
      <c r="D437" s="313"/>
      <c r="E437" s="313"/>
      <c r="F437" s="1542"/>
      <c r="G437" s="1542"/>
      <c r="H437" s="1542"/>
      <c r="I437" s="1542"/>
      <c r="J437" s="1542"/>
      <c r="K437" s="1542"/>
      <c r="L437" s="1542"/>
      <c r="M437" s="1542"/>
      <c r="N437" s="1542"/>
      <c r="O437" s="1542"/>
      <c r="P437" s="1542"/>
      <c r="Q437" s="1542"/>
    </row>
    <row r="438" spans="2:17">
      <c r="B438" s="313"/>
      <c r="C438" s="313"/>
      <c r="D438" s="313"/>
      <c r="E438" s="313"/>
      <c r="F438" s="1542"/>
      <c r="G438" s="1542"/>
      <c r="H438" s="1542"/>
      <c r="I438" s="1542"/>
      <c r="J438" s="1542"/>
      <c r="K438" s="1542"/>
      <c r="L438" s="1542"/>
      <c r="M438" s="1542"/>
      <c r="N438" s="1542"/>
      <c r="O438" s="1542"/>
      <c r="P438" s="1542"/>
      <c r="Q438" s="1542"/>
    </row>
    <row r="439" spans="2:17">
      <c r="B439" s="313"/>
      <c r="C439" s="313"/>
      <c r="D439" s="313"/>
      <c r="E439" s="313"/>
      <c r="F439" s="1542"/>
      <c r="G439" s="1542"/>
      <c r="H439" s="1542"/>
      <c r="I439" s="1542"/>
      <c r="J439" s="1542"/>
      <c r="K439" s="1542"/>
      <c r="L439" s="1542"/>
      <c r="M439" s="1542"/>
      <c r="N439" s="1542"/>
      <c r="O439" s="1542"/>
      <c r="P439" s="1542"/>
      <c r="Q439" s="1542"/>
    </row>
    <row r="440" spans="2:17">
      <c r="B440" s="313"/>
      <c r="C440" s="313"/>
      <c r="D440" s="313"/>
      <c r="E440" s="313"/>
      <c r="F440" s="1542"/>
      <c r="G440" s="1542"/>
      <c r="H440" s="1542"/>
      <c r="I440" s="1542"/>
      <c r="J440" s="1542"/>
      <c r="K440" s="1542"/>
      <c r="L440" s="1542"/>
      <c r="M440" s="1542"/>
      <c r="N440" s="1542"/>
      <c r="O440" s="1542"/>
      <c r="P440" s="1542"/>
      <c r="Q440" s="1542"/>
    </row>
    <row r="441" spans="2:17">
      <c r="B441" s="313"/>
      <c r="C441" s="313"/>
      <c r="D441" s="313"/>
      <c r="E441" s="313"/>
      <c r="F441" s="1542"/>
      <c r="G441" s="1542"/>
      <c r="H441" s="1542"/>
      <c r="I441" s="1542"/>
      <c r="J441" s="1542"/>
      <c r="K441" s="1542"/>
      <c r="L441" s="1542"/>
      <c r="M441" s="1542"/>
      <c r="N441" s="1542"/>
      <c r="O441" s="1542"/>
      <c r="P441" s="1542"/>
      <c r="Q441" s="1542"/>
    </row>
    <row r="442" spans="2:17">
      <c r="B442" s="313"/>
      <c r="C442" s="313"/>
      <c r="D442" s="313"/>
      <c r="E442" s="313"/>
      <c r="F442" s="1542"/>
      <c r="G442" s="1542"/>
      <c r="H442" s="1542"/>
      <c r="I442" s="1542"/>
      <c r="J442" s="1542"/>
      <c r="K442" s="1542"/>
      <c r="L442" s="1542"/>
      <c r="M442" s="1542"/>
      <c r="N442" s="1542"/>
      <c r="O442" s="1542"/>
      <c r="P442" s="1542"/>
      <c r="Q442" s="1542"/>
    </row>
    <row r="443" spans="2:17">
      <c r="B443" s="313"/>
      <c r="C443" s="313"/>
      <c r="D443" s="313"/>
      <c r="E443" s="313"/>
      <c r="F443" s="1542"/>
      <c r="G443" s="1542"/>
      <c r="H443" s="1542"/>
      <c r="I443" s="1542"/>
      <c r="J443" s="1542"/>
      <c r="K443" s="1542"/>
      <c r="L443" s="1542"/>
      <c r="M443" s="1542"/>
      <c r="N443" s="1542"/>
      <c r="O443" s="1542"/>
      <c r="P443" s="1542"/>
      <c r="Q443" s="1542"/>
    </row>
    <row r="444" spans="2:17">
      <c r="B444" s="313"/>
      <c r="C444" s="313"/>
      <c r="D444" s="313"/>
      <c r="E444" s="313"/>
      <c r="F444" s="1542"/>
      <c r="G444" s="1542"/>
      <c r="H444" s="1542"/>
      <c r="I444" s="1542"/>
      <c r="J444" s="1542"/>
      <c r="K444" s="1542"/>
      <c r="L444" s="1542"/>
      <c r="M444" s="1542"/>
      <c r="N444" s="1542"/>
      <c r="O444" s="1542"/>
      <c r="P444" s="1542"/>
      <c r="Q444" s="1542"/>
    </row>
    <row r="445" spans="2:17">
      <c r="B445" s="313"/>
      <c r="C445" s="313"/>
      <c r="D445" s="313"/>
      <c r="E445" s="313"/>
      <c r="F445" s="1542"/>
      <c r="G445" s="1542"/>
      <c r="H445" s="1542"/>
      <c r="I445" s="1542"/>
      <c r="J445" s="1542"/>
      <c r="K445" s="1542"/>
      <c r="L445" s="1542"/>
      <c r="M445" s="1542"/>
      <c r="N445" s="1542"/>
      <c r="O445" s="1542"/>
      <c r="P445" s="1542"/>
      <c r="Q445" s="1542"/>
    </row>
    <row r="446" spans="2:17">
      <c r="B446" s="313"/>
      <c r="C446" s="313"/>
      <c r="D446" s="313"/>
      <c r="E446" s="313"/>
      <c r="F446" s="1542"/>
      <c r="G446" s="1542"/>
      <c r="H446" s="1542"/>
      <c r="I446" s="1542"/>
      <c r="J446" s="1542"/>
      <c r="K446" s="1542"/>
      <c r="L446" s="1542"/>
      <c r="M446" s="1542"/>
      <c r="N446" s="1542"/>
      <c r="O446" s="1542"/>
      <c r="P446" s="1542"/>
      <c r="Q446" s="1542"/>
    </row>
    <row r="447" spans="2:17">
      <c r="B447" s="313"/>
      <c r="C447" s="313"/>
      <c r="D447" s="313"/>
      <c r="E447" s="313"/>
      <c r="F447" s="1542"/>
      <c r="G447" s="1542"/>
      <c r="H447" s="1542"/>
      <c r="I447" s="1542"/>
      <c r="J447" s="1542"/>
      <c r="K447" s="1542"/>
      <c r="L447" s="1542"/>
      <c r="M447" s="1542"/>
      <c r="N447" s="1542"/>
      <c r="O447" s="1542"/>
      <c r="P447" s="1542"/>
      <c r="Q447" s="1542"/>
    </row>
    <row r="448" spans="2:17">
      <c r="B448" s="313"/>
      <c r="C448" s="313"/>
      <c r="D448" s="313"/>
      <c r="E448" s="313"/>
      <c r="F448" s="1542"/>
      <c r="G448" s="1542"/>
      <c r="H448" s="1542"/>
      <c r="I448" s="1542"/>
      <c r="J448" s="1542"/>
      <c r="K448" s="1542"/>
      <c r="L448" s="1542"/>
      <c r="M448" s="1542"/>
      <c r="N448" s="1542"/>
      <c r="O448" s="1542"/>
      <c r="P448" s="1542"/>
      <c r="Q448" s="1542"/>
    </row>
    <row r="449" spans="2:17">
      <c r="B449" s="313"/>
      <c r="C449" s="313"/>
      <c r="D449" s="313"/>
      <c r="E449" s="313"/>
      <c r="F449" s="1542"/>
      <c r="G449" s="1542"/>
      <c r="H449" s="1542"/>
      <c r="I449" s="1542"/>
      <c r="J449" s="1542"/>
      <c r="K449" s="1542"/>
      <c r="L449" s="1542"/>
      <c r="M449" s="1542"/>
      <c r="N449" s="1542"/>
      <c r="O449" s="1542"/>
      <c r="P449" s="1542"/>
      <c r="Q449" s="1542"/>
    </row>
    <row r="450" spans="2:17">
      <c r="B450" s="313"/>
      <c r="C450" s="313"/>
      <c r="D450" s="313"/>
      <c r="E450" s="313"/>
      <c r="F450" s="1542"/>
      <c r="G450" s="1542"/>
      <c r="H450" s="1542"/>
      <c r="I450" s="1542"/>
      <c r="J450" s="1542"/>
      <c r="K450" s="1542"/>
      <c r="L450" s="1542"/>
      <c r="M450" s="1542"/>
      <c r="N450" s="1542"/>
      <c r="O450" s="1542"/>
      <c r="P450" s="1542"/>
      <c r="Q450" s="1542"/>
    </row>
    <row r="451" spans="2:17">
      <c r="B451" s="313"/>
      <c r="C451" s="313"/>
      <c r="D451" s="313"/>
      <c r="E451" s="313"/>
      <c r="F451" s="1542"/>
      <c r="G451" s="1542"/>
      <c r="H451" s="1542"/>
      <c r="I451" s="1542"/>
      <c r="J451" s="1542"/>
      <c r="K451" s="1542"/>
      <c r="L451" s="1542"/>
      <c r="M451" s="1542"/>
      <c r="N451" s="1542"/>
      <c r="O451" s="1542"/>
      <c r="P451" s="1542"/>
      <c r="Q451" s="1542"/>
    </row>
    <row r="452" spans="2:17">
      <c r="B452" s="313"/>
      <c r="C452" s="313"/>
      <c r="D452" s="313"/>
      <c r="E452" s="313"/>
      <c r="F452" s="1542"/>
      <c r="G452" s="1542"/>
      <c r="H452" s="1542"/>
      <c r="I452" s="1542"/>
      <c r="J452" s="1542"/>
      <c r="K452" s="1542"/>
      <c r="L452" s="1542"/>
      <c r="M452" s="1542"/>
      <c r="N452" s="1542"/>
      <c r="O452" s="1542"/>
      <c r="P452" s="1542"/>
      <c r="Q452" s="1542"/>
    </row>
    <row r="453" spans="2:17">
      <c r="B453" s="313"/>
      <c r="C453" s="313"/>
      <c r="D453" s="313"/>
      <c r="E453" s="313"/>
      <c r="F453" s="1542"/>
      <c r="G453" s="1542"/>
      <c r="H453" s="1542"/>
      <c r="I453" s="1542"/>
      <c r="J453" s="1542"/>
      <c r="K453" s="1542"/>
      <c r="L453" s="1542"/>
      <c r="M453" s="1542"/>
      <c r="N453" s="1542"/>
      <c r="O453" s="1542"/>
      <c r="P453" s="1542"/>
      <c r="Q453" s="1542"/>
    </row>
    <row r="454" spans="2:17">
      <c r="B454" s="313"/>
      <c r="C454" s="313"/>
      <c r="D454" s="313"/>
      <c r="E454" s="313"/>
      <c r="F454" s="1542"/>
      <c r="G454" s="1542"/>
      <c r="H454" s="1542"/>
      <c r="I454" s="1542"/>
      <c r="J454" s="1542"/>
      <c r="K454" s="1542"/>
      <c r="L454" s="1542"/>
      <c r="M454" s="1542"/>
      <c r="N454" s="1542"/>
      <c r="O454" s="1542"/>
      <c r="P454" s="1542"/>
      <c r="Q454" s="1542"/>
    </row>
    <row r="455" spans="2:17">
      <c r="B455" s="313"/>
      <c r="C455" s="313"/>
      <c r="D455" s="313"/>
      <c r="E455" s="313"/>
      <c r="F455" s="1542"/>
      <c r="G455" s="1542"/>
      <c r="H455" s="1542"/>
      <c r="I455" s="1542"/>
      <c r="J455" s="1542"/>
      <c r="K455" s="1542"/>
      <c r="L455" s="1542"/>
      <c r="M455" s="1542"/>
      <c r="N455" s="1542"/>
      <c r="O455" s="1542"/>
      <c r="P455" s="1542"/>
      <c r="Q455" s="1542"/>
    </row>
    <row r="456" spans="2:17">
      <c r="B456" s="313"/>
      <c r="C456" s="313"/>
      <c r="D456" s="313"/>
      <c r="E456" s="313"/>
      <c r="F456" s="1542"/>
      <c r="G456" s="1542"/>
      <c r="H456" s="1542"/>
      <c r="I456" s="1542"/>
      <c r="J456" s="1542"/>
      <c r="K456" s="1542"/>
      <c r="L456" s="1542"/>
      <c r="M456" s="1542"/>
      <c r="N456" s="1542"/>
      <c r="O456" s="1542"/>
      <c r="P456" s="1542"/>
      <c r="Q456" s="1542"/>
    </row>
    <row r="457" spans="2:17">
      <c r="B457" s="313"/>
      <c r="C457" s="313"/>
      <c r="D457" s="313"/>
      <c r="E457" s="313"/>
      <c r="F457" s="1542"/>
      <c r="G457" s="1542"/>
      <c r="H457" s="1542"/>
      <c r="I457" s="1542"/>
      <c r="J457" s="1542"/>
      <c r="K457" s="1542"/>
      <c r="L457" s="1542"/>
      <c r="M457" s="1542"/>
      <c r="N457" s="1542"/>
      <c r="O457" s="1542"/>
      <c r="P457" s="1542"/>
      <c r="Q457" s="1542"/>
    </row>
    <row r="458" spans="2:17">
      <c r="B458" s="313"/>
      <c r="C458" s="313"/>
      <c r="D458" s="313"/>
      <c r="E458" s="313"/>
      <c r="F458" s="1542"/>
      <c r="G458" s="1542"/>
      <c r="H458" s="1542"/>
      <c r="I458" s="1542"/>
      <c r="J458" s="1542"/>
      <c r="K458" s="1542"/>
      <c r="L458" s="1542"/>
      <c r="M458" s="1542"/>
      <c r="N458" s="1542"/>
      <c r="O458" s="1542"/>
      <c r="P458" s="1542"/>
      <c r="Q458" s="1542"/>
    </row>
    <row r="459" spans="2:17">
      <c r="B459" s="313"/>
      <c r="C459" s="313"/>
      <c r="D459" s="313"/>
      <c r="E459" s="313"/>
      <c r="F459" s="1542"/>
      <c r="G459" s="1542"/>
      <c r="H459" s="1542"/>
      <c r="I459" s="1542"/>
      <c r="J459" s="1542"/>
      <c r="K459" s="1542"/>
      <c r="L459" s="1542"/>
      <c r="M459" s="1542"/>
      <c r="N459" s="1542"/>
      <c r="O459" s="1542"/>
      <c r="P459" s="1542"/>
      <c r="Q459" s="1542"/>
    </row>
    <row r="460" spans="2:17">
      <c r="B460" s="313"/>
      <c r="C460" s="313"/>
      <c r="D460" s="313"/>
      <c r="E460" s="313"/>
      <c r="F460" s="1542"/>
      <c r="G460" s="1542"/>
      <c r="H460" s="1542"/>
      <c r="I460" s="1542"/>
      <c r="J460" s="1542"/>
      <c r="K460" s="1542"/>
      <c r="L460" s="1542"/>
      <c r="M460" s="1542"/>
      <c r="N460" s="1542"/>
      <c r="O460" s="1542"/>
      <c r="P460" s="1542"/>
      <c r="Q460" s="1542"/>
    </row>
    <row r="461" spans="2:17">
      <c r="B461" s="313"/>
      <c r="C461" s="313"/>
      <c r="D461" s="313"/>
      <c r="E461" s="313"/>
      <c r="F461" s="1542"/>
      <c r="G461" s="1542"/>
      <c r="H461" s="1542"/>
      <c r="I461" s="1542"/>
      <c r="J461" s="1542"/>
      <c r="K461" s="1542"/>
      <c r="L461" s="1542"/>
      <c r="M461" s="1542"/>
      <c r="N461" s="1542"/>
      <c r="O461" s="1542"/>
      <c r="P461" s="1542"/>
      <c r="Q461" s="1542"/>
    </row>
    <row r="462" spans="2:17">
      <c r="B462" s="313"/>
      <c r="C462" s="313"/>
      <c r="D462" s="313"/>
      <c r="E462" s="313"/>
      <c r="F462" s="1542"/>
      <c r="G462" s="1542"/>
      <c r="H462" s="1542"/>
      <c r="I462" s="1542"/>
      <c r="J462" s="1542"/>
      <c r="K462" s="1542"/>
      <c r="L462" s="1542"/>
      <c r="M462" s="1542"/>
      <c r="N462" s="1542"/>
      <c r="O462" s="1542"/>
      <c r="P462" s="1542"/>
      <c r="Q462" s="1542"/>
    </row>
    <row r="463" spans="2:17">
      <c r="B463" s="313"/>
      <c r="C463" s="313"/>
      <c r="D463" s="313"/>
      <c r="E463" s="313"/>
      <c r="F463" s="1542"/>
      <c r="G463" s="1542"/>
      <c r="H463" s="1542"/>
      <c r="I463" s="1542"/>
      <c r="J463" s="1542"/>
      <c r="K463" s="1542"/>
      <c r="L463" s="1542"/>
      <c r="M463" s="1542"/>
      <c r="N463" s="1542"/>
      <c r="O463" s="1542"/>
      <c r="P463" s="1542"/>
      <c r="Q463" s="1542"/>
    </row>
    <row r="464" spans="2:17">
      <c r="B464" s="313"/>
      <c r="C464" s="313"/>
      <c r="D464" s="313"/>
      <c r="E464" s="313"/>
      <c r="F464" s="1542"/>
      <c r="G464" s="1542"/>
      <c r="H464" s="1542"/>
      <c r="I464" s="1542"/>
      <c r="J464" s="1542"/>
      <c r="K464" s="1542"/>
      <c r="L464" s="1542"/>
      <c r="M464" s="1542"/>
      <c r="N464" s="1542"/>
      <c r="O464" s="1542"/>
      <c r="P464" s="1542"/>
      <c r="Q464" s="1542"/>
    </row>
    <row r="465" spans="2:17">
      <c r="B465" s="313"/>
      <c r="C465" s="313"/>
      <c r="D465" s="313"/>
      <c r="E465" s="313"/>
      <c r="F465" s="1542"/>
      <c r="G465" s="1542"/>
      <c r="H465" s="1542"/>
      <c r="I465" s="1542"/>
      <c r="J465" s="1542"/>
      <c r="K465" s="1542"/>
      <c r="L465" s="1542"/>
      <c r="M465" s="1542"/>
      <c r="N465" s="1542"/>
      <c r="O465" s="1542"/>
      <c r="P465" s="1542"/>
      <c r="Q465" s="1542"/>
    </row>
    <row r="466" spans="2:17">
      <c r="B466" s="313"/>
      <c r="C466" s="313"/>
      <c r="D466" s="313"/>
      <c r="E466" s="313"/>
      <c r="F466" s="1542"/>
      <c r="G466" s="1542"/>
      <c r="H466" s="1542"/>
      <c r="I466" s="1542"/>
      <c r="J466" s="1542"/>
      <c r="K466" s="1542"/>
      <c r="L466" s="1542"/>
      <c r="M466" s="1542"/>
      <c r="N466" s="1542"/>
      <c r="O466" s="1542"/>
      <c r="P466" s="1542"/>
      <c r="Q466" s="1542"/>
    </row>
    <row r="467" spans="2:17">
      <c r="B467" s="313"/>
      <c r="C467" s="313"/>
      <c r="D467" s="313"/>
      <c r="E467" s="313"/>
      <c r="F467" s="1542"/>
      <c r="G467" s="1542"/>
      <c r="H467" s="1542"/>
      <c r="I467" s="1542"/>
      <c r="J467" s="1542"/>
      <c r="K467" s="1542"/>
      <c r="L467" s="1542"/>
      <c r="M467" s="1542"/>
      <c r="N467" s="1542"/>
      <c r="O467" s="1542"/>
      <c r="P467" s="1542"/>
      <c r="Q467" s="1542"/>
    </row>
    <row r="468" spans="2:17">
      <c r="B468" s="313"/>
      <c r="C468" s="313"/>
      <c r="D468" s="313"/>
      <c r="E468" s="313"/>
      <c r="F468" s="1542"/>
      <c r="G468" s="1542"/>
      <c r="H468" s="1542"/>
      <c r="I468" s="1542"/>
      <c r="J468" s="1542"/>
      <c r="K468" s="1542"/>
      <c r="L468" s="1542"/>
      <c r="M468" s="1542"/>
      <c r="N468" s="1542"/>
      <c r="O468" s="1542"/>
      <c r="P468" s="1542"/>
      <c r="Q468" s="1542"/>
    </row>
    <row r="469" spans="2:17">
      <c r="B469" s="313"/>
      <c r="C469" s="313"/>
      <c r="D469" s="313"/>
      <c r="E469" s="313"/>
      <c r="F469" s="1542"/>
      <c r="G469" s="1542"/>
      <c r="H469" s="1542"/>
      <c r="I469" s="1542"/>
      <c r="J469" s="1542"/>
      <c r="K469" s="1542"/>
      <c r="L469" s="1542"/>
      <c r="M469" s="1542"/>
      <c r="N469" s="1542"/>
      <c r="O469" s="1542"/>
      <c r="P469" s="1542"/>
      <c r="Q469" s="1542"/>
    </row>
    <row r="470" spans="2:17">
      <c r="B470" s="313"/>
      <c r="C470" s="313"/>
      <c r="D470" s="313"/>
      <c r="E470" s="313"/>
      <c r="F470" s="1542"/>
      <c r="G470" s="1542"/>
      <c r="H470" s="1542"/>
      <c r="I470" s="1542"/>
      <c r="J470" s="1542"/>
      <c r="K470" s="1542"/>
      <c r="L470" s="1542"/>
      <c r="M470" s="1542"/>
      <c r="N470" s="1542"/>
      <c r="O470" s="1542"/>
      <c r="P470" s="1542"/>
      <c r="Q470" s="1542"/>
    </row>
    <row r="471" spans="2:17">
      <c r="B471" s="313"/>
      <c r="C471" s="313"/>
      <c r="D471" s="313"/>
      <c r="E471" s="313"/>
      <c r="F471" s="1542"/>
      <c r="G471" s="1542"/>
      <c r="H471" s="1542"/>
      <c r="I471" s="1542"/>
      <c r="J471" s="1542"/>
      <c r="K471" s="1542"/>
      <c r="L471" s="1542"/>
      <c r="M471" s="1542"/>
      <c r="N471" s="1542"/>
      <c r="O471" s="1542"/>
      <c r="P471" s="1542"/>
      <c r="Q471" s="1542"/>
    </row>
    <row r="472" spans="2:17">
      <c r="B472" s="313"/>
      <c r="C472" s="313"/>
      <c r="D472" s="313"/>
      <c r="E472" s="313"/>
      <c r="F472" s="1542"/>
      <c r="G472" s="1542"/>
      <c r="H472" s="1542"/>
      <c r="I472" s="1542"/>
      <c r="J472" s="1542"/>
      <c r="K472" s="1542"/>
      <c r="L472" s="1542"/>
      <c r="M472" s="1542"/>
      <c r="N472" s="1542"/>
      <c r="O472" s="1542"/>
      <c r="P472" s="1542"/>
      <c r="Q472" s="1542"/>
    </row>
    <row r="473" spans="2:17">
      <c r="B473" s="313"/>
      <c r="C473" s="313"/>
      <c r="D473" s="313"/>
      <c r="E473" s="313"/>
      <c r="F473" s="1542"/>
      <c r="G473" s="1542"/>
      <c r="H473" s="1542"/>
      <c r="I473" s="1542"/>
      <c r="J473" s="1542"/>
      <c r="K473" s="1542"/>
      <c r="L473" s="1542"/>
      <c r="M473" s="1542"/>
      <c r="N473" s="1542"/>
      <c r="O473" s="1542"/>
      <c r="P473" s="1542"/>
      <c r="Q473" s="1542"/>
    </row>
    <row r="474" spans="2:17">
      <c r="B474" s="313"/>
      <c r="C474" s="313"/>
      <c r="D474" s="313"/>
      <c r="E474" s="313"/>
      <c r="F474" s="1542"/>
      <c r="G474" s="1542"/>
      <c r="H474" s="1542"/>
      <c r="I474" s="1542"/>
      <c r="J474" s="1542"/>
      <c r="K474" s="1542"/>
      <c r="L474" s="1542"/>
      <c r="M474" s="1542"/>
      <c r="N474" s="1542"/>
      <c r="O474" s="1542"/>
      <c r="P474" s="1542"/>
      <c r="Q474" s="1542"/>
    </row>
    <row r="475" spans="2:17">
      <c r="B475" s="313"/>
      <c r="C475" s="313"/>
      <c r="D475" s="313"/>
      <c r="E475" s="313"/>
      <c r="F475" s="1542"/>
      <c r="G475" s="1542"/>
      <c r="H475" s="1542"/>
      <c r="I475" s="1542"/>
      <c r="J475" s="1542"/>
      <c r="K475" s="1542"/>
      <c r="L475" s="1542"/>
      <c r="M475" s="1542"/>
      <c r="N475" s="1542"/>
      <c r="O475" s="1542"/>
      <c r="P475" s="1542"/>
      <c r="Q475" s="1542"/>
    </row>
    <row r="476" spans="2:17">
      <c r="B476" s="313"/>
      <c r="C476" s="313"/>
      <c r="D476" s="313"/>
      <c r="E476" s="313"/>
      <c r="F476" s="1542"/>
      <c r="G476" s="1542"/>
      <c r="H476" s="1542"/>
      <c r="I476" s="1542"/>
      <c r="J476" s="1542"/>
      <c r="K476" s="1542"/>
      <c r="L476" s="1542"/>
      <c r="M476" s="1542"/>
      <c r="N476" s="1542"/>
      <c r="O476" s="1542"/>
      <c r="P476" s="1542"/>
      <c r="Q476" s="1542"/>
    </row>
    <row r="477" spans="2:17">
      <c r="B477" s="313"/>
      <c r="C477" s="313"/>
      <c r="D477" s="313"/>
      <c r="E477" s="313"/>
      <c r="F477" s="1542"/>
      <c r="G477" s="1542"/>
      <c r="H477" s="1542"/>
      <c r="I477" s="1542"/>
      <c r="J477" s="1542"/>
      <c r="K477" s="1542"/>
      <c r="L477" s="1542"/>
      <c r="M477" s="1542"/>
      <c r="N477" s="1542"/>
      <c r="O477" s="1542"/>
      <c r="P477" s="1542"/>
      <c r="Q477" s="1542"/>
    </row>
    <row r="478" spans="2:17">
      <c r="B478" s="313"/>
      <c r="C478" s="313"/>
      <c r="D478" s="313"/>
      <c r="E478" s="313"/>
      <c r="F478" s="1542"/>
      <c r="G478" s="1542"/>
      <c r="H478" s="1542"/>
      <c r="I478" s="1542"/>
      <c r="J478" s="1542"/>
      <c r="K478" s="1542"/>
      <c r="L478" s="1542"/>
      <c r="M478" s="1542"/>
      <c r="N478" s="1542"/>
      <c r="O478" s="1542"/>
      <c r="P478" s="1542"/>
      <c r="Q478" s="1542"/>
    </row>
    <row r="479" spans="2:17">
      <c r="B479" s="313"/>
      <c r="C479" s="313"/>
      <c r="D479" s="313"/>
      <c r="E479" s="313"/>
      <c r="F479" s="1542"/>
      <c r="G479" s="1542"/>
      <c r="H479" s="1542"/>
      <c r="I479" s="1542"/>
      <c r="J479" s="1542"/>
      <c r="K479" s="1542"/>
      <c r="L479" s="1542"/>
      <c r="M479" s="1542"/>
      <c r="N479" s="1542"/>
      <c r="O479" s="1542"/>
      <c r="P479" s="1542"/>
      <c r="Q479" s="1542"/>
    </row>
    <row r="480" spans="2:17">
      <c r="B480" s="313"/>
      <c r="C480" s="313"/>
      <c r="D480" s="313"/>
      <c r="E480" s="313"/>
      <c r="F480" s="1542"/>
      <c r="G480" s="1542"/>
      <c r="H480" s="1542"/>
      <c r="I480" s="1542"/>
      <c r="J480" s="1542"/>
      <c r="K480" s="1542"/>
      <c r="L480" s="1542"/>
      <c r="M480" s="1542"/>
      <c r="N480" s="1542"/>
      <c r="O480" s="1542"/>
      <c r="P480" s="1542"/>
      <c r="Q480" s="1542"/>
    </row>
    <row r="481" spans="2:17">
      <c r="B481" s="313"/>
      <c r="C481" s="313"/>
      <c r="D481" s="313"/>
      <c r="E481" s="313"/>
      <c r="F481" s="1542"/>
      <c r="G481" s="1542"/>
      <c r="H481" s="1542"/>
      <c r="I481" s="1542"/>
      <c r="J481" s="1542"/>
      <c r="K481" s="1542"/>
      <c r="L481" s="1542"/>
      <c r="M481" s="1542"/>
      <c r="N481" s="1542"/>
      <c r="O481" s="1542"/>
      <c r="P481" s="1542"/>
      <c r="Q481" s="1542"/>
    </row>
    <row r="482" spans="2:17">
      <c r="B482" s="313"/>
      <c r="C482" s="313"/>
      <c r="D482" s="313"/>
      <c r="E482" s="313"/>
      <c r="F482" s="1542"/>
      <c r="G482" s="1542"/>
      <c r="H482" s="1542"/>
      <c r="I482" s="1542"/>
      <c r="J482" s="1542"/>
      <c r="K482" s="1542"/>
      <c r="L482" s="1542"/>
      <c r="M482" s="1542"/>
      <c r="N482" s="1542"/>
      <c r="O482" s="1542"/>
      <c r="P482" s="1542"/>
      <c r="Q482" s="1542"/>
    </row>
    <row r="483" spans="2:17">
      <c r="B483" s="313"/>
      <c r="C483" s="313"/>
      <c r="D483" s="313"/>
      <c r="E483" s="313"/>
      <c r="F483" s="1542"/>
      <c r="G483" s="1542"/>
      <c r="H483" s="1542"/>
      <c r="I483" s="1542"/>
      <c r="J483" s="1542"/>
      <c r="K483" s="1542"/>
      <c r="L483" s="1542"/>
      <c r="M483" s="1542"/>
      <c r="N483" s="1542"/>
      <c r="O483" s="1542"/>
      <c r="P483" s="1542"/>
      <c r="Q483" s="1542"/>
    </row>
    <row r="484" spans="2:17">
      <c r="B484" s="313"/>
      <c r="C484" s="313"/>
      <c r="D484" s="313"/>
      <c r="E484" s="313"/>
      <c r="F484" s="1542"/>
      <c r="G484" s="1542"/>
      <c r="H484" s="1542"/>
      <c r="I484" s="1542"/>
      <c r="J484" s="1542"/>
      <c r="K484" s="1542"/>
      <c r="L484" s="1542"/>
      <c r="M484" s="1542"/>
      <c r="N484" s="1542"/>
      <c r="O484" s="1542"/>
      <c r="P484" s="1542"/>
      <c r="Q484" s="1542"/>
    </row>
    <row r="485" spans="2:17">
      <c r="B485" s="313"/>
      <c r="C485" s="313"/>
      <c r="D485" s="313"/>
      <c r="E485" s="313"/>
      <c r="F485" s="1542"/>
      <c r="G485" s="1542"/>
      <c r="H485" s="1542"/>
      <c r="I485" s="1542"/>
      <c r="J485" s="1542"/>
      <c r="K485" s="1542"/>
      <c r="L485" s="1542"/>
      <c r="M485" s="1542"/>
      <c r="N485" s="1542"/>
      <c r="O485" s="1542"/>
      <c r="P485" s="1542"/>
      <c r="Q485" s="1542"/>
    </row>
    <row r="486" spans="2:17">
      <c r="B486" s="313"/>
      <c r="C486" s="313"/>
      <c r="D486" s="313"/>
      <c r="E486" s="313"/>
      <c r="F486" s="1542"/>
      <c r="G486" s="1542"/>
      <c r="H486" s="1542"/>
      <c r="I486" s="1542"/>
      <c r="J486" s="1542"/>
      <c r="K486" s="1542"/>
      <c r="L486" s="1542"/>
      <c r="M486" s="1542"/>
      <c r="N486" s="1542"/>
      <c r="O486" s="1542"/>
      <c r="P486" s="1542"/>
      <c r="Q486" s="1542"/>
    </row>
    <row r="487" spans="2:17">
      <c r="B487" s="313"/>
      <c r="C487" s="313"/>
      <c r="D487" s="313"/>
      <c r="E487" s="313"/>
      <c r="F487" s="1542"/>
      <c r="G487" s="1542"/>
      <c r="H487" s="1542"/>
      <c r="I487" s="1542"/>
      <c r="J487" s="1542"/>
      <c r="K487" s="1542"/>
      <c r="L487" s="1542"/>
      <c r="M487" s="1542"/>
      <c r="N487" s="1542"/>
      <c r="O487" s="1542"/>
      <c r="P487" s="1542"/>
      <c r="Q487" s="1542"/>
    </row>
    <row r="488" spans="2:17">
      <c r="B488" s="313"/>
      <c r="C488" s="313"/>
      <c r="D488" s="313"/>
      <c r="E488" s="313"/>
      <c r="F488" s="1542"/>
      <c r="G488" s="1542"/>
      <c r="H488" s="1542"/>
      <c r="I488" s="1542"/>
      <c r="J488" s="1542"/>
      <c r="K488" s="1542"/>
      <c r="L488" s="1542"/>
      <c r="M488" s="1542"/>
      <c r="N488" s="1542"/>
      <c r="O488" s="1542"/>
      <c r="P488" s="1542"/>
      <c r="Q488" s="1542"/>
    </row>
    <row r="489" spans="2:17">
      <c r="B489" s="313"/>
      <c r="C489" s="313"/>
      <c r="D489" s="313"/>
      <c r="E489" s="313"/>
      <c r="F489" s="1542"/>
      <c r="G489" s="1542"/>
      <c r="H489" s="1542"/>
      <c r="I489" s="1542"/>
      <c r="J489" s="1542"/>
      <c r="K489" s="1542"/>
      <c r="L489" s="1542"/>
      <c r="M489" s="1542"/>
      <c r="N489" s="1542"/>
      <c r="O489" s="1542"/>
      <c r="P489" s="1542"/>
      <c r="Q489" s="1542"/>
    </row>
    <row r="490" spans="2:17">
      <c r="B490" s="313"/>
      <c r="C490" s="313"/>
      <c r="D490" s="313"/>
      <c r="E490" s="313"/>
      <c r="F490" s="1542"/>
      <c r="G490" s="1542"/>
      <c r="H490" s="1542"/>
      <c r="I490" s="1542"/>
      <c r="J490" s="1542"/>
      <c r="K490" s="1542"/>
      <c r="L490" s="1542"/>
      <c r="M490" s="1542"/>
      <c r="N490" s="1542"/>
      <c r="O490" s="1542"/>
      <c r="P490" s="1542"/>
      <c r="Q490" s="1542"/>
    </row>
    <row r="491" spans="2:17">
      <c r="B491" s="313"/>
      <c r="C491" s="313"/>
      <c r="D491" s="313"/>
      <c r="E491" s="313"/>
      <c r="F491" s="1542"/>
      <c r="G491" s="1542"/>
      <c r="H491" s="1542"/>
      <c r="I491" s="1542"/>
      <c r="J491" s="1542"/>
      <c r="K491" s="1542"/>
      <c r="L491" s="1542"/>
      <c r="M491" s="1542"/>
      <c r="N491" s="1542"/>
      <c r="O491" s="1542"/>
      <c r="P491" s="1542"/>
      <c r="Q491" s="1542"/>
    </row>
    <row r="492" spans="2:17">
      <c r="B492" s="313"/>
      <c r="C492" s="313"/>
      <c r="D492" s="313"/>
      <c r="E492" s="313"/>
      <c r="F492" s="1542"/>
      <c r="G492" s="1542"/>
      <c r="H492" s="1542"/>
      <c r="I492" s="1542"/>
      <c r="J492" s="1542"/>
      <c r="K492" s="1542"/>
      <c r="L492" s="1542"/>
      <c r="M492" s="1542"/>
      <c r="N492" s="1542"/>
      <c r="O492" s="1542"/>
      <c r="P492" s="1542"/>
      <c r="Q492" s="1542"/>
    </row>
    <row r="493" spans="2:17">
      <c r="B493" s="313"/>
      <c r="C493" s="313"/>
      <c r="D493" s="313"/>
      <c r="E493" s="313"/>
      <c r="F493" s="1542"/>
      <c r="G493" s="1542"/>
      <c r="H493" s="1542"/>
      <c r="I493" s="1542"/>
      <c r="J493" s="1542"/>
      <c r="K493" s="1542"/>
      <c r="L493" s="1542"/>
      <c r="M493" s="1542"/>
      <c r="N493" s="1542"/>
      <c r="O493" s="1542"/>
      <c r="P493" s="1542"/>
      <c r="Q493" s="1542"/>
    </row>
    <row r="494" spans="2:17">
      <c r="B494" s="313"/>
      <c r="C494" s="313"/>
      <c r="D494" s="313"/>
      <c r="E494" s="313"/>
      <c r="F494" s="1542"/>
      <c r="G494" s="1542"/>
      <c r="H494" s="1542"/>
      <c r="I494" s="1542"/>
      <c r="J494" s="1542"/>
      <c r="K494" s="1542"/>
      <c r="L494" s="1542"/>
      <c r="M494" s="1542"/>
      <c r="N494" s="1542"/>
      <c r="O494" s="1542"/>
      <c r="P494" s="1542"/>
      <c r="Q494" s="1542"/>
    </row>
    <row r="495" spans="2:17">
      <c r="B495" s="313"/>
      <c r="C495" s="313"/>
      <c r="D495" s="313"/>
      <c r="E495" s="313"/>
      <c r="F495" s="1542"/>
      <c r="G495" s="1542"/>
      <c r="H495" s="1542"/>
      <c r="I495" s="1542"/>
      <c r="J495" s="1542"/>
      <c r="K495" s="1542"/>
      <c r="L495" s="1542"/>
      <c r="M495" s="1542"/>
      <c r="N495" s="1542"/>
      <c r="O495" s="1542"/>
      <c r="P495" s="1542"/>
      <c r="Q495" s="1542"/>
    </row>
    <row r="496" spans="2:17">
      <c r="B496" s="313"/>
      <c r="C496" s="313"/>
      <c r="D496" s="313"/>
      <c r="E496" s="313"/>
      <c r="F496" s="1542"/>
      <c r="G496" s="1542"/>
      <c r="H496" s="1542"/>
      <c r="I496" s="1542"/>
      <c r="J496" s="1542"/>
      <c r="K496" s="1542"/>
      <c r="L496" s="1542"/>
      <c r="M496" s="1542"/>
      <c r="N496" s="1542"/>
      <c r="O496" s="1542"/>
      <c r="P496" s="1542"/>
      <c r="Q496" s="1542"/>
    </row>
    <row r="497" spans="2:17">
      <c r="B497" s="313"/>
      <c r="C497" s="313"/>
      <c r="D497" s="313"/>
      <c r="E497" s="313"/>
      <c r="F497" s="1542"/>
      <c r="G497" s="1542"/>
      <c r="H497" s="1542"/>
      <c r="I497" s="1542"/>
      <c r="J497" s="1542"/>
      <c r="K497" s="1542"/>
      <c r="L497" s="1542"/>
      <c r="M497" s="1542"/>
      <c r="N497" s="1542"/>
      <c r="O497" s="1542"/>
      <c r="P497" s="1542"/>
      <c r="Q497" s="1542"/>
    </row>
    <row r="498" spans="2:17">
      <c r="B498" s="313"/>
      <c r="C498" s="313"/>
      <c r="D498" s="313"/>
      <c r="E498" s="313"/>
      <c r="F498" s="1542"/>
      <c r="G498" s="1542"/>
      <c r="H498" s="1542"/>
      <c r="I498" s="1542"/>
      <c r="J498" s="1542"/>
      <c r="K498" s="1542"/>
      <c r="L498" s="1542"/>
      <c r="M498" s="1542"/>
      <c r="N498" s="1542"/>
      <c r="O498" s="1542"/>
      <c r="P498" s="1542"/>
      <c r="Q498" s="1542"/>
    </row>
    <row r="499" spans="2:17">
      <c r="B499" s="313"/>
      <c r="C499" s="313"/>
      <c r="D499" s="313"/>
      <c r="E499" s="313"/>
      <c r="F499" s="1542"/>
      <c r="G499" s="1542"/>
      <c r="H499" s="1542"/>
      <c r="I499" s="1542"/>
      <c r="J499" s="1542"/>
      <c r="K499" s="1542"/>
      <c r="L499" s="1542"/>
      <c r="M499" s="1542"/>
      <c r="N499" s="1542"/>
      <c r="O499" s="1542"/>
      <c r="P499" s="1542"/>
      <c r="Q499" s="1542"/>
    </row>
    <row r="500" spans="2:17">
      <c r="B500" s="313"/>
      <c r="C500" s="313"/>
      <c r="D500" s="313"/>
      <c r="E500" s="313"/>
      <c r="F500" s="1542"/>
      <c r="G500" s="1542"/>
      <c r="H500" s="1542"/>
      <c r="I500" s="1542"/>
      <c r="J500" s="1542"/>
      <c r="K500" s="1542"/>
      <c r="L500" s="1542"/>
      <c r="M500" s="1542"/>
      <c r="N500" s="1542"/>
      <c r="O500" s="1542"/>
      <c r="P500" s="1542"/>
      <c r="Q500" s="1542"/>
    </row>
    <row r="501" spans="2:17">
      <c r="B501" s="313"/>
      <c r="C501" s="313"/>
      <c r="D501" s="313"/>
      <c r="E501" s="313"/>
      <c r="F501" s="1542"/>
      <c r="G501" s="1542"/>
      <c r="H501" s="1542"/>
      <c r="I501" s="1542"/>
      <c r="J501" s="1542"/>
      <c r="K501" s="1542"/>
      <c r="L501" s="1542"/>
      <c r="M501" s="1542"/>
      <c r="N501" s="1542"/>
      <c r="O501" s="1542"/>
      <c r="P501" s="1542"/>
      <c r="Q501" s="1542"/>
    </row>
    <row r="502" spans="2:17">
      <c r="B502" s="313"/>
      <c r="C502" s="313"/>
      <c r="D502" s="313"/>
      <c r="E502" s="313"/>
      <c r="F502" s="1542"/>
      <c r="G502" s="1542"/>
      <c r="H502" s="1542"/>
      <c r="I502" s="1542"/>
      <c r="J502" s="1542"/>
      <c r="K502" s="1542"/>
      <c r="L502" s="1542"/>
      <c r="M502" s="1542"/>
      <c r="N502" s="1542"/>
      <c r="O502" s="1542"/>
      <c r="P502" s="1542"/>
      <c r="Q502" s="1542"/>
    </row>
    <row r="503" spans="2:17">
      <c r="B503" s="313"/>
      <c r="C503" s="313"/>
      <c r="D503" s="313"/>
      <c r="E503" s="313"/>
      <c r="F503" s="1542"/>
      <c r="G503" s="1542"/>
      <c r="H503" s="1542"/>
      <c r="I503" s="1542"/>
      <c r="J503" s="1542"/>
      <c r="K503" s="1542"/>
      <c r="L503" s="1542"/>
      <c r="M503" s="1542"/>
      <c r="N503" s="1542"/>
      <c r="O503" s="1542"/>
      <c r="P503" s="1542"/>
      <c r="Q503" s="1542"/>
    </row>
    <row r="504" spans="2:17">
      <c r="B504" s="313"/>
      <c r="C504" s="313"/>
      <c r="D504" s="313"/>
      <c r="E504" s="313"/>
      <c r="F504" s="1542"/>
      <c r="G504" s="1542"/>
      <c r="H504" s="1542"/>
      <c r="I504" s="1542"/>
      <c r="J504" s="1542"/>
      <c r="K504" s="1542"/>
      <c r="L504" s="1542"/>
      <c r="M504" s="1542"/>
      <c r="N504" s="1542"/>
      <c r="O504" s="1542"/>
      <c r="P504" s="1542"/>
      <c r="Q504" s="1542"/>
    </row>
    <row r="505" spans="2:17">
      <c r="B505" s="313"/>
      <c r="C505" s="313"/>
      <c r="D505" s="313"/>
      <c r="E505" s="313"/>
      <c r="F505" s="1542"/>
      <c r="G505" s="1542"/>
      <c r="H505" s="1542"/>
      <c r="I505" s="1542"/>
      <c r="J505" s="1542"/>
      <c r="K505" s="1542"/>
      <c r="L505" s="1542"/>
      <c r="M505" s="1542"/>
      <c r="N505" s="1542"/>
      <c r="O505" s="1542"/>
      <c r="P505" s="1542"/>
      <c r="Q505" s="1542"/>
    </row>
    <row r="506" spans="2:17">
      <c r="B506" s="313"/>
      <c r="C506" s="313"/>
      <c r="D506" s="313"/>
      <c r="E506" s="313"/>
      <c r="F506" s="1542"/>
      <c r="G506" s="1542"/>
      <c r="H506" s="1542"/>
      <c r="I506" s="1542"/>
      <c r="J506" s="1542"/>
      <c r="K506" s="1542"/>
      <c r="L506" s="1542"/>
      <c r="M506" s="1542"/>
      <c r="N506" s="1542"/>
      <c r="O506" s="1542"/>
      <c r="P506" s="1542"/>
      <c r="Q506" s="1542"/>
    </row>
    <row r="507" spans="2:17">
      <c r="B507" s="313"/>
      <c r="C507" s="313"/>
      <c r="D507" s="313"/>
      <c r="E507" s="313"/>
      <c r="F507" s="1542"/>
      <c r="G507" s="1542"/>
      <c r="H507" s="1542"/>
      <c r="I507" s="1542"/>
      <c r="J507" s="1542"/>
      <c r="K507" s="1542"/>
      <c r="L507" s="1542"/>
      <c r="M507" s="1542"/>
      <c r="N507" s="1542"/>
      <c r="O507" s="1542"/>
      <c r="P507" s="1542"/>
      <c r="Q507" s="1542"/>
    </row>
    <row r="508" spans="2:17">
      <c r="B508" s="313"/>
      <c r="C508" s="313"/>
      <c r="D508" s="313"/>
      <c r="E508" s="313"/>
      <c r="F508" s="1542"/>
      <c r="G508" s="1542"/>
      <c r="H508" s="1542"/>
      <c r="I508" s="1542"/>
      <c r="J508" s="1542"/>
      <c r="K508" s="1542"/>
      <c r="L508" s="1542"/>
      <c r="M508" s="1542"/>
      <c r="N508" s="1542"/>
      <c r="O508" s="1542"/>
      <c r="P508" s="1542"/>
      <c r="Q508" s="1542"/>
    </row>
    <row r="509" spans="2:17">
      <c r="B509" s="313"/>
      <c r="C509" s="313"/>
      <c r="D509" s="313"/>
      <c r="E509" s="313"/>
      <c r="F509" s="1542"/>
      <c r="G509" s="1542"/>
      <c r="H509" s="1542"/>
      <c r="I509" s="1542"/>
      <c r="J509" s="1542"/>
      <c r="K509" s="1542"/>
      <c r="L509" s="1542"/>
      <c r="M509" s="1542"/>
      <c r="N509" s="1542"/>
      <c r="O509" s="1542"/>
      <c r="P509" s="1542"/>
      <c r="Q509" s="1542"/>
    </row>
    <row r="510" spans="2:17">
      <c r="B510" s="313"/>
      <c r="C510" s="313"/>
      <c r="D510" s="313"/>
      <c r="E510" s="313"/>
      <c r="F510" s="1542"/>
      <c r="G510" s="1542"/>
      <c r="H510" s="1542"/>
      <c r="I510" s="1542"/>
      <c r="J510" s="1542"/>
      <c r="K510" s="1542"/>
      <c r="L510" s="1542"/>
      <c r="M510" s="1542"/>
      <c r="N510" s="1542"/>
      <c r="O510" s="1542"/>
      <c r="P510" s="1542"/>
      <c r="Q510" s="1542"/>
    </row>
    <row r="511" spans="2:17">
      <c r="B511" s="313"/>
      <c r="C511" s="313"/>
      <c r="D511" s="313"/>
      <c r="E511" s="313"/>
      <c r="F511" s="1542"/>
      <c r="G511" s="1542"/>
      <c r="H511" s="1542"/>
      <c r="I511" s="1542"/>
      <c r="J511" s="1542"/>
      <c r="K511" s="1542"/>
      <c r="L511" s="1542"/>
      <c r="M511" s="1542"/>
      <c r="N511" s="1542"/>
      <c r="O511" s="1542"/>
      <c r="P511" s="1542"/>
      <c r="Q511" s="1542"/>
    </row>
    <row r="512" spans="2:17">
      <c r="B512" s="313"/>
      <c r="C512" s="313"/>
      <c r="D512" s="313"/>
      <c r="E512" s="313"/>
      <c r="F512" s="1542"/>
      <c r="G512" s="1542"/>
      <c r="H512" s="1542"/>
      <c r="I512" s="1542"/>
      <c r="J512" s="1542"/>
      <c r="K512" s="1542"/>
      <c r="L512" s="1542"/>
      <c r="M512" s="1542"/>
      <c r="N512" s="1542"/>
      <c r="O512" s="1542"/>
      <c r="P512" s="1542"/>
      <c r="Q512" s="1542"/>
    </row>
    <row r="513" spans="2:17">
      <c r="B513" s="313"/>
      <c r="C513" s="313"/>
      <c r="D513" s="313"/>
      <c r="E513" s="313"/>
      <c r="F513" s="1542"/>
      <c r="G513" s="1542"/>
      <c r="H513" s="1542"/>
      <c r="I513" s="1542"/>
      <c r="J513" s="1542"/>
      <c r="K513" s="1542"/>
      <c r="L513" s="1542"/>
      <c r="M513" s="1542"/>
      <c r="N513" s="1542"/>
      <c r="O513" s="1542"/>
      <c r="P513" s="1542"/>
      <c r="Q513" s="1542"/>
    </row>
    <row r="514" spans="2:17">
      <c r="B514" s="313"/>
      <c r="C514" s="313"/>
      <c r="D514" s="313"/>
      <c r="E514" s="313"/>
      <c r="F514" s="1542"/>
      <c r="G514" s="1542"/>
      <c r="H514" s="1542"/>
      <c r="I514" s="1542"/>
      <c r="J514" s="1542"/>
      <c r="K514" s="1542"/>
      <c r="L514" s="1542"/>
      <c r="M514" s="1542"/>
      <c r="N514" s="1542"/>
      <c r="O514" s="1542"/>
      <c r="P514" s="1542"/>
      <c r="Q514" s="1542"/>
    </row>
    <row r="515" spans="2:17">
      <c r="B515" s="313"/>
      <c r="C515" s="313"/>
      <c r="D515" s="313"/>
      <c r="E515" s="313"/>
      <c r="F515" s="1542"/>
      <c r="G515" s="1542"/>
      <c r="H515" s="1542"/>
      <c r="I515" s="1542"/>
      <c r="J515" s="1542"/>
      <c r="K515" s="1542"/>
      <c r="L515" s="1542"/>
      <c r="M515" s="1542"/>
      <c r="N515" s="1542"/>
      <c r="O515" s="1542"/>
      <c r="P515" s="1542"/>
      <c r="Q515" s="1542"/>
    </row>
    <row r="516" spans="2:17">
      <c r="B516" s="313"/>
      <c r="C516" s="313"/>
      <c r="D516" s="313"/>
      <c r="E516" s="313"/>
      <c r="F516" s="1542"/>
      <c r="G516" s="1542"/>
      <c r="H516" s="1542"/>
      <c r="I516" s="1542"/>
      <c r="J516" s="1542"/>
      <c r="K516" s="1542"/>
      <c r="L516" s="1542"/>
      <c r="M516" s="1542"/>
      <c r="N516" s="1542"/>
      <c r="O516" s="1542"/>
      <c r="P516" s="1542"/>
      <c r="Q516" s="1542"/>
    </row>
    <row r="517" spans="2:17">
      <c r="B517" s="313"/>
      <c r="C517" s="313"/>
      <c r="D517" s="313"/>
      <c r="E517" s="313"/>
      <c r="F517" s="1542"/>
      <c r="G517" s="1542"/>
      <c r="H517" s="1542"/>
      <c r="I517" s="1542"/>
      <c r="J517" s="1542"/>
      <c r="K517" s="1542"/>
      <c r="L517" s="1542"/>
      <c r="M517" s="1542"/>
      <c r="N517" s="1542"/>
      <c r="O517" s="1542"/>
      <c r="P517" s="1542"/>
      <c r="Q517" s="1542"/>
    </row>
    <row r="518" spans="2:17">
      <c r="B518" s="313"/>
      <c r="C518" s="313"/>
      <c r="D518" s="313"/>
      <c r="E518" s="313"/>
      <c r="F518" s="1542"/>
      <c r="G518" s="1542"/>
      <c r="H518" s="1542"/>
      <c r="I518" s="1542"/>
      <c r="J518" s="1542"/>
      <c r="K518" s="1542"/>
      <c r="L518" s="1542"/>
      <c r="M518" s="1542"/>
      <c r="N518" s="1542"/>
      <c r="O518" s="1542"/>
      <c r="P518" s="1542"/>
      <c r="Q518" s="1542"/>
    </row>
    <row r="519" spans="2:17">
      <c r="B519" s="313"/>
      <c r="C519" s="313"/>
      <c r="D519" s="313"/>
      <c r="E519" s="313"/>
      <c r="F519" s="1542"/>
      <c r="G519" s="1542"/>
      <c r="H519" s="1542"/>
      <c r="I519" s="1542"/>
      <c r="J519" s="1542"/>
      <c r="K519" s="1542"/>
      <c r="L519" s="1542"/>
      <c r="M519" s="1542"/>
      <c r="N519" s="1542"/>
      <c r="O519" s="1542"/>
      <c r="P519" s="1542"/>
      <c r="Q519" s="1542"/>
    </row>
    <row r="520" spans="2:17">
      <c r="B520" s="313"/>
      <c r="C520" s="313"/>
      <c r="D520" s="313"/>
      <c r="E520" s="313"/>
      <c r="F520" s="1542"/>
      <c r="G520" s="1542"/>
      <c r="H520" s="1542"/>
      <c r="I520" s="1542"/>
      <c r="J520" s="1542"/>
      <c r="K520" s="1542"/>
      <c r="L520" s="1542"/>
      <c r="M520" s="1542"/>
      <c r="N520" s="1542"/>
      <c r="O520" s="1542"/>
      <c r="P520" s="1542"/>
      <c r="Q520" s="1542"/>
    </row>
    <row r="521" spans="2:17">
      <c r="B521" s="313"/>
      <c r="C521" s="313"/>
      <c r="D521" s="313"/>
      <c r="E521" s="313"/>
      <c r="F521" s="1542"/>
      <c r="G521" s="1542"/>
      <c r="H521" s="1542"/>
      <c r="I521" s="1542"/>
      <c r="J521" s="1542"/>
      <c r="K521" s="1542"/>
      <c r="L521" s="1542"/>
      <c r="M521" s="1542"/>
      <c r="N521" s="1542"/>
      <c r="O521" s="1542"/>
      <c r="P521" s="1542"/>
      <c r="Q521" s="1542"/>
    </row>
    <row r="522" spans="2:17">
      <c r="B522" s="313"/>
      <c r="C522" s="313"/>
      <c r="D522" s="313"/>
      <c r="E522" s="313"/>
      <c r="F522" s="1542"/>
      <c r="G522" s="1542"/>
      <c r="H522" s="1542"/>
      <c r="I522" s="1542"/>
      <c r="J522" s="1542"/>
      <c r="K522" s="1542"/>
      <c r="L522" s="1542"/>
      <c r="M522" s="1542"/>
      <c r="N522" s="1542"/>
      <c r="O522" s="1542"/>
      <c r="P522" s="1542"/>
      <c r="Q522" s="1542"/>
    </row>
    <row r="523" spans="2:17">
      <c r="B523" s="313"/>
      <c r="C523" s="313"/>
      <c r="D523" s="313"/>
      <c r="E523" s="313"/>
      <c r="F523" s="1542"/>
      <c r="G523" s="1542"/>
      <c r="H523" s="1542"/>
      <c r="I523" s="1542"/>
      <c r="J523" s="1542"/>
      <c r="K523" s="1542"/>
      <c r="L523" s="1542"/>
      <c r="M523" s="1542"/>
      <c r="N523" s="1542"/>
      <c r="O523" s="1542"/>
      <c r="P523" s="1542"/>
      <c r="Q523" s="1542"/>
    </row>
    <row r="524" spans="2:17">
      <c r="B524" s="313"/>
      <c r="C524" s="313"/>
      <c r="D524" s="313"/>
      <c r="E524" s="313"/>
      <c r="F524" s="1542"/>
      <c r="G524" s="1542"/>
      <c r="H524" s="1542"/>
      <c r="I524" s="1542"/>
      <c r="J524" s="1542"/>
      <c r="K524" s="1542"/>
      <c r="L524" s="1542"/>
      <c r="M524" s="1542"/>
      <c r="N524" s="1542"/>
      <c r="O524" s="1542"/>
      <c r="P524" s="1542"/>
      <c r="Q524" s="1542"/>
    </row>
    <row r="525" spans="2:17">
      <c r="B525" s="313"/>
      <c r="C525" s="313"/>
      <c r="D525" s="313"/>
      <c r="E525" s="313"/>
      <c r="F525" s="1542"/>
      <c r="G525" s="1542"/>
      <c r="H525" s="1542"/>
      <c r="I525" s="1542"/>
      <c r="J525" s="1542"/>
      <c r="K525" s="1542"/>
      <c r="L525" s="1542"/>
      <c r="M525" s="1542"/>
      <c r="N525" s="1542"/>
      <c r="O525" s="1542"/>
      <c r="P525" s="1542"/>
      <c r="Q525" s="1542"/>
    </row>
    <row r="526" spans="2:17">
      <c r="B526" s="313"/>
      <c r="C526" s="313"/>
      <c r="D526" s="313"/>
      <c r="E526" s="313"/>
      <c r="F526" s="1542"/>
      <c r="G526" s="1542"/>
      <c r="H526" s="1542"/>
      <c r="I526" s="1542"/>
      <c r="J526" s="1542"/>
      <c r="K526" s="1542"/>
      <c r="L526" s="1542"/>
      <c r="M526" s="1542"/>
      <c r="N526" s="1542"/>
      <c r="O526" s="1542"/>
      <c r="P526" s="1542"/>
      <c r="Q526" s="1542"/>
    </row>
    <row r="527" spans="2:17">
      <c r="B527" s="313"/>
      <c r="C527" s="313"/>
      <c r="D527" s="313"/>
      <c r="E527" s="313"/>
      <c r="F527" s="1542"/>
      <c r="G527" s="1542"/>
      <c r="H527" s="1542"/>
      <c r="I527" s="1542"/>
      <c r="J527" s="1542"/>
      <c r="K527" s="1542"/>
      <c r="L527" s="1542"/>
      <c r="M527" s="1542"/>
      <c r="N527" s="1542"/>
      <c r="O527" s="1542"/>
      <c r="P527" s="1542"/>
      <c r="Q527" s="1542"/>
    </row>
    <row r="528" spans="2:17">
      <c r="B528" s="313"/>
      <c r="C528" s="313"/>
      <c r="D528" s="313"/>
      <c r="E528" s="313"/>
      <c r="F528" s="1542"/>
      <c r="G528" s="1542"/>
      <c r="H528" s="1542"/>
      <c r="I528" s="1542"/>
      <c r="J528" s="1542"/>
      <c r="K528" s="1542"/>
      <c r="L528" s="1542"/>
      <c r="M528" s="1542"/>
      <c r="N528" s="1542"/>
      <c r="O528" s="1542"/>
      <c r="P528" s="1542"/>
      <c r="Q528" s="1542"/>
    </row>
    <row r="529" spans="2:17">
      <c r="B529" s="313"/>
      <c r="C529" s="313"/>
      <c r="D529" s="313"/>
      <c r="E529" s="313"/>
      <c r="F529" s="1542"/>
      <c r="G529" s="1542"/>
      <c r="H529" s="1542"/>
      <c r="I529" s="1542"/>
      <c r="J529" s="1542"/>
      <c r="K529" s="1542"/>
      <c r="L529" s="1542"/>
      <c r="M529" s="1542"/>
      <c r="N529" s="1542"/>
      <c r="O529" s="1542"/>
      <c r="P529" s="1542"/>
      <c r="Q529" s="1542"/>
    </row>
    <row r="530" spans="2:17">
      <c r="B530" s="313"/>
      <c r="C530" s="313"/>
      <c r="D530" s="313"/>
      <c r="E530" s="313"/>
      <c r="F530" s="1542"/>
      <c r="G530" s="1542"/>
      <c r="H530" s="1542"/>
      <c r="I530" s="1542"/>
      <c r="J530" s="1542"/>
      <c r="K530" s="1542"/>
      <c r="L530" s="1542"/>
      <c r="M530" s="1542"/>
      <c r="N530" s="1542"/>
      <c r="O530" s="1542"/>
      <c r="P530" s="1542"/>
      <c r="Q530" s="1542"/>
    </row>
    <row r="531" spans="2:17">
      <c r="B531" s="313"/>
      <c r="C531" s="313"/>
      <c r="D531" s="313"/>
      <c r="E531" s="313"/>
      <c r="F531" s="1542"/>
      <c r="G531" s="1542"/>
      <c r="H531" s="1542"/>
      <c r="I531" s="1542"/>
      <c r="J531" s="1542"/>
      <c r="K531" s="1542"/>
      <c r="L531" s="1542"/>
      <c r="M531" s="1542"/>
      <c r="N531" s="1542"/>
      <c r="O531" s="1542"/>
      <c r="P531" s="1542"/>
      <c r="Q531" s="1542"/>
    </row>
    <row r="532" spans="2:17">
      <c r="B532" s="313"/>
      <c r="C532" s="313"/>
      <c r="D532" s="313"/>
      <c r="E532" s="313"/>
      <c r="F532" s="1542"/>
      <c r="G532" s="1542"/>
      <c r="H532" s="1542"/>
      <c r="I532" s="1542"/>
      <c r="J532" s="1542"/>
      <c r="K532" s="1542"/>
      <c r="L532" s="1542"/>
      <c r="M532" s="1542"/>
      <c r="N532" s="1542"/>
      <c r="O532" s="1542"/>
      <c r="P532" s="1542"/>
      <c r="Q532" s="1542"/>
    </row>
    <row r="533" spans="2:17">
      <c r="B533" s="313"/>
      <c r="C533" s="313"/>
      <c r="D533" s="313"/>
      <c r="E533" s="313"/>
      <c r="F533" s="1542"/>
      <c r="G533" s="1542"/>
      <c r="H533" s="1542"/>
      <c r="I533" s="1542"/>
      <c r="J533" s="1542"/>
      <c r="K533" s="1542"/>
      <c r="L533" s="1542"/>
      <c r="M533" s="1542"/>
      <c r="N533" s="1542"/>
      <c r="O533" s="1542"/>
      <c r="P533" s="1542"/>
      <c r="Q533" s="1542"/>
    </row>
    <row r="534" spans="2:17">
      <c r="B534" s="313"/>
      <c r="C534" s="313"/>
      <c r="D534" s="313"/>
      <c r="E534" s="313"/>
      <c r="F534" s="1542"/>
      <c r="G534" s="1542"/>
      <c r="H534" s="1542"/>
      <c r="I534" s="1542"/>
      <c r="J534" s="1542"/>
      <c r="K534" s="1542"/>
      <c r="L534" s="1542"/>
      <c r="M534" s="1542"/>
      <c r="N534" s="1542"/>
      <c r="O534" s="1542"/>
      <c r="P534" s="1542"/>
      <c r="Q534" s="1542"/>
    </row>
    <row r="535" spans="2:17">
      <c r="B535" s="313"/>
      <c r="C535" s="313"/>
      <c r="D535" s="313"/>
      <c r="E535" s="313"/>
      <c r="F535" s="1542"/>
      <c r="G535" s="1542"/>
      <c r="H535" s="1542"/>
      <c r="I535" s="1542"/>
      <c r="J535" s="1542"/>
      <c r="K535" s="1542"/>
      <c r="L535" s="1542"/>
      <c r="M535" s="1542"/>
      <c r="N535" s="1542"/>
      <c r="O535" s="1542"/>
      <c r="P535" s="1542"/>
      <c r="Q535" s="1542"/>
    </row>
    <row r="536" spans="2:17">
      <c r="B536" s="313"/>
      <c r="C536" s="313"/>
      <c r="D536" s="313"/>
      <c r="E536" s="313"/>
      <c r="F536" s="1542"/>
      <c r="G536" s="1542"/>
      <c r="H536" s="1542"/>
      <c r="I536" s="1542"/>
      <c r="J536" s="1542"/>
      <c r="K536" s="1542"/>
      <c r="L536" s="1542"/>
      <c r="M536" s="1542"/>
      <c r="N536" s="1542"/>
      <c r="O536" s="1542"/>
      <c r="P536" s="1542"/>
      <c r="Q536" s="1542"/>
    </row>
    <row r="537" spans="2:17">
      <c r="B537" s="313"/>
      <c r="C537" s="313"/>
      <c r="D537" s="313"/>
      <c r="E537" s="313"/>
      <c r="F537" s="1542"/>
      <c r="G537" s="1542"/>
      <c r="H537" s="1542"/>
      <c r="I537" s="1542"/>
      <c r="J537" s="1542"/>
      <c r="K537" s="1542"/>
      <c r="L537" s="1542"/>
      <c r="M537" s="1542"/>
      <c r="N537" s="1542"/>
      <c r="O537" s="1542"/>
      <c r="P537" s="1542"/>
      <c r="Q537" s="1542"/>
    </row>
    <row r="538" spans="2:17">
      <c r="B538" s="313"/>
      <c r="C538" s="313"/>
      <c r="D538" s="313"/>
      <c r="E538" s="313"/>
      <c r="F538" s="1542"/>
      <c r="G538" s="1542"/>
      <c r="H538" s="1542"/>
      <c r="I538" s="1542"/>
      <c r="J538" s="1542"/>
      <c r="K538" s="1542"/>
      <c r="L538" s="1542"/>
      <c r="M538" s="1542"/>
      <c r="N538" s="1542"/>
      <c r="O538" s="1542"/>
      <c r="P538" s="1542"/>
      <c r="Q538" s="1542"/>
    </row>
    <row r="539" spans="2:17">
      <c r="B539" s="313"/>
      <c r="C539" s="313"/>
      <c r="D539" s="313"/>
      <c r="E539" s="313"/>
      <c r="F539" s="1542"/>
      <c r="G539" s="1542"/>
      <c r="H539" s="1542"/>
      <c r="I539" s="1542"/>
      <c r="J539" s="1542"/>
      <c r="K539" s="1542"/>
      <c r="L539" s="1542"/>
      <c r="M539" s="1542"/>
      <c r="N539" s="1542"/>
      <c r="O539" s="1542"/>
      <c r="P539" s="1542"/>
      <c r="Q539" s="1542"/>
    </row>
    <row r="540" spans="2:17">
      <c r="B540" s="313"/>
      <c r="C540" s="313"/>
      <c r="D540" s="313"/>
      <c r="E540" s="313"/>
      <c r="F540" s="1542"/>
      <c r="G540" s="1542"/>
      <c r="H540" s="1542"/>
      <c r="I540" s="1542"/>
      <c r="J540" s="1542"/>
      <c r="K540" s="1542"/>
      <c r="L540" s="1542"/>
      <c r="M540" s="1542"/>
      <c r="N540" s="1542"/>
      <c r="O540" s="1542"/>
      <c r="P540" s="1542"/>
      <c r="Q540" s="1542"/>
    </row>
    <row r="541" spans="2:17">
      <c r="B541" s="313"/>
      <c r="C541" s="313"/>
      <c r="D541" s="313"/>
      <c r="E541" s="313"/>
      <c r="F541" s="1542"/>
      <c r="G541" s="1542"/>
      <c r="H541" s="1542"/>
      <c r="I541" s="1542"/>
      <c r="J541" s="1542"/>
      <c r="K541" s="1542"/>
      <c r="L541" s="1542"/>
      <c r="M541" s="1542"/>
      <c r="N541" s="1542"/>
      <c r="O541" s="1542"/>
      <c r="P541" s="1542"/>
      <c r="Q541" s="1542"/>
    </row>
    <row r="542" spans="2:17">
      <c r="B542" s="313"/>
      <c r="C542" s="313"/>
      <c r="D542" s="313"/>
      <c r="E542" s="313"/>
      <c r="F542" s="1542"/>
      <c r="G542" s="1542"/>
      <c r="H542" s="1542"/>
      <c r="I542" s="1542"/>
      <c r="J542" s="1542"/>
      <c r="K542" s="1542"/>
      <c r="L542" s="1542"/>
      <c r="M542" s="1542"/>
      <c r="N542" s="1542"/>
      <c r="O542" s="1542"/>
      <c r="P542" s="1542"/>
      <c r="Q542" s="1542"/>
    </row>
    <row r="543" spans="2:17">
      <c r="B543" s="313"/>
      <c r="C543" s="313"/>
      <c r="D543" s="313"/>
      <c r="E543" s="313"/>
      <c r="F543" s="1542"/>
      <c r="G543" s="1542"/>
      <c r="H543" s="1542"/>
      <c r="I543" s="1542"/>
      <c r="J543" s="1542"/>
      <c r="K543" s="1542"/>
      <c r="L543" s="1542"/>
      <c r="M543" s="1542"/>
      <c r="N543" s="1542"/>
      <c r="O543" s="1542"/>
      <c r="P543" s="1542"/>
      <c r="Q543" s="1542"/>
    </row>
    <row r="544" spans="2:17">
      <c r="B544" s="313"/>
      <c r="C544" s="313"/>
      <c r="D544" s="313"/>
      <c r="E544" s="313"/>
      <c r="F544" s="1542"/>
      <c r="G544" s="1542"/>
      <c r="H544" s="1542"/>
      <c r="I544" s="1542"/>
      <c r="J544" s="1542"/>
      <c r="K544" s="1542"/>
      <c r="L544" s="1542"/>
      <c r="M544" s="1542"/>
      <c r="N544" s="1542"/>
      <c r="O544" s="1542"/>
      <c r="P544" s="1542"/>
      <c r="Q544" s="1542"/>
    </row>
    <row r="545" spans="2:17">
      <c r="B545" s="313"/>
      <c r="C545" s="313"/>
      <c r="D545" s="313"/>
      <c r="E545" s="313"/>
      <c r="F545" s="1542"/>
      <c r="G545" s="1542"/>
      <c r="H545" s="1542"/>
      <c r="I545" s="1542"/>
      <c r="J545" s="1542"/>
      <c r="K545" s="1542"/>
      <c r="L545" s="1542"/>
      <c r="M545" s="1542"/>
      <c r="N545" s="1542"/>
      <c r="O545" s="1542"/>
      <c r="P545" s="1542"/>
      <c r="Q545" s="1542"/>
    </row>
    <row r="546" spans="2:17">
      <c r="B546" s="313"/>
      <c r="C546" s="313"/>
      <c r="D546" s="313"/>
      <c r="E546" s="313"/>
      <c r="F546" s="1542"/>
      <c r="G546" s="1542"/>
      <c r="H546" s="1542"/>
      <c r="I546" s="1542"/>
      <c r="J546" s="1542"/>
      <c r="K546" s="1542"/>
      <c r="L546" s="1542"/>
      <c r="M546" s="1542"/>
      <c r="N546" s="1542"/>
      <c r="O546" s="1542"/>
      <c r="P546" s="1542"/>
      <c r="Q546" s="1542"/>
    </row>
    <row r="547" spans="2:17">
      <c r="B547" s="313"/>
      <c r="C547" s="313"/>
      <c r="D547" s="313"/>
      <c r="E547" s="313"/>
      <c r="F547" s="1542"/>
      <c r="G547" s="1542"/>
      <c r="H547" s="1542"/>
      <c r="I547" s="1542"/>
      <c r="J547" s="1542"/>
      <c r="K547" s="1542"/>
      <c r="L547" s="1542"/>
      <c r="M547" s="1542"/>
      <c r="N547" s="1542"/>
      <c r="O547" s="1542"/>
      <c r="P547" s="1542"/>
      <c r="Q547" s="1542"/>
    </row>
    <row r="548" spans="2:17">
      <c r="B548" s="313"/>
      <c r="C548" s="313"/>
      <c r="D548" s="313"/>
      <c r="E548" s="313"/>
      <c r="F548" s="1542"/>
      <c r="G548" s="1542"/>
      <c r="H548" s="1542"/>
      <c r="I548" s="1542"/>
      <c r="J548" s="1542"/>
      <c r="K548" s="1542"/>
      <c r="L548" s="1542"/>
      <c r="M548" s="1542"/>
      <c r="N548" s="1542"/>
      <c r="O548" s="1542"/>
      <c r="P548" s="1542"/>
      <c r="Q548" s="1542"/>
    </row>
    <row r="549" spans="2:17">
      <c r="B549" s="313"/>
      <c r="C549" s="313"/>
      <c r="D549" s="313"/>
      <c r="E549" s="313"/>
      <c r="F549" s="1542"/>
      <c r="G549" s="1542"/>
      <c r="H549" s="1542"/>
      <c r="I549" s="1542"/>
      <c r="J549" s="1542"/>
      <c r="K549" s="1542"/>
      <c r="L549" s="1542"/>
      <c r="M549" s="1542"/>
      <c r="N549" s="1542"/>
      <c r="O549" s="1542"/>
      <c r="P549" s="1542"/>
      <c r="Q549" s="1542"/>
    </row>
    <row r="550" spans="2:17">
      <c r="B550" s="313"/>
      <c r="C550" s="313"/>
      <c r="D550" s="313"/>
      <c r="E550" s="313"/>
      <c r="F550" s="1542"/>
      <c r="G550" s="1542"/>
      <c r="H550" s="1542"/>
      <c r="I550" s="1542"/>
      <c r="J550" s="1542"/>
      <c r="K550" s="1542"/>
      <c r="L550" s="1542"/>
      <c r="M550" s="1542"/>
      <c r="N550" s="1542"/>
      <c r="O550" s="1542"/>
      <c r="P550" s="1542"/>
      <c r="Q550" s="1542"/>
    </row>
    <row r="551" spans="2:17">
      <c r="B551" s="313"/>
      <c r="C551" s="313"/>
      <c r="D551" s="313"/>
      <c r="E551" s="313"/>
      <c r="F551" s="1542"/>
      <c r="G551" s="1542"/>
      <c r="H551" s="1542"/>
      <c r="I551" s="1542"/>
      <c r="J551" s="1542"/>
      <c r="K551" s="1542"/>
      <c r="L551" s="1542"/>
      <c r="M551" s="1542"/>
      <c r="N551" s="1542"/>
      <c r="O551" s="1542"/>
      <c r="P551" s="1542"/>
      <c r="Q551" s="1542"/>
    </row>
    <row r="552" spans="2:17">
      <c r="B552" s="313"/>
      <c r="C552" s="313"/>
      <c r="D552" s="313"/>
      <c r="E552" s="313"/>
      <c r="F552" s="1542"/>
      <c r="G552" s="1542"/>
      <c r="H552" s="1542"/>
      <c r="I552" s="1542"/>
      <c r="J552" s="1542"/>
      <c r="K552" s="1542"/>
      <c r="L552" s="1542"/>
      <c r="M552" s="1542"/>
      <c r="N552" s="1542"/>
      <c r="O552" s="1542"/>
      <c r="P552" s="1542"/>
      <c r="Q552" s="1542"/>
    </row>
    <row r="553" spans="2:17">
      <c r="B553" s="313"/>
      <c r="C553" s="313"/>
      <c r="D553" s="313"/>
      <c r="E553" s="313"/>
      <c r="F553" s="1542"/>
      <c r="G553" s="1542"/>
      <c r="H553" s="1542"/>
      <c r="I553" s="1542"/>
      <c r="J553" s="1542"/>
      <c r="K553" s="1542"/>
      <c r="L553" s="1542"/>
      <c r="M553" s="1542"/>
      <c r="N553" s="1542"/>
      <c r="O553" s="1542"/>
      <c r="P553" s="1542"/>
      <c r="Q553" s="1542"/>
    </row>
    <row r="554" spans="2:17">
      <c r="B554" s="313"/>
      <c r="C554" s="313"/>
      <c r="D554" s="313"/>
      <c r="E554" s="313"/>
      <c r="F554" s="1542"/>
      <c r="G554" s="1542"/>
      <c r="H554" s="1542"/>
      <c r="I554" s="1542"/>
      <c r="J554" s="1542"/>
      <c r="K554" s="1542"/>
      <c r="L554" s="1542"/>
      <c r="M554" s="1542"/>
      <c r="N554" s="1542"/>
      <c r="O554" s="1542"/>
      <c r="P554" s="1542"/>
      <c r="Q554" s="1542"/>
    </row>
    <row r="555" spans="2:17">
      <c r="B555" s="313"/>
      <c r="C555" s="313"/>
      <c r="D555" s="313"/>
      <c r="E555" s="313"/>
      <c r="F555" s="1542"/>
      <c r="G555" s="1542"/>
      <c r="H555" s="1542"/>
      <c r="I555" s="1542"/>
      <c r="J555" s="1542"/>
      <c r="K555" s="1542"/>
      <c r="L555" s="1542"/>
      <c r="M555" s="1542"/>
      <c r="N555" s="1542"/>
      <c r="O555" s="1542"/>
      <c r="P555" s="1542"/>
      <c r="Q555" s="1542"/>
    </row>
    <row r="556" spans="2:17">
      <c r="B556" s="313"/>
      <c r="C556" s="313"/>
      <c r="D556" s="313"/>
      <c r="E556" s="313"/>
      <c r="F556" s="1542"/>
      <c r="G556" s="1542"/>
      <c r="H556" s="1542"/>
      <c r="I556" s="1542"/>
      <c r="J556" s="1542"/>
      <c r="K556" s="1542"/>
      <c r="L556" s="1542"/>
      <c r="M556" s="1542"/>
      <c r="N556" s="1542"/>
      <c r="O556" s="1542"/>
      <c r="P556" s="1542"/>
      <c r="Q556" s="1542"/>
    </row>
    <row r="557" spans="2:17">
      <c r="B557" s="313"/>
      <c r="C557" s="313"/>
      <c r="D557" s="313"/>
      <c r="E557" s="313"/>
      <c r="F557" s="1542"/>
      <c r="G557" s="1542"/>
      <c r="H557" s="1542"/>
      <c r="I557" s="1542"/>
      <c r="J557" s="1542"/>
      <c r="K557" s="1542"/>
      <c r="L557" s="1542"/>
      <c r="M557" s="1542"/>
      <c r="N557" s="1542"/>
      <c r="O557" s="1542"/>
      <c r="P557" s="1542"/>
      <c r="Q557" s="1542"/>
    </row>
    <row r="558" spans="2:17">
      <c r="B558" s="313"/>
      <c r="C558" s="313"/>
      <c r="D558" s="313"/>
      <c r="E558" s="313"/>
      <c r="F558" s="1542"/>
      <c r="G558" s="1542"/>
      <c r="H558" s="1542"/>
      <c r="I558" s="1542"/>
      <c r="J558" s="1542"/>
      <c r="K558" s="1542"/>
      <c r="L558" s="1542"/>
      <c r="M558" s="1542"/>
      <c r="N558" s="1542"/>
      <c r="O558" s="1542"/>
      <c r="P558" s="1542"/>
      <c r="Q558" s="1542"/>
    </row>
    <row r="559" spans="2:17">
      <c r="B559" s="313"/>
      <c r="C559" s="313"/>
      <c r="D559" s="313"/>
      <c r="E559" s="313"/>
      <c r="F559" s="1542"/>
      <c r="G559" s="1542"/>
      <c r="H559" s="1542"/>
      <c r="I559" s="1542"/>
      <c r="J559" s="1542"/>
      <c r="K559" s="1542"/>
      <c r="L559" s="1542"/>
      <c r="M559" s="1542"/>
      <c r="N559" s="1542"/>
      <c r="O559" s="1542"/>
      <c r="P559" s="1542"/>
      <c r="Q559" s="1542"/>
    </row>
    <row r="560" spans="2:17">
      <c r="B560" s="313"/>
      <c r="C560" s="313"/>
      <c r="D560" s="313"/>
      <c r="E560" s="313"/>
      <c r="F560" s="1542"/>
      <c r="G560" s="1542"/>
      <c r="H560" s="1542"/>
      <c r="I560" s="1542"/>
      <c r="J560" s="1542"/>
      <c r="K560" s="1542"/>
      <c r="L560" s="1542"/>
      <c r="M560" s="1542"/>
      <c r="N560" s="1542"/>
      <c r="O560" s="1542"/>
      <c r="P560" s="1542"/>
      <c r="Q560" s="1542"/>
    </row>
    <row r="561" spans="2:17">
      <c r="B561" s="313"/>
      <c r="C561" s="313"/>
      <c r="D561" s="313"/>
      <c r="E561" s="313"/>
      <c r="F561" s="1542"/>
      <c r="G561" s="1542"/>
      <c r="H561" s="1542"/>
      <c r="I561" s="1542"/>
      <c r="J561" s="1542"/>
      <c r="K561" s="1542"/>
      <c r="L561" s="1542"/>
      <c r="M561" s="1542"/>
      <c r="N561" s="1542"/>
      <c r="O561" s="1542"/>
      <c r="P561" s="1542"/>
      <c r="Q561" s="1542"/>
    </row>
    <row r="562" spans="2:17">
      <c r="B562" s="313"/>
      <c r="C562" s="313"/>
      <c r="D562" s="313"/>
      <c r="E562" s="313"/>
      <c r="F562" s="1542"/>
      <c r="G562" s="1542"/>
      <c r="H562" s="1542"/>
      <c r="I562" s="1542"/>
      <c r="J562" s="1542"/>
      <c r="K562" s="1542"/>
      <c r="L562" s="1542"/>
      <c r="M562" s="1542"/>
      <c r="N562" s="1542"/>
      <c r="O562" s="1542"/>
      <c r="P562" s="1542"/>
      <c r="Q562" s="1542"/>
    </row>
    <row r="563" spans="2:17">
      <c r="B563" s="313"/>
      <c r="C563" s="313"/>
      <c r="D563" s="313"/>
      <c r="E563" s="313"/>
      <c r="F563" s="1542"/>
      <c r="G563" s="1542"/>
      <c r="H563" s="1542"/>
      <c r="I563" s="1542"/>
      <c r="J563" s="1542"/>
      <c r="K563" s="1542"/>
      <c r="L563" s="1542"/>
      <c r="M563" s="1542"/>
      <c r="N563" s="1542"/>
      <c r="O563" s="1542"/>
      <c r="P563" s="1542"/>
      <c r="Q563" s="1542"/>
    </row>
    <row r="564" spans="2:17">
      <c r="B564" s="313"/>
      <c r="C564" s="313"/>
      <c r="D564" s="313"/>
      <c r="E564" s="313"/>
      <c r="F564" s="1542"/>
      <c r="G564" s="1542"/>
      <c r="H564" s="1542"/>
      <c r="I564" s="1542"/>
      <c r="J564" s="1542"/>
      <c r="K564" s="1542"/>
      <c r="L564" s="1542"/>
      <c r="M564" s="1542"/>
      <c r="N564" s="1542"/>
      <c r="O564" s="1542"/>
      <c r="P564" s="1542"/>
      <c r="Q564" s="1542"/>
    </row>
    <row r="565" spans="2:17">
      <c r="B565" s="313"/>
      <c r="C565" s="313"/>
      <c r="D565" s="313"/>
      <c r="E565" s="313"/>
      <c r="F565" s="1542"/>
      <c r="G565" s="1542"/>
      <c r="H565" s="1542"/>
      <c r="I565" s="1542"/>
      <c r="J565" s="1542"/>
      <c r="K565" s="1542"/>
      <c r="L565" s="1542"/>
      <c r="M565" s="1542"/>
      <c r="N565" s="1542"/>
      <c r="O565" s="1542"/>
      <c r="P565" s="1542"/>
      <c r="Q565" s="1542"/>
    </row>
    <row r="566" spans="2:17">
      <c r="B566" s="313"/>
      <c r="C566" s="313"/>
      <c r="D566" s="313"/>
      <c r="E566" s="313"/>
      <c r="F566" s="1542"/>
      <c r="G566" s="1542"/>
      <c r="H566" s="1542"/>
      <c r="I566" s="1542"/>
      <c r="J566" s="1542"/>
      <c r="K566" s="1542"/>
      <c r="L566" s="1542"/>
      <c r="M566" s="1542"/>
      <c r="N566" s="1542"/>
      <c r="O566" s="1542"/>
      <c r="P566" s="1542"/>
      <c r="Q566" s="1542"/>
    </row>
    <row r="567" spans="2:17">
      <c r="B567" s="313"/>
      <c r="C567" s="313"/>
      <c r="D567" s="313"/>
      <c r="E567" s="313"/>
      <c r="F567" s="1542"/>
      <c r="G567" s="1542"/>
      <c r="H567" s="1542"/>
      <c r="I567" s="1542"/>
      <c r="J567" s="1542"/>
      <c r="K567" s="1542"/>
      <c r="L567" s="1542"/>
      <c r="M567" s="1542"/>
      <c r="N567" s="1542"/>
      <c r="O567" s="1542"/>
      <c r="P567" s="1542"/>
      <c r="Q567" s="1542"/>
    </row>
    <row r="568" spans="2:17">
      <c r="B568" s="313"/>
      <c r="C568" s="313"/>
      <c r="D568" s="313"/>
      <c r="E568" s="313"/>
      <c r="F568" s="1542"/>
      <c r="G568" s="1542"/>
      <c r="H568" s="1542"/>
      <c r="I568" s="1542"/>
      <c r="J568" s="1542"/>
      <c r="K568" s="1542"/>
      <c r="L568" s="1542"/>
      <c r="M568" s="1542"/>
      <c r="N568" s="1542"/>
      <c r="O568" s="1542"/>
      <c r="P568" s="1542"/>
      <c r="Q568" s="1542"/>
    </row>
    <row r="569" spans="2:17">
      <c r="B569" s="313"/>
      <c r="C569" s="313"/>
      <c r="D569" s="313"/>
      <c r="E569" s="313"/>
      <c r="F569" s="1542"/>
      <c r="G569" s="1542"/>
      <c r="H569" s="1542"/>
      <c r="I569" s="1542"/>
      <c r="J569" s="1542"/>
      <c r="K569" s="1542"/>
      <c r="L569" s="1542"/>
      <c r="M569" s="1542"/>
      <c r="N569" s="1542"/>
      <c r="O569" s="1542"/>
      <c r="P569" s="1542"/>
      <c r="Q569" s="1542"/>
    </row>
    <row r="570" spans="2:17">
      <c r="B570" s="313"/>
      <c r="C570" s="313"/>
      <c r="D570" s="313"/>
      <c r="E570" s="313"/>
      <c r="F570" s="1542"/>
      <c r="G570" s="1542"/>
      <c r="H570" s="1542"/>
      <c r="I570" s="1542"/>
      <c r="J570" s="1542"/>
      <c r="K570" s="1542"/>
      <c r="L570" s="1542"/>
      <c r="M570" s="1542"/>
      <c r="N570" s="1542"/>
      <c r="O570" s="1542"/>
      <c r="P570" s="1542"/>
      <c r="Q570" s="1542"/>
    </row>
    <row r="571" spans="2:17">
      <c r="B571" s="313"/>
      <c r="C571" s="313"/>
      <c r="D571" s="313"/>
      <c r="E571" s="313"/>
      <c r="F571" s="1542"/>
      <c r="G571" s="1542"/>
      <c r="H571" s="1542"/>
      <c r="I571" s="1542"/>
      <c r="J571" s="1542"/>
      <c r="K571" s="1542"/>
      <c r="L571" s="1542"/>
      <c r="M571" s="1542"/>
      <c r="N571" s="1542"/>
      <c r="O571" s="1542"/>
      <c r="P571" s="1542"/>
      <c r="Q571" s="1542"/>
    </row>
    <row r="572" spans="2:17">
      <c r="B572" s="313"/>
      <c r="C572" s="313"/>
      <c r="D572" s="313"/>
      <c r="E572" s="313"/>
      <c r="F572" s="1542"/>
      <c r="G572" s="1542"/>
      <c r="H572" s="1542"/>
      <c r="I572" s="1542"/>
      <c r="J572" s="1542"/>
      <c r="K572" s="1542"/>
      <c r="L572" s="1542"/>
      <c r="M572" s="1542"/>
      <c r="N572" s="1542"/>
      <c r="O572" s="1542"/>
      <c r="P572" s="1542"/>
      <c r="Q572" s="1542"/>
    </row>
    <row r="573" spans="2:17">
      <c r="B573" s="313"/>
      <c r="C573" s="313"/>
      <c r="D573" s="313"/>
      <c r="E573" s="313"/>
      <c r="F573" s="1542"/>
      <c r="G573" s="1542"/>
      <c r="H573" s="1542"/>
      <c r="I573" s="1542"/>
      <c r="J573" s="1542"/>
      <c r="K573" s="1542"/>
      <c r="L573" s="1542"/>
      <c r="M573" s="1542"/>
      <c r="N573" s="1542"/>
      <c r="O573" s="1542"/>
      <c r="P573" s="1542"/>
      <c r="Q573" s="1542"/>
    </row>
    <row r="574" spans="2:17">
      <c r="B574" s="313"/>
      <c r="C574" s="313"/>
      <c r="D574" s="313"/>
      <c r="E574" s="313"/>
      <c r="F574" s="1542"/>
      <c r="G574" s="1542"/>
      <c r="H574" s="1542"/>
      <c r="I574" s="1542"/>
      <c r="J574" s="1542"/>
      <c r="K574" s="1542"/>
      <c r="L574" s="1542"/>
      <c r="M574" s="1542"/>
      <c r="N574" s="1542"/>
      <c r="O574" s="1542"/>
      <c r="P574" s="1542"/>
      <c r="Q574" s="1542"/>
    </row>
    <row r="575" spans="2:17">
      <c r="B575" s="313"/>
      <c r="C575" s="313"/>
      <c r="D575" s="313"/>
      <c r="E575" s="313"/>
      <c r="F575" s="1542"/>
      <c r="G575" s="1542"/>
      <c r="H575" s="1542"/>
      <c r="I575" s="1542"/>
      <c r="J575" s="1542"/>
      <c r="K575" s="1542"/>
      <c r="L575" s="1542"/>
      <c r="M575" s="1542"/>
      <c r="N575" s="1542"/>
      <c r="O575" s="1542"/>
      <c r="P575" s="1542"/>
      <c r="Q575" s="1542"/>
    </row>
    <row r="576" spans="2:17">
      <c r="B576" s="313"/>
      <c r="C576" s="313"/>
      <c r="D576" s="313"/>
      <c r="E576" s="313"/>
      <c r="F576" s="1542"/>
      <c r="G576" s="1542"/>
      <c r="H576" s="1542"/>
      <c r="I576" s="1542"/>
      <c r="J576" s="1542"/>
      <c r="K576" s="1542"/>
      <c r="L576" s="1542"/>
      <c r="M576" s="1542"/>
      <c r="N576" s="1542"/>
      <c r="O576" s="1542"/>
      <c r="P576" s="1542"/>
      <c r="Q576" s="1542"/>
    </row>
    <row r="577" spans="2:17">
      <c r="B577" s="313"/>
      <c r="C577" s="313"/>
      <c r="D577" s="313"/>
      <c r="E577" s="313"/>
      <c r="F577" s="1542"/>
      <c r="G577" s="1542"/>
      <c r="H577" s="1542"/>
      <c r="I577" s="1542"/>
      <c r="J577" s="1542"/>
      <c r="K577" s="1542"/>
      <c r="L577" s="1542"/>
      <c r="M577" s="1542"/>
      <c r="N577" s="1542"/>
      <c r="O577" s="1542"/>
      <c r="P577" s="1542"/>
      <c r="Q577" s="1542"/>
    </row>
    <row r="578" spans="2:17">
      <c r="B578" s="313"/>
      <c r="C578" s="313"/>
      <c r="D578" s="313"/>
      <c r="E578" s="313"/>
      <c r="F578" s="1542"/>
      <c r="G578" s="1542"/>
      <c r="H578" s="1542"/>
      <c r="I578" s="1542"/>
      <c r="J578" s="1542"/>
      <c r="K578" s="1542"/>
      <c r="L578" s="1542"/>
      <c r="M578" s="1542"/>
      <c r="N578" s="1542"/>
      <c r="O578" s="1542"/>
      <c r="P578" s="1542"/>
      <c r="Q578" s="1542"/>
    </row>
    <row r="579" spans="2:17">
      <c r="B579" s="313"/>
      <c r="C579" s="313"/>
      <c r="D579" s="313"/>
      <c r="E579" s="313"/>
      <c r="F579" s="1542"/>
      <c r="G579" s="1542"/>
      <c r="H579" s="1542"/>
      <c r="I579" s="1542"/>
      <c r="J579" s="1542"/>
      <c r="K579" s="1542"/>
      <c r="L579" s="1542"/>
      <c r="M579" s="1542"/>
      <c r="N579" s="1542"/>
      <c r="O579" s="1542"/>
      <c r="P579" s="1542"/>
      <c r="Q579" s="1542"/>
    </row>
    <row r="580" spans="2:17">
      <c r="B580" s="313"/>
      <c r="C580" s="313"/>
      <c r="D580" s="313"/>
      <c r="E580" s="313"/>
      <c r="F580" s="1542"/>
      <c r="G580" s="1542"/>
      <c r="H580" s="1542"/>
      <c r="I580" s="1542"/>
      <c r="J580" s="1542"/>
      <c r="K580" s="1542"/>
      <c r="L580" s="1542"/>
      <c r="M580" s="1542"/>
      <c r="N580" s="1542"/>
      <c r="O580" s="1542"/>
      <c r="P580" s="1542"/>
      <c r="Q580" s="1542"/>
    </row>
    <row r="581" spans="2:17">
      <c r="B581" s="313"/>
      <c r="C581" s="313"/>
      <c r="D581" s="313"/>
      <c r="E581" s="313"/>
      <c r="F581" s="1542"/>
      <c r="G581" s="1542"/>
      <c r="H581" s="1542"/>
      <c r="I581" s="1542"/>
      <c r="J581" s="1542"/>
      <c r="K581" s="1542"/>
      <c r="L581" s="1542"/>
      <c r="M581" s="1542"/>
      <c r="N581" s="1542"/>
      <c r="O581" s="1542"/>
      <c r="P581" s="1542"/>
      <c r="Q581" s="1542"/>
    </row>
    <row r="582" spans="2:17">
      <c r="B582" s="313"/>
      <c r="C582" s="313"/>
      <c r="D582" s="313"/>
      <c r="E582" s="313"/>
      <c r="F582" s="1542"/>
      <c r="G582" s="1542"/>
      <c r="H582" s="1542"/>
      <c r="I582" s="1542"/>
      <c r="J582" s="1542"/>
      <c r="K582" s="1542"/>
      <c r="L582" s="1542"/>
      <c r="M582" s="1542"/>
      <c r="N582" s="1542"/>
      <c r="O582" s="1542"/>
      <c r="P582" s="1542"/>
      <c r="Q582" s="1542"/>
    </row>
    <row r="583" spans="2:17">
      <c r="B583" s="313"/>
      <c r="C583" s="313"/>
      <c r="D583" s="313"/>
      <c r="E583" s="313"/>
      <c r="F583" s="1542"/>
      <c r="G583" s="1542"/>
      <c r="H583" s="1542"/>
      <c r="I583" s="1542"/>
      <c r="J583" s="1542"/>
      <c r="K583" s="1542"/>
      <c r="L583" s="1542"/>
      <c r="M583" s="1542"/>
      <c r="N583" s="1542"/>
      <c r="O583" s="1542"/>
      <c r="P583" s="1542"/>
      <c r="Q583" s="1542"/>
    </row>
    <row r="584" spans="2:17">
      <c r="B584" s="313"/>
      <c r="C584" s="313"/>
      <c r="D584" s="313"/>
      <c r="E584" s="313"/>
      <c r="F584" s="1542"/>
      <c r="G584" s="1542"/>
      <c r="H584" s="1542"/>
      <c r="I584" s="1542"/>
      <c r="J584" s="1542"/>
      <c r="K584" s="1542"/>
      <c r="L584" s="1542"/>
      <c r="M584" s="1542"/>
      <c r="N584" s="1542"/>
      <c r="O584" s="1542"/>
      <c r="P584" s="1542"/>
      <c r="Q584" s="1542"/>
    </row>
    <row r="585" spans="2:17">
      <c r="B585" s="313"/>
      <c r="C585" s="313"/>
      <c r="D585" s="313"/>
      <c r="E585" s="313"/>
      <c r="F585" s="1542"/>
      <c r="G585" s="1542"/>
      <c r="H585" s="1542"/>
      <c r="I585" s="1542"/>
      <c r="J585" s="1542"/>
      <c r="K585" s="1542"/>
      <c r="L585" s="1542"/>
      <c r="M585" s="1542"/>
      <c r="N585" s="1542"/>
      <c r="O585" s="1542"/>
      <c r="P585" s="1542"/>
      <c r="Q585" s="1542"/>
    </row>
    <row r="586" spans="2:17">
      <c r="B586" s="313"/>
      <c r="C586" s="313"/>
      <c r="D586" s="313"/>
      <c r="E586" s="313"/>
      <c r="F586" s="1542"/>
      <c r="G586" s="1542"/>
      <c r="H586" s="1542"/>
      <c r="I586" s="1542"/>
      <c r="J586" s="1542"/>
      <c r="K586" s="1542"/>
      <c r="L586" s="1542"/>
      <c r="M586" s="1542"/>
      <c r="N586" s="1542"/>
      <c r="O586" s="1542"/>
      <c r="P586" s="1542"/>
      <c r="Q586" s="1542"/>
    </row>
    <row r="587" spans="2:17">
      <c r="B587" s="313"/>
      <c r="C587" s="313"/>
      <c r="D587" s="313"/>
      <c r="E587" s="313"/>
      <c r="F587" s="1542"/>
      <c r="G587" s="1542"/>
      <c r="H587" s="1542"/>
      <c r="I587" s="1542"/>
      <c r="J587" s="1542"/>
      <c r="K587" s="1542"/>
      <c r="L587" s="1542"/>
      <c r="M587" s="1542"/>
      <c r="N587" s="1542"/>
      <c r="O587" s="1542"/>
      <c r="P587" s="1542"/>
      <c r="Q587" s="1542"/>
    </row>
    <row r="588" spans="2:17">
      <c r="B588" s="313"/>
      <c r="C588" s="313"/>
      <c r="D588" s="313"/>
      <c r="E588" s="313"/>
      <c r="F588" s="1542"/>
      <c r="G588" s="1542"/>
      <c r="H588" s="1542"/>
      <c r="I588" s="1542"/>
      <c r="J588" s="1542"/>
      <c r="K588" s="1542"/>
      <c r="L588" s="1542"/>
      <c r="M588" s="1542"/>
      <c r="N588" s="1542"/>
      <c r="O588" s="1542"/>
      <c r="P588" s="1542"/>
      <c r="Q588" s="1542"/>
    </row>
    <row r="589" spans="2:17">
      <c r="B589" s="313"/>
      <c r="C589" s="313"/>
      <c r="D589" s="313"/>
      <c r="E589" s="313"/>
      <c r="F589" s="1542"/>
      <c r="G589" s="1542"/>
      <c r="H589" s="1542"/>
      <c r="I589" s="1542"/>
      <c r="J589" s="1542"/>
      <c r="K589" s="1542"/>
      <c r="L589" s="1542"/>
      <c r="M589" s="1542"/>
      <c r="N589" s="1542"/>
      <c r="O589" s="1542"/>
      <c r="P589" s="1542"/>
      <c r="Q589" s="1542"/>
    </row>
    <row r="590" spans="2:17">
      <c r="B590" s="313"/>
      <c r="C590" s="313"/>
      <c r="D590" s="313"/>
      <c r="E590" s="313"/>
      <c r="F590" s="1542"/>
      <c r="G590" s="1542"/>
      <c r="H590" s="1542"/>
      <c r="I590" s="1542"/>
      <c r="J590" s="1542"/>
      <c r="K590" s="1542"/>
      <c r="L590" s="1542"/>
      <c r="M590" s="1542"/>
      <c r="N590" s="1542"/>
      <c r="O590" s="1542"/>
      <c r="P590" s="1542"/>
      <c r="Q590" s="1542"/>
    </row>
    <row r="591" spans="2:17">
      <c r="B591" s="313"/>
      <c r="C591" s="313"/>
      <c r="D591" s="313"/>
      <c r="E591" s="313"/>
      <c r="F591" s="1542"/>
      <c r="G591" s="1542"/>
      <c r="H591" s="1542"/>
      <c r="I591" s="1542"/>
      <c r="J591" s="1542"/>
      <c r="K591" s="1542"/>
      <c r="L591" s="1542"/>
      <c r="M591" s="1542"/>
      <c r="N591" s="1542"/>
      <c r="O591" s="1542"/>
      <c r="P591" s="1542"/>
      <c r="Q591" s="1542"/>
    </row>
    <row r="592" spans="2:17">
      <c r="B592" s="313"/>
      <c r="C592" s="313"/>
      <c r="D592" s="313"/>
      <c r="E592" s="313"/>
      <c r="F592" s="1542"/>
      <c r="G592" s="1542"/>
      <c r="H592" s="1542"/>
      <c r="I592" s="1542"/>
      <c r="J592" s="1542"/>
      <c r="K592" s="1542"/>
      <c r="L592" s="1542"/>
      <c r="M592" s="1542"/>
      <c r="N592" s="1542"/>
      <c r="O592" s="1542"/>
      <c r="P592" s="1542"/>
      <c r="Q592" s="1542"/>
    </row>
    <row r="593" spans="2:17">
      <c r="B593" s="313"/>
      <c r="C593" s="313"/>
      <c r="D593" s="313"/>
      <c r="E593" s="313"/>
      <c r="F593" s="1542"/>
      <c r="G593" s="1542"/>
      <c r="H593" s="1542"/>
      <c r="I593" s="1542"/>
      <c r="J593" s="1542"/>
      <c r="K593" s="1542"/>
      <c r="L593" s="1542"/>
      <c r="M593" s="1542"/>
      <c r="N593" s="1542"/>
      <c r="O593" s="1542"/>
      <c r="P593" s="1542"/>
      <c r="Q593" s="1542"/>
    </row>
    <row r="594" spans="2:17">
      <c r="B594" s="313"/>
      <c r="C594" s="313"/>
      <c r="D594" s="313"/>
      <c r="E594" s="313"/>
      <c r="F594" s="1542"/>
      <c r="G594" s="1542"/>
      <c r="H594" s="1542"/>
      <c r="I594" s="1542"/>
      <c r="J594" s="1542"/>
      <c r="K594" s="1542"/>
      <c r="L594" s="1542"/>
      <c r="M594" s="1542"/>
      <c r="N594" s="1542"/>
      <c r="O594" s="1542"/>
      <c r="P594" s="1542"/>
      <c r="Q594" s="1542"/>
    </row>
    <row r="595" spans="2:17">
      <c r="B595" s="313"/>
      <c r="C595" s="313"/>
      <c r="D595" s="313"/>
      <c r="E595" s="313"/>
      <c r="F595" s="1542"/>
      <c r="G595" s="1542"/>
      <c r="H595" s="1542"/>
      <c r="I595" s="1542"/>
      <c r="J595" s="1542"/>
      <c r="K595" s="1542"/>
      <c r="L595" s="1542"/>
      <c r="M595" s="1542"/>
      <c r="N595" s="1542"/>
      <c r="O595" s="1542"/>
      <c r="P595" s="1542"/>
      <c r="Q595" s="1542"/>
    </row>
    <row r="596" spans="2:17">
      <c r="B596" s="313"/>
      <c r="C596" s="313"/>
      <c r="D596" s="313"/>
      <c r="E596" s="313"/>
      <c r="F596" s="1542"/>
      <c r="G596" s="1542"/>
      <c r="H596" s="1542"/>
      <c r="I596" s="1542"/>
      <c r="J596" s="1542"/>
      <c r="K596" s="1542"/>
      <c r="L596" s="1542"/>
      <c r="M596" s="1542"/>
      <c r="N596" s="1542"/>
      <c r="O596" s="1542"/>
      <c r="P596" s="1542"/>
      <c r="Q596" s="1542"/>
    </row>
    <row r="597" spans="2:17">
      <c r="B597" s="313"/>
      <c r="C597" s="313"/>
      <c r="D597" s="313"/>
      <c r="E597" s="313"/>
      <c r="F597" s="1542"/>
      <c r="G597" s="1542"/>
      <c r="H597" s="1542"/>
      <c r="I597" s="1542"/>
      <c r="J597" s="1542"/>
      <c r="K597" s="1542"/>
      <c r="L597" s="1542"/>
      <c r="M597" s="1542"/>
      <c r="N597" s="1542"/>
      <c r="O597" s="1542"/>
      <c r="P597" s="1542"/>
      <c r="Q597" s="1542"/>
    </row>
    <row r="598" spans="2:17">
      <c r="B598" s="313"/>
      <c r="C598" s="313"/>
      <c r="D598" s="313"/>
      <c r="E598" s="313"/>
      <c r="F598" s="1542"/>
      <c r="G598" s="1542"/>
      <c r="H598" s="1542"/>
      <c r="I598" s="1542"/>
      <c r="J598" s="1542"/>
      <c r="K598" s="1542"/>
      <c r="L598" s="1542"/>
      <c r="M598" s="1542"/>
      <c r="N598" s="1542"/>
      <c r="O598" s="1542"/>
      <c r="P598" s="1542"/>
      <c r="Q598" s="1542"/>
    </row>
    <row r="599" spans="2:17">
      <c r="B599" s="313"/>
      <c r="C599" s="313"/>
      <c r="D599" s="313"/>
      <c r="E599" s="313"/>
      <c r="F599" s="1542"/>
      <c r="G599" s="1542"/>
      <c r="H599" s="1542"/>
      <c r="I599" s="1542"/>
      <c r="J599" s="1542"/>
      <c r="K599" s="1542"/>
      <c r="L599" s="1542"/>
      <c r="M599" s="1542"/>
      <c r="N599" s="1542"/>
      <c r="O599" s="1542"/>
      <c r="P599" s="1542"/>
      <c r="Q599" s="1542"/>
    </row>
    <row r="600" spans="2:17">
      <c r="B600" s="313"/>
      <c r="C600" s="313"/>
      <c r="D600" s="313"/>
      <c r="E600" s="313"/>
      <c r="F600" s="1542"/>
      <c r="G600" s="1542"/>
      <c r="H600" s="1542"/>
      <c r="I600" s="1542"/>
      <c r="J600" s="1542"/>
      <c r="K600" s="1542"/>
      <c r="L600" s="1542"/>
      <c r="M600" s="1542"/>
      <c r="N600" s="1542"/>
      <c r="O600" s="1542"/>
      <c r="P600" s="1542"/>
      <c r="Q600" s="1542"/>
    </row>
    <row r="601" spans="2:17">
      <c r="B601" s="313"/>
      <c r="C601" s="313"/>
      <c r="D601" s="313"/>
      <c r="E601" s="313"/>
      <c r="F601" s="1542"/>
      <c r="G601" s="1542"/>
      <c r="H601" s="1542"/>
      <c r="I601" s="1542"/>
      <c r="J601" s="1542"/>
      <c r="K601" s="1542"/>
      <c r="L601" s="1542"/>
      <c r="M601" s="1542"/>
      <c r="N601" s="1542"/>
      <c r="O601" s="1542"/>
      <c r="P601" s="1542"/>
      <c r="Q601" s="1542"/>
    </row>
    <row r="602" spans="2:17">
      <c r="B602" s="313"/>
      <c r="C602" s="313"/>
      <c r="D602" s="313"/>
      <c r="E602" s="313"/>
      <c r="F602" s="1542"/>
      <c r="G602" s="1542"/>
      <c r="H602" s="1542"/>
      <c r="I602" s="1542"/>
      <c r="J602" s="1542"/>
      <c r="K602" s="1542"/>
      <c r="L602" s="1542"/>
      <c r="M602" s="1542"/>
      <c r="N602" s="1542"/>
      <c r="O602" s="1542"/>
      <c r="P602" s="1542"/>
      <c r="Q602" s="1542"/>
    </row>
    <row r="603" spans="2:17">
      <c r="B603" s="313"/>
      <c r="C603" s="313"/>
      <c r="D603" s="313"/>
      <c r="E603" s="313"/>
      <c r="F603" s="1542"/>
      <c r="G603" s="1542"/>
      <c r="H603" s="1542"/>
      <c r="I603" s="1542"/>
      <c r="J603" s="1542"/>
      <c r="K603" s="1542"/>
      <c r="L603" s="1542"/>
      <c r="M603" s="1542"/>
      <c r="N603" s="1542"/>
      <c r="O603" s="1542"/>
      <c r="P603" s="1542"/>
      <c r="Q603" s="1542"/>
    </row>
    <row r="604" spans="2:17">
      <c r="B604" s="313"/>
      <c r="C604" s="313"/>
      <c r="D604" s="313"/>
      <c r="E604" s="313"/>
      <c r="F604" s="1542"/>
      <c r="G604" s="1542"/>
      <c r="H604" s="1542"/>
      <c r="I604" s="1542"/>
      <c r="J604" s="1542"/>
      <c r="K604" s="1542"/>
      <c r="L604" s="1542"/>
      <c r="M604" s="1542"/>
      <c r="N604" s="1542"/>
      <c r="O604" s="1542"/>
      <c r="P604" s="1542"/>
      <c r="Q604" s="1542"/>
    </row>
    <row r="605" spans="2:17">
      <c r="B605" s="313"/>
      <c r="C605" s="313"/>
      <c r="D605" s="313"/>
      <c r="E605" s="313"/>
      <c r="F605" s="1542"/>
      <c r="G605" s="1542"/>
      <c r="H605" s="1542"/>
      <c r="I605" s="1542"/>
      <c r="J605" s="1542"/>
      <c r="K605" s="1542"/>
      <c r="L605" s="1542"/>
      <c r="M605" s="1542"/>
      <c r="N605" s="1542"/>
      <c r="O605" s="1542"/>
      <c r="P605" s="1542"/>
      <c r="Q605" s="1542"/>
    </row>
    <row r="606" spans="2:17">
      <c r="B606" s="313"/>
      <c r="C606" s="313"/>
      <c r="D606" s="313"/>
      <c r="E606" s="313"/>
      <c r="F606" s="1542"/>
      <c r="G606" s="1542"/>
      <c r="H606" s="1542"/>
      <c r="I606" s="1542"/>
      <c r="J606" s="1542"/>
      <c r="K606" s="1542"/>
      <c r="L606" s="1542"/>
      <c r="M606" s="1542"/>
      <c r="N606" s="1542"/>
      <c r="O606" s="1542"/>
      <c r="P606" s="1542"/>
      <c r="Q606" s="1542"/>
    </row>
    <row r="607" spans="2:17">
      <c r="B607" s="313"/>
      <c r="C607" s="313"/>
      <c r="D607" s="313"/>
      <c r="E607" s="313"/>
      <c r="F607" s="1542"/>
      <c r="G607" s="1542"/>
      <c r="H607" s="1542"/>
      <c r="I607" s="1542"/>
      <c r="J607" s="1542"/>
      <c r="K607" s="1542"/>
      <c r="L607" s="1542"/>
      <c r="M607" s="1542"/>
      <c r="N607" s="1542"/>
      <c r="O607" s="1542"/>
      <c r="P607" s="1542"/>
      <c r="Q607" s="1542"/>
    </row>
    <row r="608" spans="2:17">
      <c r="B608" s="313"/>
      <c r="C608" s="313"/>
      <c r="D608" s="313"/>
      <c r="E608" s="313"/>
      <c r="F608" s="1542"/>
      <c r="G608" s="1542"/>
      <c r="H608" s="1542"/>
      <c r="I608" s="1542"/>
      <c r="J608" s="1542"/>
      <c r="K608" s="1542"/>
      <c r="L608" s="1542"/>
      <c r="M608" s="1542"/>
      <c r="N608" s="1542"/>
      <c r="O608" s="1542"/>
      <c r="P608" s="1542"/>
      <c r="Q608" s="1542"/>
    </row>
    <row r="609" spans="2:17">
      <c r="B609" s="313"/>
      <c r="C609" s="313"/>
      <c r="D609" s="313"/>
      <c r="E609" s="313"/>
      <c r="F609" s="1542"/>
      <c r="G609" s="1542"/>
      <c r="H609" s="1542"/>
      <c r="I609" s="1542"/>
      <c r="J609" s="1542"/>
      <c r="K609" s="1542"/>
      <c r="L609" s="1542"/>
      <c r="M609" s="1542"/>
      <c r="N609" s="1542"/>
      <c r="O609" s="1542"/>
      <c r="P609" s="1542"/>
      <c r="Q609" s="1542"/>
    </row>
    <row r="610" spans="2:17">
      <c r="B610" s="313"/>
      <c r="C610" s="313"/>
      <c r="D610" s="313"/>
      <c r="E610" s="313"/>
      <c r="F610" s="1542"/>
      <c r="G610" s="1542"/>
      <c r="H610" s="1542"/>
      <c r="I610" s="1542"/>
      <c r="J610" s="1542"/>
      <c r="K610" s="1542"/>
      <c r="L610" s="1542"/>
      <c r="M610" s="1542"/>
      <c r="N610" s="1542"/>
      <c r="O610" s="1542"/>
      <c r="P610" s="1542"/>
      <c r="Q610" s="1542"/>
    </row>
    <row r="611" spans="2:17">
      <c r="B611" s="313"/>
      <c r="C611" s="313"/>
      <c r="D611" s="313"/>
      <c r="E611" s="313"/>
      <c r="F611" s="1542"/>
      <c r="G611" s="1542"/>
      <c r="H611" s="1542"/>
      <c r="I611" s="1542"/>
      <c r="J611" s="1542"/>
      <c r="K611" s="1542"/>
      <c r="L611" s="1542"/>
      <c r="M611" s="1542"/>
      <c r="N611" s="1542"/>
      <c r="O611" s="1542"/>
      <c r="P611" s="1542"/>
      <c r="Q611" s="1542"/>
    </row>
    <row r="612" spans="2:17">
      <c r="B612" s="313"/>
      <c r="C612" s="313"/>
      <c r="D612" s="313"/>
      <c r="E612" s="313"/>
      <c r="F612" s="1542"/>
      <c r="G612" s="1542"/>
      <c r="H612" s="1542"/>
      <c r="I612" s="1542"/>
      <c r="J612" s="1542"/>
      <c r="K612" s="1542"/>
      <c r="L612" s="1542"/>
      <c r="M612" s="1542"/>
      <c r="N612" s="1542"/>
      <c r="O612" s="1542"/>
      <c r="P612" s="1542"/>
      <c r="Q612" s="1542"/>
    </row>
    <row r="613" spans="2:17">
      <c r="B613" s="313"/>
      <c r="C613" s="313"/>
      <c r="D613" s="313"/>
      <c r="E613" s="313"/>
      <c r="F613" s="1542"/>
      <c r="G613" s="1542"/>
      <c r="H613" s="1542"/>
      <c r="I613" s="1542"/>
      <c r="J613" s="1542"/>
      <c r="K613" s="1542"/>
      <c r="L613" s="1542"/>
      <c r="M613" s="1542"/>
      <c r="N613" s="1542"/>
      <c r="O613" s="1542"/>
      <c r="P613" s="1542"/>
      <c r="Q613" s="1542"/>
    </row>
    <row r="614" spans="2:17">
      <c r="B614" s="313"/>
      <c r="C614" s="313"/>
      <c r="D614" s="313"/>
      <c r="E614" s="313"/>
      <c r="F614" s="1542"/>
      <c r="G614" s="1542"/>
      <c r="H614" s="1542"/>
      <c r="I614" s="1542"/>
      <c r="J614" s="1542"/>
      <c r="K614" s="1542"/>
      <c r="L614" s="1542"/>
      <c r="M614" s="1542"/>
      <c r="N614" s="1542"/>
      <c r="O614" s="1542"/>
      <c r="P614" s="1542"/>
      <c r="Q614" s="1542"/>
    </row>
    <row r="615" spans="2:17">
      <c r="B615" s="313"/>
      <c r="C615" s="313"/>
      <c r="D615" s="313"/>
      <c r="E615" s="313"/>
      <c r="F615" s="1542"/>
      <c r="G615" s="1542"/>
      <c r="H615" s="1542"/>
      <c r="I615" s="1542"/>
      <c r="J615" s="1542"/>
      <c r="K615" s="1542"/>
      <c r="L615" s="1542"/>
      <c r="M615" s="1542"/>
      <c r="N615" s="1542"/>
      <c r="O615" s="1542"/>
      <c r="P615" s="1542"/>
      <c r="Q615" s="1542"/>
    </row>
    <row r="616" spans="2:17">
      <c r="B616" s="313"/>
      <c r="C616" s="313"/>
      <c r="D616" s="313"/>
      <c r="E616" s="313"/>
      <c r="F616" s="1542"/>
      <c r="G616" s="1542"/>
      <c r="H616" s="1542"/>
      <c r="I616" s="1542"/>
      <c r="J616" s="1542"/>
      <c r="K616" s="1542"/>
      <c r="L616" s="1542"/>
      <c r="M616" s="1542"/>
      <c r="N616" s="1542"/>
      <c r="O616" s="1542"/>
      <c r="P616" s="1542"/>
      <c r="Q616" s="1542"/>
    </row>
    <row r="617" spans="2:17">
      <c r="B617" s="313"/>
      <c r="C617" s="313"/>
      <c r="D617" s="313"/>
      <c r="E617" s="313"/>
      <c r="F617" s="1542"/>
      <c r="G617" s="1542"/>
      <c r="H617" s="1542"/>
      <c r="I617" s="1542"/>
      <c r="J617" s="1542"/>
      <c r="K617" s="1542"/>
      <c r="L617" s="1542"/>
      <c r="M617" s="1542"/>
      <c r="N617" s="1542"/>
      <c r="O617" s="1542"/>
      <c r="P617" s="1542"/>
      <c r="Q617" s="1542"/>
    </row>
    <row r="618" spans="2:17">
      <c r="B618" s="313"/>
      <c r="C618" s="313"/>
      <c r="D618" s="313"/>
      <c r="E618" s="313"/>
      <c r="F618" s="1542"/>
      <c r="G618" s="1542"/>
      <c r="H618" s="1542"/>
      <c r="I618" s="1542"/>
      <c r="J618" s="1542"/>
      <c r="K618" s="1542"/>
      <c r="L618" s="1542"/>
      <c r="M618" s="1542"/>
      <c r="N618" s="1542"/>
      <c r="O618" s="1542"/>
      <c r="P618" s="1542"/>
      <c r="Q618" s="1542"/>
    </row>
    <row r="619" spans="2:17">
      <c r="B619" s="313"/>
      <c r="C619" s="313"/>
      <c r="D619" s="313"/>
      <c r="E619" s="313"/>
      <c r="F619" s="1542"/>
      <c r="G619" s="1542"/>
      <c r="H619" s="1542"/>
      <c r="I619" s="1542"/>
      <c r="J619" s="1542"/>
      <c r="K619" s="1542"/>
      <c r="L619" s="1542"/>
      <c r="M619" s="1542"/>
      <c r="N619" s="1542"/>
      <c r="O619" s="1542"/>
      <c r="P619" s="1542"/>
      <c r="Q619" s="1542"/>
    </row>
    <row r="620" spans="2:17">
      <c r="B620" s="313"/>
      <c r="C620" s="313"/>
      <c r="D620" s="313"/>
      <c r="E620" s="313"/>
      <c r="F620" s="1542"/>
      <c r="G620" s="1542"/>
      <c r="H620" s="1542"/>
      <c r="I620" s="1542"/>
      <c r="J620" s="1542"/>
      <c r="K620" s="1542"/>
      <c r="L620" s="1542"/>
      <c r="M620" s="1542"/>
      <c r="N620" s="1542"/>
      <c r="O620" s="1542"/>
      <c r="P620" s="1542"/>
      <c r="Q620" s="1542"/>
    </row>
    <row r="621" spans="2:17">
      <c r="B621" s="313"/>
      <c r="C621" s="313"/>
      <c r="D621" s="313"/>
      <c r="E621" s="313"/>
      <c r="F621" s="1542"/>
      <c r="G621" s="1542"/>
      <c r="H621" s="1542"/>
      <c r="I621" s="1542"/>
      <c r="J621" s="1542"/>
      <c r="K621" s="1542"/>
      <c r="L621" s="1542"/>
      <c r="M621" s="1542"/>
      <c r="N621" s="1542"/>
      <c r="O621" s="1542"/>
      <c r="P621" s="1542"/>
      <c r="Q621" s="1542"/>
    </row>
    <row r="622" spans="2:17">
      <c r="B622" s="313"/>
      <c r="C622" s="313"/>
      <c r="D622" s="313"/>
      <c r="E622" s="313"/>
      <c r="F622" s="1542"/>
      <c r="G622" s="1542"/>
      <c r="H622" s="1542"/>
      <c r="I622" s="1542"/>
      <c r="J622" s="1542"/>
      <c r="K622" s="1542"/>
      <c r="L622" s="1542"/>
      <c r="M622" s="1542"/>
      <c r="N622" s="1542"/>
      <c r="O622" s="1542"/>
      <c r="P622" s="1542"/>
      <c r="Q622" s="1542"/>
    </row>
    <row r="623" spans="2:17">
      <c r="B623" s="313"/>
      <c r="C623" s="313"/>
      <c r="D623" s="313"/>
      <c r="E623" s="313"/>
      <c r="F623" s="1542"/>
      <c r="G623" s="1542"/>
      <c r="H623" s="1542"/>
      <c r="I623" s="1542"/>
      <c r="J623" s="1542"/>
      <c r="K623" s="1542"/>
      <c r="L623" s="1542"/>
      <c r="M623" s="1542"/>
      <c r="N623" s="1542"/>
      <c r="O623" s="1542"/>
      <c r="P623" s="1542"/>
      <c r="Q623" s="1542"/>
    </row>
    <row r="624" spans="2:17">
      <c r="B624" s="313"/>
      <c r="C624" s="313"/>
      <c r="D624" s="313"/>
      <c r="E624" s="313"/>
      <c r="F624" s="1542"/>
      <c r="G624" s="1542"/>
      <c r="H624" s="1542"/>
      <c r="I624" s="1542"/>
      <c r="J624" s="1542"/>
      <c r="K624" s="1542"/>
      <c r="L624" s="1542"/>
      <c r="M624" s="1542"/>
      <c r="N624" s="1542"/>
      <c r="O624" s="1542"/>
      <c r="P624" s="1542"/>
      <c r="Q624" s="1542"/>
    </row>
    <row r="625" spans="2:17">
      <c r="B625" s="313"/>
      <c r="C625" s="313"/>
      <c r="D625" s="313"/>
      <c r="E625" s="313"/>
      <c r="F625" s="1542"/>
      <c r="G625" s="1542"/>
      <c r="H625" s="1542"/>
      <c r="I625" s="1542"/>
      <c r="J625" s="1542"/>
      <c r="K625" s="1542"/>
      <c r="L625" s="1542"/>
      <c r="M625" s="1542"/>
      <c r="N625" s="1542"/>
      <c r="O625" s="1542"/>
      <c r="P625" s="1542"/>
      <c r="Q625" s="1542"/>
    </row>
    <row r="626" spans="2:17">
      <c r="B626" s="313"/>
      <c r="C626" s="313"/>
      <c r="D626" s="313"/>
      <c r="E626" s="313"/>
      <c r="F626" s="1542"/>
      <c r="G626" s="1542"/>
      <c r="H626" s="1542"/>
      <c r="I626" s="1542"/>
      <c r="J626" s="1542"/>
      <c r="K626" s="1542"/>
      <c r="L626" s="1542"/>
      <c r="M626" s="1542"/>
      <c r="N626" s="1542"/>
      <c r="O626" s="1542"/>
      <c r="P626" s="1542"/>
      <c r="Q626" s="1542"/>
    </row>
    <row r="627" spans="2:17">
      <c r="B627" s="313"/>
      <c r="C627" s="313"/>
      <c r="D627" s="313"/>
      <c r="E627" s="313"/>
      <c r="F627" s="1542"/>
      <c r="G627" s="1542"/>
      <c r="H627" s="1542"/>
      <c r="I627" s="1542"/>
      <c r="J627" s="1542"/>
      <c r="K627" s="1542"/>
      <c r="L627" s="1542"/>
      <c r="M627" s="1542"/>
      <c r="N627" s="1542"/>
      <c r="O627" s="1542"/>
      <c r="P627" s="1542"/>
      <c r="Q627" s="1542"/>
    </row>
    <row r="628" spans="2:17">
      <c r="B628" s="313"/>
      <c r="C628" s="313"/>
      <c r="D628" s="313"/>
      <c r="E628" s="313"/>
      <c r="F628" s="1542"/>
      <c r="G628" s="1542"/>
      <c r="H628" s="1542"/>
      <c r="I628" s="1542"/>
      <c r="J628" s="1542"/>
      <c r="K628" s="1542"/>
      <c r="L628" s="1542"/>
      <c r="M628" s="1542"/>
      <c r="N628" s="1542"/>
      <c r="O628" s="1542"/>
      <c r="P628" s="1542"/>
      <c r="Q628" s="1542"/>
    </row>
    <row r="629" spans="2:17">
      <c r="B629" s="313"/>
      <c r="C629" s="313"/>
      <c r="D629" s="313"/>
      <c r="E629" s="313"/>
      <c r="F629" s="1542"/>
      <c r="G629" s="1542"/>
      <c r="H629" s="1542"/>
      <c r="I629" s="1542"/>
      <c r="J629" s="1542"/>
      <c r="K629" s="1542"/>
      <c r="L629" s="1542"/>
      <c r="M629" s="1542"/>
      <c r="N629" s="1542"/>
      <c r="O629" s="1542"/>
      <c r="P629" s="1542"/>
      <c r="Q629" s="1542"/>
    </row>
    <row r="630" spans="2:17">
      <c r="B630" s="313"/>
      <c r="C630" s="313"/>
      <c r="D630" s="313"/>
      <c r="E630" s="313"/>
      <c r="F630" s="1542"/>
      <c r="G630" s="1542"/>
      <c r="H630" s="1542"/>
      <c r="I630" s="1542"/>
      <c r="J630" s="1542"/>
      <c r="K630" s="1542"/>
      <c r="L630" s="1542"/>
      <c r="M630" s="1542"/>
      <c r="N630" s="1542"/>
      <c r="O630" s="1542"/>
      <c r="P630" s="1542"/>
      <c r="Q630" s="1542"/>
    </row>
    <row r="631" spans="2:17">
      <c r="B631" s="313"/>
      <c r="C631" s="313"/>
      <c r="D631" s="313"/>
      <c r="E631" s="313"/>
      <c r="F631" s="1542"/>
      <c r="G631" s="1542"/>
      <c r="H631" s="1542"/>
      <c r="I631" s="1542"/>
      <c r="J631" s="1542"/>
      <c r="K631" s="1542"/>
      <c r="L631" s="1542"/>
      <c r="M631" s="1542"/>
      <c r="N631" s="1542"/>
      <c r="O631" s="1542"/>
      <c r="P631" s="1542"/>
      <c r="Q631" s="1542"/>
    </row>
    <row r="632" spans="2:17">
      <c r="B632" s="313"/>
      <c r="C632" s="313"/>
      <c r="D632" s="313"/>
      <c r="E632" s="313"/>
      <c r="F632" s="1542"/>
      <c r="G632" s="1542"/>
      <c r="H632" s="1542"/>
      <c r="I632" s="1542"/>
      <c r="J632" s="1542"/>
      <c r="K632" s="1542"/>
      <c r="L632" s="1542"/>
      <c r="M632" s="1542"/>
      <c r="N632" s="1542"/>
      <c r="O632" s="1542"/>
      <c r="P632" s="1542"/>
      <c r="Q632" s="1542"/>
    </row>
    <row r="633" spans="2:17">
      <c r="B633" s="313"/>
      <c r="C633" s="313"/>
      <c r="D633" s="313"/>
      <c r="E633" s="313"/>
      <c r="F633" s="1542"/>
      <c r="G633" s="1542"/>
      <c r="H633" s="1542"/>
      <c r="I633" s="1542"/>
      <c r="J633" s="1542"/>
      <c r="K633" s="1542"/>
      <c r="L633" s="1542"/>
      <c r="M633" s="1542"/>
      <c r="N633" s="1542"/>
      <c r="O633" s="1542"/>
      <c r="P633" s="1542"/>
      <c r="Q633" s="1542"/>
    </row>
    <row r="634" spans="2:17">
      <c r="B634" s="313"/>
      <c r="C634" s="313"/>
      <c r="D634" s="313"/>
      <c r="E634" s="313"/>
      <c r="F634" s="1542"/>
      <c r="G634" s="1542"/>
      <c r="H634" s="1542"/>
      <c r="I634" s="1542"/>
      <c r="J634" s="1542"/>
      <c r="K634" s="1542"/>
      <c r="L634" s="1542"/>
      <c r="M634" s="1542"/>
      <c r="N634" s="1542"/>
      <c r="O634" s="1542"/>
      <c r="P634" s="1542"/>
      <c r="Q634" s="1542"/>
    </row>
    <row r="635" spans="2:17">
      <c r="B635" s="313"/>
      <c r="C635" s="313"/>
      <c r="D635" s="313"/>
      <c r="E635" s="313"/>
      <c r="F635" s="1542"/>
      <c r="G635" s="1542"/>
      <c r="H635" s="1542"/>
      <c r="I635" s="1542"/>
      <c r="J635" s="1542"/>
      <c r="K635" s="1542"/>
      <c r="L635" s="1542"/>
      <c r="M635" s="1542"/>
      <c r="N635" s="1542"/>
      <c r="O635" s="1542"/>
      <c r="P635" s="1542"/>
      <c r="Q635" s="1542"/>
    </row>
    <row r="636" spans="2:17">
      <c r="B636" s="313"/>
      <c r="C636" s="313"/>
      <c r="D636" s="313"/>
      <c r="E636" s="313"/>
      <c r="F636" s="1542"/>
      <c r="G636" s="1542"/>
      <c r="H636" s="1542"/>
      <c r="I636" s="1542"/>
      <c r="J636" s="1542"/>
      <c r="K636" s="1542"/>
      <c r="L636" s="1542"/>
      <c r="M636" s="1542"/>
      <c r="N636" s="1542"/>
      <c r="O636" s="1542"/>
      <c r="P636" s="1542"/>
      <c r="Q636" s="1542"/>
    </row>
    <row r="637" spans="2:17">
      <c r="B637" s="313"/>
      <c r="C637" s="313"/>
      <c r="D637" s="313"/>
      <c r="E637" s="313"/>
      <c r="F637" s="1542"/>
      <c r="G637" s="1542"/>
      <c r="H637" s="1542"/>
      <c r="I637" s="1542"/>
      <c r="J637" s="1542"/>
      <c r="K637" s="1542"/>
      <c r="L637" s="1542"/>
      <c r="M637" s="1542"/>
      <c r="N637" s="1542"/>
      <c r="O637" s="1542"/>
      <c r="P637" s="1542"/>
      <c r="Q637" s="1542"/>
    </row>
    <row r="638" spans="2:17">
      <c r="B638" s="313"/>
      <c r="C638" s="313"/>
      <c r="D638" s="313"/>
      <c r="E638" s="313"/>
      <c r="F638" s="1542"/>
      <c r="G638" s="1542"/>
      <c r="H638" s="1542"/>
      <c r="I638" s="1542"/>
      <c r="J638" s="1542"/>
      <c r="K638" s="1542"/>
      <c r="L638" s="1542"/>
      <c r="M638" s="1542"/>
      <c r="N638" s="1542"/>
      <c r="O638" s="1542"/>
      <c r="P638" s="1542"/>
      <c r="Q638" s="1542"/>
    </row>
    <row r="639" spans="2:17">
      <c r="B639" s="313"/>
      <c r="C639" s="313"/>
      <c r="D639" s="313"/>
      <c r="E639" s="313"/>
      <c r="F639" s="1542"/>
      <c r="G639" s="1542"/>
      <c r="H639" s="1542"/>
      <c r="I639" s="1542"/>
      <c r="J639" s="1542"/>
      <c r="K639" s="1542"/>
      <c r="L639" s="1542"/>
      <c r="M639" s="1542"/>
      <c r="N639" s="1542"/>
      <c r="O639" s="1542"/>
      <c r="P639" s="1542"/>
      <c r="Q639" s="1542"/>
    </row>
    <row r="640" spans="2:17">
      <c r="B640" s="313"/>
      <c r="C640" s="313"/>
      <c r="D640" s="313"/>
      <c r="E640" s="313"/>
      <c r="F640" s="1542"/>
      <c r="G640" s="1542"/>
      <c r="H640" s="1542"/>
      <c r="I640" s="1542"/>
      <c r="J640" s="1542"/>
      <c r="K640" s="1542"/>
      <c r="L640" s="1542"/>
      <c r="M640" s="1542"/>
      <c r="N640" s="1542"/>
      <c r="O640" s="1542"/>
      <c r="P640" s="1542"/>
      <c r="Q640" s="1542"/>
    </row>
    <row r="641" spans="2:17">
      <c r="B641" s="313"/>
      <c r="C641" s="313"/>
      <c r="D641" s="313"/>
      <c r="E641" s="313"/>
      <c r="F641" s="1542"/>
      <c r="G641" s="1542"/>
      <c r="H641" s="1542"/>
      <c r="I641" s="1542"/>
      <c r="J641" s="1542"/>
      <c r="K641" s="1542"/>
      <c r="L641" s="1542"/>
      <c r="M641" s="1542"/>
      <c r="N641" s="1542"/>
      <c r="O641" s="1542"/>
      <c r="P641" s="1542"/>
      <c r="Q641" s="1542"/>
    </row>
    <row r="642" spans="2:17">
      <c r="B642" s="313"/>
      <c r="C642" s="313"/>
      <c r="D642" s="313"/>
      <c r="E642" s="313"/>
      <c r="F642" s="1542"/>
      <c r="G642" s="1542"/>
      <c r="H642" s="1542"/>
      <c r="I642" s="1542"/>
      <c r="J642" s="1542"/>
      <c r="K642" s="1542"/>
      <c r="L642" s="1542"/>
      <c r="M642" s="1542"/>
      <c r="N642" s="1542"/>
      <c r="O642" s="1542"/>
      <c r="P642" s="1542"/>
      <c r="Q642" s="1542"/>
    </row>
    <row r="643" spans="2:17">
      <c r="B643" s="313"/>
      <c r="C643" s="313"/>
      <c r="D643" s="313"/>
      <c r="E643" s="313"/>
      <c r="F643" s="1542"/>
      <c r="G643" s="1542"/>
      <c r="H643" s="1542"/>
      <c r="I643" s="1542"/>
      <c r="J643" s="1542"/>
      <c r="K643" s="1542"/>
      <c r="L643" s="1542"/>
      <c r="M643" s="1542"/>
      <c r="N643" s="1542"/>
      <c r="O643" s="1542"/>
      <c r="P643" s="1542"/>
      <c r="Q643" s="1542"/>
    </row>
    <row r="644" spans="2:17">
      <c r="B644" s="313"/>
      <c r="C644" s="313"/>
      <c r="D644" s="313"/>
      <c r="E644" s="313"/>
      <c r="F644" s="1542"/>
      <c r="G644" s="1542"/>
      <c r="H644" s="1542"/>
      <c r="I644" s="1542"/>
      <c r="J644" s="1542"/>
      <c r="K644" s="1542"/>
      <c r="L644" s="1542"/>
      <c r="M644" s="1542"/>
      <c r="N644" s="1542"/>
      <c r="O644" s="1542"/>
      <c r="P644" s="1542"/>
      <c r="Q644" s="1542"/>
    </row>
    <row r="645" spans="2:17">
      <c r="B645" s="313"/>
      <c r="C645" s="313"/>
      <c r="D645" s="313"/>
      <c r="E645" s="313"/>
      <c r="F645" s="1542"/>
      <c r="G645" s="1542"/>
      <c r="H645" s="1542"/>
      <c r="I645" s="1542"/>
      <c r="J645" s="1542"/>
      <c r="K645" s="1542"/>
      <c r="L645" s="1542"/>
      <c r="M645" s="1542"/>
      <c r="N645" s="1542"/>
      <c r="O645" s="1542"/>
      <c r="P645" s="1542"/>
      <c r="Q645" s="1542"/>
    </row>
    <row r="646" spans="2:17">
      <c r="B646" s="313"/>
      <c r="C646" s="313"/>
      <c r="D646" s="313"/>
      <c r="E646" s="313"/>
      <c r="F646" s="1542"/>
      <c r="G646" s="1542"/>
      <c r="H646" s="1542"/>
      <c r="I646" s="1542"/>
      <c r="J646" s="1542"/>
      <c r="K646" s="1542"/>
      <c r="L646" s="1542"/>
      <c r="M646" s="1542"/>
      <c r="N646" s="1542"/>
      <c r="O646" s="1542"/>
      <c r="P646" s="1542"/>
      <c r="Q646" s="1542"/>
    </row>
    <row r="647" spans="2:17">
      <c r="B647" s="313"/>
      <c r="C647" s="313"/>
      <c r="D647" s="313"/>
      <c r="E647" s="313"/>
      <c r="F647" s="1542"/>
      <c r="G647" s="1542"/>
      <c r="H647" s="1542"/>
      <c r="I647" s="1542"/>
      <c r="J647" s="1542"/>
      <c r="K647" s="1542"/>
      <c r="L647" s="1542"/>
      <c r="M647" s="1542"/>
      <c r="N647" s="1542"/>
      <c r="O647" s="1542"/>
      <c r="P647" s="1542"/>
      <c r="Q647" s="1542"/>
    </row>
    <row r="648" spans="2:17">
      <c r="B648" s="313"/>
      <c r="C648" s="313"/>
      <c r="D648" s="313"/>
      <c r="E648" s="313"/>
      <c r="F648" s="1542"/>
      <c r="G648" s="1542"/>
      <c r="H648" s="1542"/>
      <c r="I648" s="1542"/>
      <c r="J648" s="1542"/>
      <c r="K648" s="1542"/>
      <c r="L648" s="1542"/>
      <c r="M648" s="1542"/>
      <c r="N648" s="1542"/>
      <c r="O648" s="1542"/>
      <c r="P648" s="1542"/>
      <c r="Q648" s="1542"/>
    </row>
    <row r="649" spans="2:17">
      <c r="B649" s="313"/>
      <c r="C649" s="313"/>
      <c r="D649" s="313"/>
      <c r="E649" s="313"/>
      <c r="F649" s="1542"/>
      <c r="G649" s="1542"/>
      <c r="H649" s="1542"/>
      <c r="I649" s="1542"/>
      <c r="J649" s="1542"/>
      <c r="K649" s="1542"/>
      <c r="L649" s="1542"/>
      <c r="M649" s="1542"/>
      <c r="N649" s="1542"/>
      <c r="O649" s="1542"/>
      <c r="P649" s="1542"/>
      <c r="Q649" s="1542"/>
    </row>
    <row r="650" spans="2:17">
      <c r="B650" s="313"/>
      <c r="C650" s="313"/>
      <c r="D650" s="313"/>
      <c r="E650" s="313"/>
      <c r="F650" s="1542"/>
      <c r="G650" s="1542"/>
      <c r="H650" s="1542"/>
      <c r="I650" s="1542"/>
      <c r="J650" s="1542"/>
      <c r="K650" s="1542"/>
      <c r="L650" s="1542"/>
      <c r="M650" s="1542"/>
      <c r="N650" s="1542"/>
      <c r="O650" s="1542"/>
      <c r="P650" s="1542"/>
      <c r="Q650" s="1542"/>
    </row>
    <row r="651" spans="2:17">
      <c r="B651" s="313"/>
      <c r="C651" s="313"/>
      <c r="D651" s="313"/>
      <c r="E651" s="313"/>
      <c r="F651" s="1542"/>
      <c r="G651" s="1542"/>
      <c r="H651" s="1542"/>
      <c r="I651" s="1542"/>
      <c r="J651" s="1542"/>
      <c r="K651" s="1542"/>
      <c r="L651" s="1542"/>
      <c r="M651" s="1542"/>
      <c r="N651" s="1542"/>
      <c r="O651" s="1542"/>
      <c r="P651" s="1542"/>
      <c r="Q651" s="1542"/>
    </row>
    <row r="652" spans="2:17">
      <c r="B652" s="313"/>
      <c r="C652" s="313"/>
      <c r="D652" s="313"/>
      <c r="E652" s="313"/>
      <c r="F652" s="1542"/>
      <c r="G652" s="1542"/>
      <c r="H652" s="1542"/>
      <c r="I652" s="1542"/>
      <c r="J652" s="1542"/>
      <c r="K652" s="1542"/>
      <c r="L652" s="1542"/>
      <c r="M652" s="1542"/>
      <c r="N652" s="1542"/>
      <c r="O652" s="1542"/>
      <c r="P652" s="1542"/>
      <c r="Q652" s="1542"/>
    </row>
    <row r="653" spans="2:17">
      <c r="B653" s="313"/>
      <c r="C653" s="313"/>
      <c r="D653" s="313"/>
      <c r="E653" s="313"/>
      <c r="F653" s="1542"/>
      <c r="G653" s="1542"/>
      <c r="H653" s="1542"/>
      <c r="I653" s="1542"/>
      <c r="J653" s="1542"/>
      <c r="K653" s="1542"/>
      <c r="L653" s="1542"/>
      <c r="M653" s="1542"/>
      <c r="N653" s="1542"/>
      <c r="O653" s="1542"/>
      <c r="P653" s="1542"/>
      <c r="Q653" s="1542"/>
    </row>
    <row r="654" spans="2:17">
      <c r="B654" s="313"/>
      <c r="C654" s="313"/>
      <c r="D654" s="313"/>
      <c r="E654" s="313"/>
      <c r="F654" s="1542"/>
      <c r="G654" s="1542"/>
      <c r="H654" s="1542"/>
      <c r="I654" s="1542"/>
      <c r="J654" s="1542"/>
      <c r="K654" s="1542"/>
      <c r="L654" s="1542"/>
      <c r="M654" s="1542"/>
      <c r="N654" s="1542"/>
      <c r="O654" s="1542"/>
      <c r="P654" s="1542"/>
      <c r="Q654" s="1542"/>
    </row>
    <row r="655" spans="2:17">
      <c r="B655" s="313"/>
      <c r="C655" s="313"/>
      <c r="D655" s="313"/>
      <c r="E655" s="313"/>
      <c r="F655" s="1542"/>
      <c r="G655" s="1542"/>
      <c r="H655" s="1542"/>
      <c r="I655" s="1542"/>
      <c r="J655" s="1542"/>
      <c r="K655" s="1542"/>
      <c r="L655" s="1542"/>
      <c r="M655" s="1542"/>
      <c r="N655" s="1542"/>
      <c r="O655" s="1542"/>
      <c r="P655" s="1542"/>
      <c r="Q655" s="1542"/>
    </row>
    <row r="656" spans="2:17">
      <c r="B656" s="313"/>
      <c r="C656" s="313"/>
      <c r="D656" s="313"/>
      <c r="E656" s="313"/>
      <c r="F656" s="1542"/>
      <c r="G656" s="1542"/>
      <c r="H656" s="1542"/>
      <c r="I656" s="1542"/>
      <c r="J656" s="1542"/>
      <c r="K656" s="1542"/>
      <c r="L656" s="1542"/>
      <c r="M656" s="1542"/>
      <c r="N656" s="1542"/>
      <c r="O656" s="1542"/>
      <c r="P656" s="1542"/>
      <c r="Q656" s="1542"/>
    </row>
    <row r="657" spans="2:17">
      <c r="B657" s="313"/>
      <c r="C657" s="313"/>
      <c r="D657" s="313"/>
      <c r="E657" s="313"/>
      <c r="F657" s="1542"/>
      <c r="G657" s="1542"/>
      <c r="H657" s="1542"/>
      <c r="I657" s="1542"/>
      <c r="J657" s="1542"/>
      <c r="K657" s="1542"/>
      <c r="L657" s="1542"/>
      <c r="M657" s="1542"/>
      <c r="N657" s="1542"/>
      <c r="O657" s="1542"/>
      <c r="P657" s="1542"/>
      <c r="Q657" s="1542"/>
    </row>
    <row r="658" spans="2:17">
      <c r="B658" s="313"/>
      <c r="C658" s="313"/>
      <c r="D658" s="313"/>
      <c r="E658" s="313"/>
      <c r="F658" s="1542"/>
      <c r="G658" s="1542"/>
      <c r="H658" s="1542"/>
      <c r="I658" s="1542"/>
      <c r="J658" s="1542"/>
      <c r="K658" s="1542"/>
      <c r="L658" s="1542"/>
      <c r="M658" s="1542"/>
      <c r="N658" s="1542"/>
      <c r="O658" s="1542"/>
      <c r="P658" s="1542"/>
      <c r="Q658" s="1542"/>
    </row>
    <row r="659" spans="2:17">
      <c r="B659" s="313"/>
      <c r="C659" s="313"/>
      <c r="D659" s="313"/>
      <c r="E659" s="313"/>
      <c r="F659" s="1542"/>
      <c r="G659" s="1542"/>
      <c r="H659" s="1542"/>
      <c r="I659" s="1542"/>
      <c r="J659" s="1542"/>
      <c r="K659" s="1542"/>
      <c r="L659" s="1542"/>
      <c r="M659" s="1542"/>
      <c r="N659" s="1542"/>
      <c r="O659" s="1542"/>
      <c r="P659" s="1542"/>
      <c r="Q659" s="1542"/>
    </row>
    <row r="660" spans="2:17">
      <c r="B660" s="313"/>
      <c r="C660" s="313"/>
      <c r="D660" s="313"/>
      <c r="E660" s="313"/>
      <c r="F660" s="1542"/>
      <c r="G660" s="1542"/>
      <c r="H660" s="1542"/>
      <c r="I660" s="1542"/>
      <c r="J660" s="1542"/>
      <c r="K660" s="1542"/>
      <c r="L660" s="1542"/>
      <c r="M660" s="1542"/>
      <c r="N660" s="1542"/>
      <c r="O660" s="1542"/>
      <c r="P660" s="1542"/>
      <c r="Q660" s="1542"/>
    </row>
    <row r="661" spans="2:17">
      <c r="B661" s="313"/>
      <c r="C661" s="313"/>
      <c r="D661" s="313"/>
      <c r="E661" s="313"/>
      <c r="F661" s="1542"/>
      <c r="G661" s="1542"/>
      <c r="H661" s="1542"/>
      <c r="I661" s="1542"/>
      <c r="J661" s="1542"/>
      <c r="K661" s="1542"/>
      <c r="L661" s="1542"/>
      <c r="M661" s="1542"/>
      <c r="N661" s="1542"/>
      <c r="O661" s="1542"/>
      <c r="P661" s="1542"/>
      <c r="Q661" s="1542"/>
    </row>
    <row r="662" spans="2:17">
      <c r="B662" s="313"/>
      <c r="C662" s="313"/>
      <c r="D662" s="313"/>
      <c r="E662" s="313"/>
      <c r="F662" s="1542"/>
      <c r="G662" s="1542"/>
      <c r="H662" s="1542"/>
      <c r="I662" s="1542"/>
      <c r="J662" s="1542"/>
      <c r="K662" s="1542"/>
      <c r="L662" s="1542"/>
      <c r="M662" s="1542"/>
      <c r="N662" s="1542"/>
      <c r="O662" s="1542"/>
      <c r="P662" s="1542"/>
      <c r="Q662" s="1542"/>
    </row>
    <row r="663" spans="2:17">
      <c r="B663" s="313"/>
      <c r="C663" s="313"/>
      <c r="D663" s="313"/>
      <c r="E663" s="313"/>
      <c r="F663" s="1542"/>
      <c r="G663" s="1542"/>
      <c r="H663" s="1542"/>
      <c r="I663" s="1542"/>
      <c r="J663" s="1542"/>
      <c r="K663" s="1542"/>
      <c r="L663" s="1542"/>
      <c r="M663" s="1542"/>
      <c r="N663" s="1542"/>
      <c r="O663" s="1542"/>
      <c r="P663" s="1542"/>
      <c r="Q663" s="1542"/>
    </row>
    <row r="664" spans="2:17">
      <c r="B664" s="313"/>
      <c r="C664" s="313"/>
      <c r="D664" s="313"/>
      <c r="E664" s="313"/>
      <c r="F664" s="1542"/>
      <c r="G664" s="1542"/>
      <c r="H664" s="1542"/>
      <c r="I664" s="1542"/>
      <c r="J664" s="1542"/>
      <c r="K664" s="1542"/>
      <c r="L664" s="1542"/>
      <c r="M664" s="1542"/>
      <c r="N664" s="1542"/>
      <c r="O664" s="1542"/>
      <c r="P664" s="1542"/>
      <c r="Q664" s="1542"/>
    </row>
    <row r="665" spans="2:17">
      <c r="B665" s="313"/>
      <c r="C665" s="313"/>
      <c r="D665" s="313"/>
      <c r="E665" s="313"/>
      <c r="F665" s="1542"/>
      <c r="G665" s="1542"/>
      <c r="H665" s="1542"/>
      <c r="I665" s="1542"/>
      <c r="J665" s="1542"/>
      <c r="K665" s="1542"/>
      <c r="L665" s="1542"/>
      <c r="M665" s="1542"/>
      <c r="N665" s="1542"/>
      <c r="O665" s="1542"/>
      <c r="P665" s="1542"/>
      <c r="Q665" s="1542"/>
    </row>
    <row r="666" spans="2:17">
      <c r="B666" s="313"/>
      <c r="C666" s="313"/>
      <c r="D666" s="313"/>
      <c r="E666" s="313"/>
      <c r="F666" s="1542"/>
      <c r="G666" s="1542"/>
      <c r="H666" s="1542"/>
      <c r="I666" s="1542"/>
      <c r="J666" s="1542"/>
      <c r="K666" s="1542"/>
      <c r="L666" s="1542"/>
      <c r="M666" s="1542"/>
      <c r="N666" s="1542"/>
      <c r="O666" s="1542"/>
      <c r="P666" s="1542"/>
      <c r="Q666" s="1542"/>
    </row>
    <row r="667" spans="2:17">
      <c r="B667" s="313"/>
      <c r="C667" s="313"/>
      <c r="D667" s="313"/>
      <c r="E667" s="313"/>
      <c r="F667" s="1542"/>
      <c r="G667" s="1542"/>
      <c r="H667" s="1542"/>
      <c r="I667" s="1542"/>
      <c r="J667" s="1542"/>
      <c r="K667" s="1542"/>
      <c r="L667" s="1542"/>
      <c r="M667" s="1542"/>
      <c r="N667" s="1542"/>
      <c r="O667" s="1542"/>
      <c r="P667" s="1542"/>
      <c r="Q667" s="1542"/>
    </row>
    <row r="668" spans="2:17">
      <c r="B668" s="313"/>
      <c r="C668" s="313"/>
      <c r="D668" s="313"/>
      <c r="E668" s="313"/>
      <c r="F668" s="1542"/>
      <c r="G668" s="1542"/>
      <c r="H668" s="1542"/>
      <c r="I668" s="1542"/>
      <c r="J668" s="1542"/>
      <c r="K668" s="1542"/>
      <c r="L668" s="1542"/>
      <c r="M668" s="1542"/>
      <c r="N668" s="1542"/>
      <c r="O668" s="1542"/>
      <c r="P668" s="1542"/>
      <c r="Q668" s="1542"/>
    </row>
    <row r="669" spans="2:17">
      <c r="B669" s="313"/>
      <c r="C669" s="313"/>
      <c r="D669" s="313"/>
      <c r="E669" s="313"/>
      <c r="F669" s="1542"/>
      <c r="G669" s="1542"/>
      <c r="H669" s="1542"/>
      <c r="I669" s="1542"/>
      <c r="J669" s="1542"/>
      <c r="K669" s="1542"/>
      <c r="L669" s="1542"/>
      <c r="M669" s="1542"/>
      <c r="N669" s="1542"/>
      <c r="O669" s="1542"/>
      <c r="P669" s="1542"/>
      <c r="Q669" s="1542"/>
    </row>
    <row r="670" spans="2:17">
      <c r="B670" s="313"/>
      <c r="C670" s="313"/>
      <c r="D670" s="313"/>
      <c r="E670" s="313"/>
      <c r="F670" s="1542"/>
      <c r="G670" s="1542"/>
      <c r="H670" s="1542"/>
      <c r="I670" s="1542"/>
      <c r="J670" s="1542"/>
      <c r="K670" s="1542"/>
      <c r="L670" s="1542"/>
      <c r="M670" s="1542"/>
      <c r="N670" s="1542"/>
      <c r="O670" s="1542"/>
      <c r="P670" s="1542"/>
      <c r="Q670" s="1542"/>
    </row>
    <row r="671" spans="2:17">
      <c r="B671" s="313"/>
      <c r="C671" s="313"/>
      <c r="D671" s="313"/>
      <c r="E671" s="313"/>
      <c r="F671" s="1542"/>
      <c r="G671" s="1542"/>
      <c r="H671" s="1542"/>
      <c r="I671" s="1542"/>
      <c r="J671" s="1542"/>
      <c r="K671" s="1542"/>
      <c r="L671" s="1542"/>
      <c r="M671" s="1542"/>
      <c r="N671" s="1542"/>
      <c r="O671" s="1542"/>
      <c r="P671" s="1542"/>
      <c r="Q671" s="1542"/>
    </row>
    <row r="672" spans="2:17">
      <c r="B672" s="313"/>
      <c r="C672" s="313"/>
      <c r="D672" s="313"/>
      <c r="E672" s="313"/>
      <c r="F672" s="1542"/>
      <c r="G672" s="1542"/>
      <c r="H672" s="1542"/>
      <c r="I672" s="1542"/>
      <c r="J672" s="1542"/>
      <c r="K672" s="1542"/>
      <c r="L672" s="1542"/>
      <c r="M672" s="1542"/>
      <c r="N672" s="1542"/>
      <c r="O672" s="1542"/>
      <c r="P672" s="1542"/>
      <c r="Q672" s="1542"/>
    </row>
    <row r="673" spans="2:17">
      <c r="B673" s="313"/>
      <c r="C673" s="313"/>
      <c r="D673" s="313"/>
      <c r="E673" s="313"/>
      <c r="F673" s="1542"/>
      <c r="G673" s="1542"/>
      <c r="H673" s="1542"/>
      <c r="I673" s="1542"/>
      <c r="J673" s="1542"/>
      <c r="K673" s="1542"/>
      <c r="L673" s="1542"/>
      <c r="M673" s="1542"/>
      <c r="N673" s="1542"/>
      <c r="O673" s="1542"/>
      <c r="P673" s="1542"/>
      <c r="Q673" s="1542"/>
    </row>
    <row r="674" spans="2:17">
      <c r="B674" s="313"/>
      <c r="C674" s="313"/>
      <c r="D674" s="313"/>
      <c r="E674" s="313"/>
      <c r="F674" s="1542"/>
      <c r="G674" s="1542"/>
      <c r="H674" s="1542"/>
      <c r="I674" s="1542"/>
      <c r="J674" s="1542"/>
      <c r="K674" s="1542"/>
      <c r="L674" s="1542"/>
      <c r="M674" s="1542"/>
      <c r="N674" s="1542"/>
      <c r="O674" s="1542"/>
      <c r="P674" s="1542"/>
      <c r="Q674" s="1542"/>
    </row>
    <row r="675" spans="2:17">
      <c r="B675" s="313"/>
      <c r="C675" s="313"/>
      <c r="D675" s="313"/>
      <c r="E675" s="313"/>
      <c r="F675" s="1542"/>
      <c r="G675" s="1542"/>
      <c r="H675" s="1542"/>
      <c r="I675" s="1542"/>
      <c r="J675" s="1542"/>
      <c r="K675" s="1542"/>
      <c r="L675" s="1542"/>
      <c r="M675" s="1542"/>
      <c r="N675" s="1542"/>
      <c r="O675" s="1542"/>
      <c r="P675" s="1542"/>
      <c r="Q675" s="1542"/>
    </row>
    <row r="676" spans="2:17">
      <c r="B676" s="313"/>
      <c r="C676" s="313"/>
      <c r="D676" s="313"/>
      <c r="E676" s="313"/>
      <c r="F676" s="1542"/>
      <c r="G676" s="1542"/>
      <c r="H676" s="1542"/>
      <c r="I676" s="1542"/>
      <c r="J676" s="1542"/>
      <c r="K676" s="1542"/>
      <c r="L676" s="1542"/>
      <c r="M676" s="1542"/>
      <c r="N676" s="1542"/>
      <c r="O676" s="1542"/>
      <c r="P676" s="1542"/>
      <c r="Q676" s="1542"/>
    </row>
    <row r="677" spans="2:17">
      <c r="B677" s="313"/>
      <c r="C677" s="313"/>
      <c r="D677" s="313"/>
      <c r="E677" s="313"/>
      <c r="F677" s="1542"/>
      <c r="G677" s="1542"/>
      <c r="H677" s="1542"/>
      <c r="I677" s="1542"/>
      <c r="J677" s="1542"/>
      <c r="K677" s="1542"/>
      <c r="L677" s="1542"/>
      <c r="M677" s="1542"/>
      <c r="N677" s="1542"/>
      <c r="O677" s="1542"/>
      <c r="P677" s="1542"/>
      <c r="Q677" s="1542"/>
    </row>
    <row r="678" spans="2:17">
      <c r="B678" s="313"/>
      <c r="C678" s="313"/>
      <c r="D678" s="313"/>
      <c r="E678" s="313"/>
      <c r="F678" s="1542"/>
      <c r="G678" s="1542"/>
      <c r="H678" s="1542"/>
      <c r="I678" s="1542"/>
      <c r="J678" s="1542"/>
      <c r="K678" s="1542"/>
      <c r="L678" s="1542"/>
      <c r="M678" s="1542"/>
      <c r="N678" s="1542"/>
      <c r="O678" s="1542"/>
      <c r="P678" s="1542"/>
      <c r="Q678" s="1542"/>
    </row>
    <row r="679" spans="2:17">
      <c r="B679" s="313"/>
      <c r="C679" s="313"/>
      <c r="D679" s="313"/>
      <c r="E679" s="313"/>
      <c r="F679" s="1542"/>
      <c r="G679" s="1542"/>
      <c r="H679" s="1542"/>
      <c r="I679" s="1542"/>
      <c r="J679" s="1542"/>
      <c r="K679" s="1542"/>
      <c r="L679" s="1542"/>
      <c r="M679" s="1542"/>
      <c r="N679" s="1542"/>
      <c r="O679" s="1542"/>
      <c r="P679" s="1542"/>
      <c r="Q679" s="1542"/>
    </row>
    <row r="680" spans="2:17">
      <c r="B680" s="313"/>
      <c r="C680" s="313"/>
      <c r="D680" s="313"/>
      <c r="E680" s="313"/>
      <c r="F680" s="1542"/>
      <c r="G680" s="1542"/>
      <c r="H680" s="1542"/>
      <c r="I680" s="1542"/>
      <c r="J680" s="1542"/>
      <c r="K680" s="1542"/>
      <c r="L680" s="1542"/>
      <c r="M680" s="1542"/>
      <c r="N680" s="1542"/>
      <c r="O680" s="1542"/>
      <c r="P680" s="1542"/>
      <c r="Q680" s="1542"/>
    </row>
    <row r="681" spans="2:17">
      <c r="B681" s="313"/>
      <c r="C681" s="313"/>
      <c r="D681" s="313"/>
      <c r="E681" s="313"/>
      <c r="F681" s="1542"/>
      <c r="G681" s="1542"/>
      <c r="H681" s="1542"/>
      <c r="I681" s="1542"/>
      <c r="J681" s="1542"/>
      <c r="K681" s="1542"/>
      <c r="L681" s="1542"/>
      <c r="M681" s="1542"/>
      <c r="N681" s="1542"/>
      <c r="O681" s="1542"/>
      <c r="P681" s="1542"/>
      <c r="Q681" s="1542"/>
    </row>
    <row r="682" spans="2:17">
      <c r="B682" s="313"/>
      <c r="C682" s="313"/>
      <c r="D682" s="313"/>
      <c r="E682" s="313"/>
      <c r="F682" s="1542"/>
      <c r="G682" s="1542"/>
      <c r="H682" s="1542"/>
      <c r="I682" s="1542"/>
      <c r="J682" s="1542"/>
      <c r="K682" s="1542"/>
      <c r="L682" s="1542"/>
      <c r="M682" s="1542"/>
      <c r="N682" s="1542"/>
      <c r="O682" s="1542"/>
      <c r="P682" s="1542"/>
      <c r="Q682" s="1542"/>
    </row>
    <row r="683" spans="2:17">
      <c r="B683" s="313"/>
      <c r="C683" s="313"/>
      <c r="D683" s="313"/>
      <c r="E683" s="313"/>
      <c r="F683" s="1542"/>
      <c r="G683" s="1542"/>
      <c r="H683" s="1542"/>
      <c r="I683" s="1542"/>
      <c r="J683" s="1542"/>
      <c r="K683" s="1542"/>
      <c r="L683" s="1542"/>
      <c r="M683" s="1542"/>
      <c r="N683" s="1542"/>
      <c r="O683" s="1542"/>
      <c r="P683" s="1542"/>
      <c r="Q683" s="1542"/>
    </row>
    <row r="684" spans="2:17">
      <c r="B684" s="313"/>
      <c r="C684" s="313"/>
      <c r="D684" s="313"/>
      <c r="E684" s="313"/>
      <c r="F684" s="1542"/>
      <c r="G684" s="1542"/>
      <c r="H684" s="1542"/>
      <c r="I684" s="1542"/>
      <c r="J684" s="1542"/>
      <c r="K684" s="1542"/>
      <c r="L684" s="1542"/>
      <c r="M684" s="1542"/>
      <c r="N684" s="1542"/>
      <c r="O684" s="1542"/>
      <c r="P684" s="1542"/>
      <c r="Q684" s="1542"/>
    </row>
    <row r="685" spans="2:17">
      <c r="B685" s="313"/>
      <c r="C685" s="313"/>
      <c r="D685" s="313"/>
      <c r="E685" s="313"/>
      <c r="F685" s="1542"/>
      <c r="G685" s="1542"/>
      <c r="H685" s="1542"/>
      <c r="I685" s="1542"/>
      <c r="J685" s="1542"/>
      <c r="K685" s="1542"/>
      <c r="L685" s="1542"/>
      <c r="M685" s="1542"/>
      <c r="N685" s="1542"/>
      <c r="O685" s="1542"/>
      <c r="P685" s="1542"/>
      <c r="Q685" s="1542"/>
    </row>
    <row r="686" spans="2:17">
      <c r="B686" s="313"/>
      <c r="C686" s="313"/>
      <c r="D686" s="313"/>
      <c r="E686" s="313"/>
      <c r="F686" s="1542"/>
      <c r="G686" s="1542"/>
      <c r="H686" s="1542"/>
      <c r="I686" s="1542"/>
      <c r="J686" s="1542"/>
      <c r="K686" s="1542"/>
      <c r="L686" s="1542"/>
      <c r="M686" s="1542"/>
      <c r="N686" s="1542"/>
      <c r="O686" s="1542"/>
      <c r="P686" s="1542"/>
      <c r="Q686" s="1542"/>
    </row>
    <row r="687" spans="2:17">
      <c r="B687" s="313"/>
      <c r="C687" s="313"/>
      <c r="D687" s="313"/>
      <c r="E687" s="313"/>
      <c r="F687" s="1542"/>
      <c r="G687" s="1542"/>
      <c r="H687" s="1542"/>
      <c r="I687" s="1542"/>
      <c r="J687" s="1542"/>
      <c r="K687" s="1542"/>
      <c r="L687" s="1542"/>
      <c r="M687" s="1542"/>
      <c r="N687" s="1542"/>
      <c r="O687" s="1542"/>
      <c r="P687" s="1542"/>
      <c r="Q687" s="1542"/>
    </row>
    <row r="688" spans="2:17">
      <c r="B688" s="313"/>
      <c r="C688" s="313"/>
      <c r="D688" s="313"/>
      <c r="E688" s="313"/>
      <c r="F688" s="1542"/>
      <c r="G688" s="1542"/>
      <c r="H688" s="1542"/>
      <c r="I688" s="1542"/>
      <c r="J688" s="1542"/>
      <c r="K688" s="1542"/>
      <c r="L688" s="1542"/>
      <c r="M688" s="1542"/>
      <c r="N688" s="1542"/>
      <c r="O688" s="1542"/>
      <c r="P688" s="1542"/>
      <c r="Q688" s="1542"/>
    </row>
    <row r="689" spans="2:17">
      <c r="B689" s="313"/>
      <c r="C689" s="313"/>
      <c r="D689" s="313"/>
      <c r="E689" s="313"/>
      <c r="F689" s="1542"/>
      <c r="G689" s="1542"/>
      <c r="H689" s="1542"/>
      <c r="I689" s="1542"/>
      <c r="J689" s="1542"/>
      <c r="K689" s="1542"/>
      <c r="L689" s="1542"/>
      <c r="M689" s="1542"/>
      <c r="N689" s="1542"/>
      <c r="O689" s="1542"/>
      <c r="P689" s="1542"/>
      <c r="Q689" s="1542"/>
    </row>
    <row r="690" spans="2:17">
      <c r="B690" s="313"/>
      <c r="C690" s="313"/>
      <c r="D690" s="313"/>
      <c r="E690" s="313"/>
      <c r="F690" s="1542"/>
      <c r="G690" s="1542"/>
      <c r="H690" s="1542"/>
      <c r="I690" s="1542"/>
      <c r="J690" s="1542"/>
      <c r="K690" s="1542"/>
      <c r="L690" s="1542"/>
      <c r="M690" s="1542"/>
      <c r="N690" s="1542"/>
      <c r="O690" s="1542"/>
      <c r="P690" s="1542"/>
      <c r="Q690" s="1542"/>
    </row>
    <row r="691" spans="2:17">
      <c r="B691" s="313"/>
      <c r="C691" s="313"/>
      <c r="D691" s="313"/>
      <c r="E691" s="313"/>
      <c r="F691" s="1542"/>
      <c r="G691" s="1542"/>
      <c r="H691" s="1542"/>
      <c r="I691" s="1542"/>
      <c r="J691" s="1542"/>
      <c r="K691" s="1542"/>
      <c r="L691" s="1542"/>
      <c r="M691" s="1542"/>
      <c r="N691" s="1542"/>
      <c r="O691" s="1542"/>
      <c r="P691" s="1542"/>
      <c r="Q691" s="1542"/>
    </row>
    <row r="692" spans="2:17">
      <c r="B692" s="313"/>
      <c r="C692" s="313"/>
      <c r="D692" s="313"/>
      <c r="E692" s="313"/>
      <c r="F692" s="1542"/>
      <c r="G692" s="1542"/>
      <c r="H692" s="1542"/>
      <c r="I692" s="1542"/>
      <c r="J692" s="1542"/>
      <c r="K692" s="1542"/>
      <c r="L692" s="1542"/>
      <c r="M692" s="1542"/>
      <c r="N692" s="1542"/>
      <c r="O692" s="1542"/>
      <c r="P692" s="1542"/>
      <c r="Q692" s="1542"/>
    </row>
    <row r="693" spans="2:17">
      <c r="B693" s="313"/>
      <c r="C693" s="313"/>
      <c r="D693" s="313"/>
      <c r="E693" s="313"/>
      <c r="F693" s="1542"/>
      <c r="G693" s="1542"/>
      <c r="H693" s="1542"/>
      <c r="I693" s="1542"/>
      <c r="J693" s="1542"/>
      <c r="K693" s="1542"/>
      <c r="L693" s="1542"/>
      <c r="M693" s="1542"/>
      <c r="N693" s="1542"/>
      <c r="O693" s="1542"/>
      <c r="P693" s="1542"/>
      <c r="Q693" s="1542"/>
    </row>
    <row r="694" spans="2:17">
      <c r="B694" s="313"/>
      <c r="C694" s="313"/>
      <c r="D694" s="313"/>
      <c r="E694" s="313"/>
      <c r="F694" s="1542"/>
      <c r="G694" s="1542"/>
      <c r="H694" s="1542"/>
      <c r="I694" s="1542"/>
      <c r="J694" s="1542"/>
      <c r="K694" s="1542"/>
      <c r="L694" s="1542"/>
      <c r="M694" s="1542"/>
      <c r="N694" s="1542"/>
      <c r="O694" s="1542"/>
      <c r="P694" s="1542"/>
      <c r="Q694" s="1542"/>
    </row>
    <row r="695" spans="2:17">
      <c r="B695" s="313"/>
      <c r="C695" s="313"/>
      <c r="D695" s="313"/>
      <c r="E695" s="313"/>
      <c r="F695" s="1542"/>
      <c r="G695" s="1542"/>
      <c r="H695" s="1542"/>
      <c r="I695" s="1542"/>
      <c r="J695" s="1542"/>
      <c r="K695" s="1542"/>
      <c r="L695" s="1542"/>
      <c r="M695" s="1542"/>
      <c r="N695" s="1542"/>
      <c r="O695" s="1542"/>
      <c r="P695" s="1542"/>
      <c r="Q695" s="1542"/>
    </row>
    <row r="696" spans="2:17">
      <c r="B696" s="313"/>
      <c r="C696" s="313"/>
      <c r="D696" s="313"/>
      <c r="E696" s="313"/>
      <c r="F696" s="1542"/>
      <c r="G696" s="1542"/>
      <c r="H696" s="1542"/>
      <c r="I696" s="1542"/>
      <c r="J696" s="1542"/>
      <c r="K696" s="1542"/>
      <c r="L696" s="1542"/>
      <c r="M696" s="1542"/>
      <c r="N696" s="1542"/>
      <c r="O696" s="1542"/>
      <c r="P696" s="1542"/>
      <c r="Q696" s="1542"/>
    </row>
    <row r="697" spans="2:17">
      <c r="B697" s="313"/>
      <c r="C697" s="313"/>
      <c r="D697" s="313"/>
      <c r="E697" s="313"/>
      <c r="F697" s="1542"/>
      <c r="G697" s="1542"/>
      <c r="H697" s="1542"/>
      <c r="I697" s="1542"/>
      <c r="J697" s="1542"/>
      <c r="K697" s="1542"/>
      <c r="L697" s="1542"/>
      <c r="M697" s="1542"/>
      <c r="N697" s="1542"/>
      <c r="O697" s="1542"/>
      <c r="P697" s="1542"/>
      <c r="Q697" s="1542"/>
    </row>
    <row r="698" spans="2:17">
      <c r="B698" s="313"/>
      <c r="C698" s="313"/>
      <c r="D698" s="313"/>
      <c r="E698" s="313"/>
      <c r="F698" s="1542"/>
      <c r="G698" s="1542"/>
      <c r="H698" s="1542"/>
      <c r="I698" s="1542"/>
      <c r="J698" s="1542"/>
      <c r="K698" s="1542"/>
      <c r="L698" s="1542"/>
      <c r="M698" s="1542"/>
      <c r="N698" s="1542"/>
      <c r="O698" s="1542"/>
      <c r="P698" s="1542"/>
      <c r="Q698" s="1542"/>
    </row>
    <row r="699" spans="2:17">
      <c r="B699" s="313"/>
      <c r="C699" s="313"/>
      <c r="D699" s="313"/>
      <c r="E699" s="313"/>
      <c r="F699" s="1542"/>
      <c r="G699" s="1542"/>
      <c r="H699" s="1542"/>
      <c r="I699" s="1542"/>
      <c r="J699" s="1542"/>
      <c r="K699" s="1542"/>
      <c r="L699" s="1542"/>
      <c r="M699" s="1542"/>
      <c r="N699" s="1542"/>
      <c r="O699" s="1542"/>
      <c r="P699" s="1542"/>
      <c r="Q699" s="1542"/>
    </row>
    <row r="700" spans="2:17">
      <c r="B700" s="313"/>
      <c r="C700" s="313"/>
      <c r="D700" s="313"/>
      <c r="E700" s="313"/>
      <c r="F700" s="1542"/>
      <c r="G700" s="1542"/>
      <c r="H700" s="1542"/>
      <c r="I700" s="1542"/>
      <c r="J700" s="1542"/>
      <c r="K700" s="1542"/>
      <c r="L700" s="1542"/>
      <c r="M700" s="1542"/>
      <c r="N700" s="1542"/>
      <c r="O700" s="1542"/>
      <c r="P700" s="1542"/>
      <c r="Q700" s="1542"/>
    </row>
    <row r="701" spans="2:17">
      <c r="B701" s="313"/>
      <c r="C701" s="313"/>
      <c r="D701" s="313"/>
      <c r="E701" s="313"/>
      <c r="F701" s="1542"/>
      <c r="G701" s="1542"/>
      <c r="H701" s="1542"/>
      <c r="I701" s="1542"/>
      <c r="J701" s="1542"/>
      <c r="K701" s="1542"/>
      <c r="L701" s="1542"/>
      <c r="M701" s="1542"/>
      <c r="N701" s="1542"/>
      <c r="O701" s="1542"/>
      <c r="P701" s="1542"/>
      <c r="Q701" s="1542"/>
    </row>
    <row r="702" spans="2:17">
      <c r="B702" s="313"/>
      <c r="C702" s="313"/>
      <c r="D702" s="313"/>
      <c r="E702" s="313"/>
      <c r="F702" s="1542"/>
      <c r="G702" s="1542"/>
      <c r="H702" s="1542"/>
      <c r="I702" s="1542"/>
      <c r="J702" s="1542"/>
      <c r="K702" s="1542"/>
      <c r="L702" s="1542"/>
      <c r="M702" s="1542"/>
      <c r="N702" s="1542"/>
      <c r="O702" s="1542"/>
      <c r="P702" s="1542"/>
      <c r="Q702" s="1542"/>
    </row>
    <row r="703" spans="2:17">
      <c r="B703" s="313"/>
      <c r="C703" s="313"/>
      <c r="D703" s="313"/>
      <c r="E703" s="313"/>
      <c r="F703" s="1542"/>
      <c r="G703" s="1542"/>
      <c r="H703" s="1542"/>
      <c r="I703" s="1542"/>
      <c r="J703" s="1542"/>
      <c r="K703" s="1542"/>
      <c r="L703" s="1542"/>
      <c r="M703" s="1542"/>
      <c r="N703" s="1542"/>
      <c r="O703" s="1542"/>
      <c r="P703" s="1542"/>
      <c r="Q703" s="1542"/>
    </row>
    <row r="704" spans="2:17">
      <c r="B704" s="313"/>
      <c r="C704" s="313"/>
      <c r="D704" s="313"/>
      <c r="E704" s="313"/>
      <c r="F704" s="1542"/>
      <c r="G704" s="1542"/>
      <c r="H704" s="1542"/>
      <c r="I704" s="1542"/>
      <c r="J704" s="1542"/>
      <c r="K704" s="1542"/>
      <c r="L704" s="1542"/>
      <c r="M704" s="1542"/>
      <c r="N704" s="1542"/>
      <c r="O704" s="1542"/>
      <c r="P704" s="1542"/>
      <c r="Q704" s="1542"/>
    </row>
    <row r="705" spans="2:17">
      <c r="B705" s="313"/>
      <c r="C705" s="313"/>
      <c r="D705" s="313"/>
      <c r="E705" s="313"/>
      <c r="F705" s="1542"/>
      <c r="G705" s="1542"/>
      <c r="H705" s="1542"/>
      <c r="I705" s="1542"/>
      <c r="J705" s="1542"/>
      <c r="K705" s="1542"/>
      <c r="L705" s="1542"/>
      <c r="M705" s="1542"/>
      <c r="N705" s="1542"/>
      <c r="O705" s="1542"/>
      <c r="P705" s="1542"/>
      <c r="Q705" s="1542"/>
    </row>
    <row r="706" spans="2:17">
      <c r="B706" s="313"/>
      <c r="C706" s="313"/>
      <c r="D706" s="313"/>
      <c r="E706" s="313"/>
      <c r="F706" s="1542"/>
      <c r="G706" s="1542"/>
      <c r="H706" s="1542"/>
      <c r="I706" s="1542"/>
      <c r="J706" s="1542"/>
      <c r="K706" s="1542"/>
      <c r="L706" s="1542"/>
      <c r="M706" s="1542"/>
      <c r="N706" s="1542"/>
      <c r="O706" s="1542"/>
      <c r="P706" s="1542"/>
      <c r="Q706" s="1542"/>
    </row>
    <row r="707" spans="2:17">
      <c r="B707" s="313"/>
      <c r="C707" s="313"/>
      <c r="D707" s="313"/>
      <c r="E707" s="313"/>
      <c r="F707" s="1542"/>
      <c r="G707" s="1542"/>
      <c r="H707" s="1542"/>
      <c r="I707" s="1542"/>
      <c r="J707" s="1542"/>
      <c r="K707" s="1542"/>
      <c r="L707" s="1542"/>
      <c r="M707" s="1542"/>
      <c r="N707" s="1542"/>
      <c r="O707" s="1542"/>
      <c r="P707" s="1542"/>
      <c r="Q707" s="1542"/>
    </row>
    <row r="708" spans="2:17">
      <c r="B708" s="313"/>
      <c r="C708" s="313"/>
      <c r="D708" s="313"/>
      <c r="E708" s="313"/>
      <c r="F708" s="1542"/>
      <c r="G708" s="1542"/>
      <c r="H708" s="1542"/>
      <c r="I708" s="1542"/>
      <c r="J708" s="1542"/>
      <c r="K708" s="1542"/>
      <c r="L708" s="1542"/>
      <c r="M708" s="1542"/>
      <c r="N708" s="1542"/>
      <c r="O708" s="1542"/>
      <c r="P708" s="1542"/>
      <c r="Q708" s="1542"/>
    </row>
    <row r="709" spans="2:17">
      <c r="B709" s="313"/>
      <c r="C709" s="313"/>
      <c r="D709" s="313"/>
      <c r="E709" s="313"/>
      <c r="F709" s="1542"/>
      <c r="G709" s="1542"/>
      <c r="H709" s="1542"/>
      <c r="I709" s="1542"/>
      <c r="J709" s="1542"/>
      <c r="K709" s="1542"/>
      <c r="L709" s="1542"/>
      <c r="M709" s="1542"/>
      <c r="N709" s="1542"/>
      <c r="O709" s="1542"/>
      <c r="P709" s="1542"/>
      <c r="Q709" s="1542"/>
    </row>
    <row r="710" spans="2:17">
      <c r="B710" s="313"/>
      <c r="C710" s="313"/>
      <c r="D710" s="313"/>
      <c r="E710" s="313"/>
      <c r="F710" s="1542"/>
      <c r="G710" s="1542"/>
      <c r="H710" s="1542"/>
      <c r="I710" s="1542"/>
      <c r="J710" s="1542"/>
      <c r="K710" s="1542"/>
      <c r="L710" s="1542"/>
      <c r="M710" s="1542"/>
      <c r="N710" s="1542"/>
      <c r="O710" s="1542"/>
      <c r="P710" s="1542"/>
      <c r="Q710" s="1542"/>
    </row>
    <row r="711" spans="2:17">
      <c r="B711" s="313"/>
      <c r="C711" s="313"/>
      <c r="D711" s="313"/>
      <c r="E711" s="313"/>
      <c r="F711" s="1542"/>
      <c r="G711" s="1542"/>
      <c r="H711" s="1542"/>
      <c r="I711" s="1542"/>
      <c r="J711" s="1542"/>
      <c r="K711" s="1542"/>
      <c r="L711" s="1542"/>
      <c r="M711" s="1542"/>
      <c r="N711" s="1542"/>
      <c r="O711" s="1542"/>
      <c r="P711" s="1542"/>
      <c r="Q711" s="1542"/>
    </row>
    <row r="712" spans="2:17">
      <c r="B712" s="313"/>
      <c r="C712" s="313"/>
      <c r="D712" s="313"/>
      <c r="E712" s="313"/>
      <c r="F712" s="1542"/>
      <c r="G712" s="1542"/>
      <c r="H712" s="1542"/>
      <c r="I712" s="1542"/>
      <c r="J712" s="1542"/>
      <c r="K712" s="1542"/>
      <c r="L712" s="1542"/>
      <c r="M712" s="1542"/>
      <c r="N712" s="1542"/>
      <c r="O712" s="1542"/>
      <c r="P712" s="1542"/>
      <c r="Q712" s="1542"/>
    </row>
    <row r="713" spans="2:17">
      <c r="B713" s="313"/>
      <c r="C713" s="313"/>
      <c r="D713" s="313"/>
      <c r="E713" s="313"/>
      <c r="F713" s="1542"/>
      <c r="G713" s="1542"/>
      <c r="H713" s="1542"/>
      <c r="I713" s="1542"/>
      <c r="J713" s="1542"/>
      <c r="K713" s="1542"/>
      <c r="L713" s="1542"/>
      <c r="M713" s="1542"/>
      <c r="N713" s="1542"/>
      <c r="O713" s="1542"/>
      <c r="P713" s="1542"/>
      <c r="Q713" s="1542"/>
    </row>
    <row r="714" spans="2:17">
      <c r="B714" s="313"/>
      <c r="C714" s="313"/>
      <c r="D714" s="313"/>
      <c r="E714" s="313"/>
      <c r="F714" s="1542"/>
      <c r="G714" s="1542"/>
      <c r="H714" s="1542"/>
      <c r="I714" s="1542"/>
      <c r="J714" s="1542"/>
      <c r="K714" s="1542"/>
      <c r="L714" s="1542"/>
      <c r="M714" s="1542"/>
      <c r="N714" s="1542"/>
      <c r="O714" s="1542"/>
      <c r="P714" s="1542"/>
      <c r="Q714" s="1542"/>
    </row>
    <row r="715" spans="2:17">
      <c r="B715" s="313"/>
      <c r="C715" s="313"/>
      <c r="D715" s="313"/>
      <c r="E715" s="313"/>
      <c r="F715" s="1542"/>
      <c r="G715" s="1542"/>
      <c r="H715" s="1542"/>
      <c r="I715" s="1542"/>
      <c r="J715" s="1542"/>
      <c r="K715" s="1542"/>
      <c r="L715" s="1542"/>
      <c r="M715" s="1542"/>
      <c r="N715" s="1542"/>
      <c r="O715" s="1542"/>
      <c r="P715" s="1542"/>
      <c r="Q715" s="1542"/>
    </row>
    <row r="716" spans="2:17">
      <c r="B716" s="313"/>
      <c r="C716" s="313"/>
      <c r="D716" s="313"/>
      <c r="E716" s="313"/>
      <c r="F716" s="1542"/>
      <c r="G716" s="1542"/>
      <c r="H716" s="1542"/>
      <c r="I716" s="1542"/>
      <c r="J716" s="1542"/>
      <c r="K716" s="1542"/>
      <c r="L716" s="1542"/>
      <c r="M716" s="1542"/>
      <c r="N716" s="1542"/>
      <c r="O716" s="1542"/>
      <c r="P716" s="1542"/>
      <c r="Q716" s="1542"/>
    </row>
    <row r="717" spans="2:17">
      <c r="B717" s="313"/>
      <c r="C717" s="313"/>
      <c r="D717" s="313"/>
      <c r="E717" s="313"/>
      <c r="F717" s="1542"/>
      <c r="G717" s="1542"/>
      <c r="H717" s="1542"/>
      <c r="I717" s="1542"/>
      <c r="J717" s="1542"/>
      <c r="K717" s="1542"/>
      <c r="L717" s="1542"/>
      <c r="M717" s="1542"/>
      <c r="N717" s="1542"/>
      <c r="O717" s="1542"/>
      <c r="P717" s="1542"/>
      <c r="Q717" s="1542"/>
    </row>
    <row r="718" spans="2:17">
      <c r="B718" s="313"/>
      <c r="C718" s="313"/>
      <c r="D718" s="313"/>
      <c r="E718" s="313"/>
      <c r="F718" s="1542"/>
      <c r="G718" s="1542"/>
      <c r="H718" s="1542"/>
      <c r="I718" s="1542"/>
      <c r="J718" s="1542"/>
      <c r="K718" s="1542"/>
      <c r="L718" s="1542"/>
      <c r="M718" s="1542"/>
      <c r="N718" s="1542"/>
      <c r="O718" s="1542"/>
      <c r="P718" s="1542"/>
      <c r="Q718" s="1542"/>
    </row>
    <row r="719" spans="2:17">
      <c r="B719" s="313"/>
      <c r="C719" s="313"/>
      <c r="D719" s="313"/>
      <c r="E719" s="313"/>
      <c r="F719" s="1542"/>
      <c r="G719" s="1542"/>
      <c r="H719" s="1542"/>
      <c r="I719" s="1542"/>
      <c r="J719" s="1542"/>
      <c r="K719" s="1542"/>
      <c r="L719" s="1542"/>
      <c r="M719" s="1542"/>
      <c r="N719" s="1542"/>
      <c r="O719" s="1542"/>
      <c r="P719" s="1542"/>
      <c r="Q719" s="1542"/>
    </row>
    <row r="720" spans="2:17">
      <c r="B720" s="313"/>
      <c r="C720" s="313"/>
      <c r="D720" s="313"/>
      <c r="E720" s="313"/>
      <c r="F720" s="1542"/>
      <c r="G720" s="1542"/>
      <c r="H720" s="1542"/>
      <c r="I720" s="1542"/>
      <c r="J720" s="1542"/>
      <c r="K720" s="1542"/>
      <c r="L720" s="1542"/>
      <c r="M720" s="1542"/>
      <c r="N720" s="1542"/>
      <c r="O720" s="1542"/>
      <c r="P720" s="1542"/>
      <c r="Q720" s="1542"/>
    </row>
    <row r="721" spans="2:17">
      <c r="B721" s="313"/>
      <c r="C721" s="313"/>
      <c r="D721" s="313"/>
      <c r="E721" s="313"/>
      <c r="F721" s="1542"/>
      <c r="G721" s="1542"/>
      <c r="H721" s="1542"/>
      <c r="I721" s="1542"/>
      <c r="J721" s="1542"/>
      <c r="K721" s="1542"/>
      <c r="L721" s="1542"/>
      <c r="M721" s="1542"/>
      <c r="N721" s="1542"/>
      <c r="O721" s="1542"/>
      <c r="P721" s="1542"/>
      <c r="Q721" s="1542"/>
    </row>
    <row r="722" spans="2:17">
      <c r="B722" s="313"/>
      <c r="C722" s="313"/>
      <c r="D722" s="313"/>
      <c r="E722" s="313"/>
      <c r="F722" s="1542"/>
      <c r="G722" s="1542"/>
      <c r="H722" s="1542"/>
      <c r="I722" s="1542"/>
      <c r="J722" s="1542"/>
      <c r="K722" s="1542"/>
      <c r="L722" s="1542"/>
      <c r="M722" s="1542"/>
      <c r="N722" s="1542"/>
      <c r="O722" s="1542"/>
      <c r="P722" s="1542"/>
      <c r="Q722" s="1542"/>
    </row>
    <row r="723" spans="2:17">
      <c r="B723" s="313"/>
      <c r="C723" s="313"/>
      <c r="D723" s="313"/>
      <c r="E723" s="313"/>
      <c r="F723" s="1542"/>
      <c r="G723" s="1542"/>
      <c r="H723" s="1542"/>
      <c r="I723" s="1542"/>
      <c r="J723" s="1542"/>
      <c r="K723" s="1542"/>
      <c r="L723" s="1542"/>
      <c r="M723" s="1542"/>
      <c r="N723" s="1542"/>
      <c r="O723" s="1542"/>
      <c r="P723" s="1542"/>
      <c r="Q723" s="1542"/>
    </row>
    <row r="724" spans="2:17">
      <c r="B724" s="313"/>
      <c r="C724" s="313"/>
      <c r="D724" s="313"/>
      <c r="E724" s="313"/>
      <c r="F724" s="1542"/>
      <c r="G724" s="1542"/>
      <c r="H724" s="1542"/>
      <c r="I724" s="1542"/>
      <c r="J724" s="1542"/>
      <c r="K724" s="1542"/>
      <c r="L724" s="1542"/>
      <c r="M724" s="1542"/>
      <c r="N724" s="1542"/>
      <c r="O724" s="1542"/>
      <c r="P724" s="1542"/>
      <c r="Q724" s="1542"/>
    </row>
    <row r="725" spans="2:17">
      <c r="B725" s="313"/>
      <c r="C725" s="313"/>
      <c r="D725" s="313"/>
      <c r="E725" s="313"/>
      <c r="F725" s="1542"/>
      <c r="G725" s="1542"/>
      <c r="H725" s="1542"/>
      <c r="I725" s="1542"/>
      <c r="J725" s="1542"/>
      <c r="K725" s="1542"/>
      <c r="L725" s="1542"/>
      <c r="M725" s="1542"/>
      <c r="N725" s="1542"/>
      <c r="O725" s="1542"/>
      <c r="P725" s="1542"/>
      <c r="Q725" s="1542"/>
    </row>
    <row r="726" spans="2:17">
      <c r="B726" s="313"/>
      <c r="C726" s="313"/>
      <c r="D726" s="313"/>
      <c r="E726" s="313"/>
      <c r="F726" s="1542"/>
      <c r="G726" s="1542"/>
      <c r="H726" s="1542"/>
      <c r="I726" s="1542"/>
      <c r="J726" s="1542"/>
      <c r="K726" s="1542"/>
      <c r="L726" s="1542"/>
      <c r="M726" s="1542"/>
      <c r="N726" s="1542"/>
      <c r="O726" s="1542"/>
      <c r="P726" s="1542"/>
      <c r="Q726" s="1542"/>
    </row>
    <row r="727" spans="2:17">
      <c r="B727" s="313"/>
      <c r="C727" s="313"/>
      <c r="D727" s="313"/>
      <c r="E727" s="313"/>
      <c r="F727" s="1542"/>
      <c r="G727" s="1542"/>
      <c r="H727" s="1542"/>
      <c r="I727" s="1542"/>
      <c r="J727" s="1542"/>
      <c r="K727" s="1542"/>
      <c r="L727" s="1542"/>
      <c r="M727" s="1542"/>
      <c r="N727" s="1542"/>
      <c r="O727" s="1542"/>
      <c r="P727" s="1542"/>
      <c r="Q727" s="1542"/>
    </row>
    <row r="728" spans="2:17">
      <c r="B728" s="313"/>
      <c r="C728" s="313"/>
      <c r="D728" s="313"/>
      <c r="E728" s="313"/>
      <c r="F728" s="1542"/>
      <c r="G728" s="1542"/>
      <c r="H728" s="1542"/>
      <c r="I728" s="1542"/>
      <c r="J728" s="1542"/>
      <c r="K728" s="1542"/>
      <c r="L728" s="1542"/>
      <c r="M728" s="1542"/>
      <c r="N728" s="1542"/>
      <c r="O728" s="1542"/>
      <c r="P728" s="1542"/>
      <c r="Q728" s="1542"/>
    </row>
    <row r="729" spans="2:17">
      <c r="B729" s="313"/>
      <c r="C729" s="313"/>
      <c r="D729" s="313"/>
      <c r="E729" s="313"/>
      <c r="F729" s="1542"/>
      <c r="G729" s="1542"/>
      <c r="H729" s="1542"/>
      <c r="I729" s="1542"/>
      <c r="J729" s="1542"/>
      <c r="K729" s="1542"/>
      <c r="L729" s="1542"/>
      <c r="M729" s="1542"/>
      <c r="N729" s="1542"/>
      <c r="O729" s="1542"/>
      <c r="P729" s="1542"/>
      <c r="Q729" s="1542"/>
    </row>
    <row r="730" spans="2:17">
      <c r="B730" s="313"/>
      <c r="C730" s="313"/>
      <c r="D730" s="313"/>
      <c r="E730" s="313"/>
      <c r="F730" s="1542"/>
      <c r="G730" s="1542"/>
      <c r="H730" s="1542"/>
      <c r="I730" s="1542"/>
      <c r="J730" s="1542"/>
      <c r="K730" s="1542"/>
      <c r="L730" s="1542"/>
      <c r="M730" s="1542"/>
      <c r="N730" s="1542"/>
      <c r="O730" s="1542"/>
      <c r="P730" s="1542"/>
      <c r="Q730" s="1542"/>
    </row>
    <row r="731" spans="2:17">
      <c r="B731" s="313"/>
      <c r="C731" s="313"/>
      <c r="D731" s="313"/>
      <c r="E731" s="313"/>
      <c r="F731" s="1542"/>
      <c r="G731" s="1542"/>
      <c r="H731" s="1542"/>
      <c r="I731" s="1542"/>
      <c r="J731" s="1542"/>
      <c r="K731" s="1542"/>
      <c r="L731" s="1542"/>
      <c r="M731" s="1542"/>
      <c r="N731" s="1542"/>
      <c r="O731" s="1542"/>
      <c r="P731" s="1542"/>
      <c r="Q731" s="1542"/>
    </row>
    <row r="732" spans="2:17">
      <c r="B732" s="313"/>
      <c r="C732" s="313"/>
      <c r="D732" s="313"/>
      <c r="E732" s="313"/>
      <c r="F732" s="1542"/>
      <c r="G732" s="1542"/>
      <c r="H732" s="1542"/>
      <c r="I732" s="1542"/>
      <c r="J732" s="1542"/>
      <c r="K732" s="1542"/>
      <c r="L732" s="1542"/>
      <c r="M732" s="1542"/>
      <c r="N732" s="1542"/>
      <c r="O732" s="1542"/>
      <c r="P732" s="1542"/>
      <c r="Q732" s="1542"/>
    </row>
    <row r="733" spans="2:17">
      <c r="B733" s="313"/>
      <c r="C733" s="313"/>
      <c r="D733" s="313"/>
      <c r="E733" s="313"/>
      <c r="F733" s="1542"/>
      <c r="G733" s="1542"/>
      <c r="H733" s="1542"/>
      <c r="I733" s="1542"/>
      <c r="J733" s="1542"/>
      <c r="K733" s="1542"/>
      <c r="L733" s="1542"/>
      <c r="M733" s="1542"/>
      <c r="N733" s="1542"/>
      <c r="O733" s="1542"/>
      <c r="P733" s="1542"/>
      <c r="Q733" s="1542"/>
    </row>
    <row r="734" spans="2:17">
      <c r="B734" s="313"/>
      <c r="C734" s="313"/>
      <c r="D734" s="313"/>
      <c r="E734" s="313"/>
      <c r="F734" s="1542"/>
      <c r="G734" s="1542"/>
      <c r="H734" s="1542"/>
      <c r="I734" s="1542"/>
      <c r="J734" s="1542"/>
      <c r="K734" s="1542"/>
      <c r="L734" s="1542"/>
      <c r="M734" s="1542"/>
      <c r="N734" s="1542"/>
      <c r="O734" s="1542"/>
      <c r="P734" s="1542"/>
      <c r="Q734" s="1542"/>
    </row>
    <row r="735" spans="2:17">
      <c r="B735" s="313"/>
      <c r="C735" s="313"/>
      <c r="D735" s="313"/>
      <c r="E735" s="313"/>
      <c r="F735" s="1542"/>
      <c r="G735" s="1542"/>
      <c r="H735" s="1542"/>
      <c r="I735" s="1542"/>
      <c r="J735" s="1542"/>
      <c r="K735" s="1542"/>
      <c r="L735" s="1542"/>
      <c r="M735" s="1542"/>
      <c r="N735" s="1542"/>
      <c r="O735" s="1542"/>
      <c r="P735" s="1542"/>
      <c r="Q735" s="1542"/>
    </row>
    <row r="736" spans="2:17">
      <c r="B736" s="313"/>
      <c r="C736" s="313"/>
      <c r="D736" s="313"/>
      <c r="E736" s="313"/>
      <c r="F736" s="1542"/>
      <c r="G736" s="1542"/>
      <c r="H736" s="1542"/>
      <c r="I736" s="1542"/>
      <c r="J736" s="1542"/>
      <c r="K736" s="1542"/>
      <c r="L736" s="1542"/>
      <c r="M736" s="1542"/>
      <c r="N736" s="1542"/>
      <c r="O736" s="1542"/>
      <c r="P736" s="1542"/>
      <c r="Q736" s="1542"/>
    </row>
    <row r="737" spans="2:17">
      <c r="B737" s="313"/>
      <c r="C737" s="313"/>
      <c r="D737" s="313"/>
      <c r="E737" s="313"/>
      <c r="F737" s="1542"/>
      <c r="G737" s="1542"/>
      <c r="H737" s="1542"/>
      <c r="I737" s="1542"/>
      <c r="J737" s="1542"/>
      <c r="K737" s="1542"/>
      <c r="L737" s="1542"/>
      <c r="M737" s="1542"/>
      <c r="N737" s="1542"/>
      <c r="O737" s="1542"/>
      <c r="P737" s="1542"/>
      <c r="Q737" s="1542"/>
    </row>
    <row r="738" spans="2:17">
      <c r="B738" s="313"/>
      <c r="C738" s="313"/>
      <c r="D738" s="313"/>
      <c r="E738" s="313"/>
      <c r="F738" s="1542"/>
      <c r="G738" s="1542"/>
      <c r="H738" s="1542"/>
      <c r="I738" s="1542"/>
      <c r="J738" s="1542"/>
      <c r="K738" s="1542"/>
      <c r="L738" s="1542"/>
      <c r="M738" s="1542"/>
      <c r="N738" s="1542"/>
      <c r="O738" s="1542"/>
      <c r="P738" s="1542"/>
      <c r="Q738" s="1542"/>
    </row>
    <row r="739" spans="2:17">
      <c r="B739" s="313"/>
      <c r="C739" s="313"/>
      <c r="D739" s="313"/>
      <c r="E739" s="313"/>
      <c r="F739" s="1542"/>
      <c r="G739" s="1542"/>
      <c r="H739" s="1542"/>
      <c r="I739" s="1542"/>
      <c r="J739" s="1542"/>
      <c r="K739" s="1542"/>
      <c r="L739" s="1542"/>
      <c r="M739" s="1542"/>
      <c r="N739" s="1542"/>
      <c r="O739" s="1542"/>
      <c r="P739" s="1542"/>
      <c r="Q739" s="1542"/>
    </row>
    <row r="740" spans="2:17">
      <c r="B740" s="313"/>
      <c r="C740" s="313"/>
      <c r="D740" s="313"/>
      <c r="E740" s="313"/>
      <c r="F740" s="1542"/>
      <c r="G740" s="1542"/>
      <c r="H740" s="1542"/>
      <c r="I740" s="1542"/>
      <c r="J740" s="1542"/>
      <c r="K740" s="1542"/>
      <c r="L740" s="1542"/>
      <c r="M740" s="1542"/>
      <c r="N740" s="1542"/>
      <c r="O740" s="1542"/>
      <c r="P740" s="1542"/>
      <c r="Q740" s="1542"/>
    </row>
    <row r="741" spans="2:17">
      <c r="B741" s="313"/>
      <c r="C741" s="313"/>
      <c r="D741" s="313"/>
      <c r="E741" s="313"/>
      <c r="F741" s="1542"/>
      <c r="G741" s="1542"/>
      <c r="H741" s="1542"/>
      <c r="I741" s="1542"/>
      <c r="J741" s="1542"/>
      <c r="K741" s="1542"/>
      <c r="L741" s="1542"/>
      <c r="M741" s="1542"/>
      <c r="N741" s="1542"/>
      <c r="O741" s="1542"/>
      <c r="P741" s="1542"/>
      <c r="Q741" s="1542"/>
    </row>
    <row r="742" spans="2:17">
      <c r="B742" s="313"/>
      <c r="C742" s="313"/>
      <c r="D742" s="313"/>
      <c r="E742" s="313"/>
      <c r="F742" s="1542"/>
      <c r="G742" s="1542"/>
      <c r="H742" s="1542"/>
      <c r="I742" s="1542"/>
      <c r="J742" s="1542"/>
      <c r="K742" s="1542"/>
      <c r="L742" s="1542"/>
      <c r="M742" s="1542"/>
      <c r="N742" s="1542"/>
      <c r="O742" s="1542"/>
      <c r="P742" s="1542"/>
      <c r="Q742" s="1542"/>
    </row>
    <row r="743" spans="2:17">
      <c r="B743" s="313"/>
      <c r="C743" s="313"/>
      <c r="D743" s="313"/>
      <c r="E743" s="313"/>
      <c r="F743" s="1542"/>
      <c r="G743" s="1542"/>
      <c r="H743" s="1542"/>
      <c r="I743" s="1542"/>
      <c r="J743" s="1542"/>
      <c r="K743" s="1542"/>
      <c r="L743" s="1542"/>
      <c r="M743" s="1542"/>
      <c r="N743" s="1542"/>
      <c r="O743" s="1542"/>
      <c r="P743" s="1542"/>
      <c r="Q743" s="1542"/>
    </row>
    <row r="744" spans="2:17">
      <c r="B744" s="313"/>
      <c r="C744" s="313"/>
      <c r="D744" s="313"/>
      <c r="E744" s="313"/>
      <c r="F744" s="1542"/>
      <c r="G744" s="1542"/>
      <c r="H744" s="1542"/>
      <c r="I744" s="1542"/>
      <c r="J744" s="1542"/>
      <c r="K744" s="1542"/>
      <c r="L744" s="1542"/>
      <c r="M744" s="1542"/>
      <c r="N744" s="1542"/>
      <c r="O744" s="1542"/>
      <c r="P744" s="1542"/>
      <c r="Q744" s="1542"/>
    </row>
    <row r="745" spans="2:17">
      <c r="B745" s="313"/>
      <c r="C745" s="313"/>
      <c r="D745" s="313"/>
      <c r="E745" s="313"/>
      <c r="F745" s="1542"/>
      <c r="G745" s="1542"/>
      <c r="H745" s="1542"/>
      <c r="I745" s="1542"/>
      <c r="J745" s="1542"/>
      <c r="K745" s="1542"/>
      <c r="L745" s="1542"/>
      <c r="M745" s="1542"/>
      <c r="N745" s="1542"/>
      <c r="O745" s="1542"/>
      <c r="P745" s="1542"/>
      <c r="Q745" s="1542"/>
    </row>
    <row r="746" spans="2:17">
      <c r="B746" s="313"/>
      <c r="C746" s="313"/>
      <c r="D746" s="313"/>
      <c r="E746" s="313"/>
      <c r="F746" s="1542"/>
      <c r="G746" s="1542"/>
      <c r="H746" s="1542"/>
      <c r="I746" s="1542"/>
      <c r="J746" s="1542"/>
      <c r="K746" s="1542"/>
      <c r="L746" s="1542"/>
      <c r="M746" s="1542"/>
      <c r="N746" s="1542"/>
      <c r="O746" s="1542"/>
      <c r="P746" s="1542"/>
      <c r="Q746" s="1542"/>
    </row>
    <row r="747" spans="2:17">
      <c r="B747" s="313"/>
      <c r="C747" s="313"/>
      <c r="D747" s="313"/>
      <c r="E747" s="313"/>
      <c r="F747" s="1542"/>
      <c r="G747" s="1542"/>
      <c r="H747" s="1542"/>
      <c r="I747" s="1542"/>
      <c r="J747" s="1542"/>
      <c r="K747" s="1542"/>
      <c r="L747" s="1542"/>
      <c r="M747" s="1542"/>
      <c r="N747" s="1542"/>
      <c r="O747" s="1542"/>
      <c r="P747" s="1542"/>
      <c r="Q747" s="1542"/>
    </row>
    <row r="748" spans="2:17">
      <c r="B748" s="313"/>
      <c r="C748" s="313"/>
      <c r="D748" s="313"/>
      <c r="E748" s="313"/>
      <c r="F748" s="1542"/>
      <c r="G748" s="1542"/>
      <c r="H748" s="1542"/>
      <c r="I748" s="1542"/>
      <c r="J748" s="1542"/>
      <c r="K748" s="1542"/>
      <c r="L748" s="1542"/>
      <c r="M748" s="1542"/>
      <c r="N748" s="1542"/>
      <c r="O748" s="1542"/>
      <c r="P748" s="1542"/>
      <c r="Q748" s="1542"/>
    </row>
    <row r="749" spans="2:17">
      <c r="B749" s="313"/>
      <c r="C749" s="313"/>
      <c r="D749" s="313"/>
      <c r="E749" s="313"/>
      <c r="F749" s="1542"/>
      <c r="G749" s="1542"/>
      <c r="H749" s="1542"/>
      <c r="I749" s="1542"/>
      <c r="J749" s="1542"/>
      <c r="K749" s="1542"/>
      <c r="L749" s="1542"/>
      <c r="M749" s="1542"/>
      <c r="N749" s="1542"/>
      <c r="O749" s="1542"/>
      <c r="P749" s="1542"/>
      <c r="Q749" s="1542"/>
    </row>
    <row r="750" spans="2:17">
      <c r="B750" s="313"/>
      <c r="C750" s="313"/>
      <c r="D750" s="313"/>
      <c r="E750" s="313"/>
      <c r="F750" s="1542"/>
      <c r="G750" s="1542"/>
      <c r="H750" s="1542"/>
      <c r="I750" s="1542"/>
      <c r="J750" s="1542"/>
      <c r="K750" s="1542"/>
      <c r="L750" s="1542"/>
      <c r="M750" s="1542"/>
      <c r="N750" s="1542"/>
      <c r="O750" s="1542"/>
      <c r="P750" s="1542"/>
      <c r="Q750" s="1542"/>
    </row>
    <row r="751" spans="2:17">
      <c r="B751" s="313"/>
      <c r="C751" s="313"/>
      <c r="D751" s="313"/>
      <c r="E751" s="313"/>
      <c r="F751" s="1542"/>
      <c r="G751" s="1542"/>
      <c r="H751" s="1542"/>
      <c r="I751" s="1542"/>
      <c r="J751" s="1542"/>
      <c r="K751" s="1542"/>
      <c r="L751" s="1542"/>
      <c r="M751" s="1542"/>
      <c r="N751" s="1542"/>
      <c r="O751" s="1542"/>
      <c r="P751" s="1542"/>
      <c r="Q751" s="1542"/>
    </row>
    <row r="752" spans="2:17">
      <c r="B752" s="313"/>
      <c r="C752" s="313"/>
      <c r="D752" s="313"/>
      <c r="E752" s="313"/>
      <c r="F752" s="1542"/>
      <c r="G752" s="1542"/>
      <c r="H752" s="1542"/>
      <c r="I752" s="1542"/>
      <c r="J752" s="1542"/>
      <c r="K752" s="1542"/>
      <c r="L752" s="1542"/>
      <c r="M752" s="1542"/>
      <c r="N752" s="1542"/>
      <c r="O752" s="1542"/>
      <c r="P752" s="1542"/>
      <c r="Q752" s="1542"/>
    </row>
    <row r="753" spans="2:17">
      <c r="B753" s="313"/>
      <c r="C753" s="313"/>
      <c r="D753" s="313"/>
      <c r="E753" s="313"/>
      <c r="F753" s="1542"/>
      <c r="G753" s="1542"/>
      <c r="H753" s="1542"/>
      <c r="I753" s="1542"/>
      <c r="J753" s="1542"/>
      <c r="K753" s="1542"/>
      <c r="L753" s="1542"/>
      <c r="M753" s="1542"/>
      <c r="N753" s="1542"/>
      <c r="O753" s="1542"/>
      <c r="P753" s="1542"/>
      <c r="Q753" s="1542"/>
    </row>
    <row r="754" spans="2:17">
      <c r="B754" s="313"/>
      <c r="C754" s="313"/>
      <c r="D754" s="313"/>
      <c r="E754" s="313"/>
      <c r="F754" s="1542"/>
      <c r="G754" s="1542"/>
      <c r="H754" s="1542"/>
      <c r="I754" s="1542"/>
      <c r="J754" s="1542"/>
      <c r="K754" s="1542"/>
      <c r="L754" s="1542"/>
      <c r="M754" s="1542"/>
      <c r="N754" s="1542"/>
      <c r="O754" s="1542"/>
      <c r="P754" s="1542"/>
      <c r="Q754" s="1542"/>
    </row>
    <row r="755" spans="2:17">
      <c r="B755" s="313"/>
      <c r="C755" s="313"/>
      <c r="D755" s="313"/>
      <c r="E755" s="313"/>
      <c r="F755" s="1542"/>
      <c r="G755" s="1542"/>
      <c r="H755" s="1542"/>
      <c r="I755" s="1542"/>
      <c r="J755" s="1542"/>
      <c r="K755" s="1542"/>
      <c r="L755" s="1542"/>
      <c r="M755" s="1542"/>
      <c r="N755" s="1542"/>
      <c r="O755" s="1542"/>
      <c r="P755" s="1542"/>
      <c r="Q755" s="1542"/>
    </row>
    <row r="756" spans="2:17">
      <c r="B756" s="313"/>
      <c r="C756" s="313"/>
      <c r="D756" s="313"/>
      <c r="E756" s="313"/>
      <c r="F756" s="1542"/>
      <c r="G756" s="1542"/>
      <c r="H756" s="1542"/>
      <c r="I756" s="1542"/>
      <c r="J756" s="1542"/>
      <c r="K756" s="1542"/>
      <c r="L756" s="1542"/>
      <c r="M756" s="1542"/>
      <c r="N756" s="1542"/>
      <c r="O756" s="1542"/>
      <c r="P756" s="1542"/>
      <c r="Q756" s="1542"/>
    </row>
    <row r="757" spans="2:17">
      <c r="B757" s="313"/>
      <c r="C757" s="313"/>
      <c r="D757" s="313"/>
      <c r="E757" s="313"/>
      <c r="F757" s="1542"/>
      <c r="G757" s="1542"/>
      <c r="H757" s="1542"/>
      <c r="I757" s="1542"/>
      <c r="J757" s="1542"/>
      <c r="K757" s="1542"/>
      <c r="L757" s="1542"/>
      <c r="M757" s="1542"/>
      <c r="N757" s="1542"/>
      <c r="O757" s="1542"/>
      <c r="P757" s="1542"/>
      <c r="Q757" s="1542"/>
    </row>
    <row r="758" spans="2:17">
      <c r="B758" s="313"/>
      <c r="C758" s="313"/>
      <c r="D758" s="313"/>
      <c r="E758" s="313"/>
      <c r="F758" s="1542"/>
      <c r="G758" s="1542"/>
      <c r="H758" s="1542"/>
      <c r="I758" s="1542"/>
      <c r="J758" s="1542"/>
      <c r="K758" s="1542"/>
      <c r="L758" s="1542"/>
      <c r="M758" s="1542"/>
      <c r="N758" s="1542"/>
      <c r="O758" s="1542"/>
      <c r="P758" s="1542"/>
      <c r="Q758" s="1542"/>
    </row>
    <row r="759" spans="2:17">
      <c r="B759" s="313"/>
      <c r="C759" s="313"/>
      <c r="D759" s="313"/>
      <c r="E759" s="313"/>
      <c r="F759" s="1542"/>
      <c r="G759" s="1542"/>
      <c r="H759" s="1542"/>
      <c r="I759" s="1542"/>
      <c r="J759" s="1542"/>
      <c r="K759" s="1542"/>
      <c r="L759" s="1542"/>
      <c r="M759" s="1542"/>
      <c r="N759" s="1542"/>
      <c r="O759" s="1542"/>
      <c r="P759" s="1542"/>
      <c r="Q759" s="1542"/>
    </row>
    <row r="760" spans="2:17">
      <c r="B760" s="313"/>
      <c r="C760" s="313"/>
      <c r="D760" s="313"/>
      <c r="E760" s="313"/>
      <c r="F760" s="1542"/>
      <c r="G760" s="1542"/>
      <c r="H760" s="1542"/>
      <c r="I760" s="1542"/>
      <c r="J760" s="1542"/>
      <c r="K760" s="1542"/>
      <c r="L760" s="1542"/>
      <c r="M760" s="1542"/>
      <c r="N760" s="1542"/>
      <c r="O760" s="1542"/>
      <c r="P760" s="1542"/>
      <c r="Q760" s="1542"/>
    </row>
    <row r="761" spans="2:17">
      <c r="B761" s="313"/>
      <c r="C761" s="313"/>
      <c r="D761" s="313"/>
      <c r="E761" s="313"/>
      <c r="F761" s="1542"/>
      <c r="G761" s="1542"/>
      <c r="H761" s="1542"/>
      <c r="I761" s="1542"/>
      <c r="J761" s="1542"/>
      <c r="K761" s="1542"/>
      <c r="L761" s="1542"/>
      <c r="M761" s="1542"/>
      <c r="N761" s="1542"/>
      <c r="O761" s="1542"/>
      <c r="P761" s="1542"/>
      <c r="Q761" s="1542"/>
    </row>
    <row r="762" spans="2:17">
      <c r="B762" s="313"/>
      <c r="C762" s="313"/>
      <c r="D762" s="313"/>
      <c r="E762" s="313"/>
      <c r="F762" s="1542"/>
      <c r="G762" s="1542"/>
      <c r="H762" s="1542"/>
      <c r="I762" s="1542"/>
      <c r="J762" s="1542"/>
      <c r="K762" s="1542"/>
      <c r="L762" s="1542"/>
      <c r="M762" s="1542"/>
      <c r="N762" s="1542"/>
      <c r="O762" s="1542"/>
      <c r="P762" s="1542"/>
      <c r="Q762" s="1542"/>
    </row>
    <row r="763" spans="2:17">
      <c r="B763" s="313"/>
      <c r="C763" s="313"/>
      <c r="D763" s="313"/>
      <c r="E763" s="313"/>
      <c r="F763" s="1542"/>
      <c r="G763" s="1542"/>
      <c r="H763" s="1542"/>
      <c r="I763" s="1542"/>
      <c r="J763" s="1542"/>
      <c r="K763" s="1542"/>
      <c r="L763" s="1542"/>
      <c r="M763" s="1542"/>
      <c r="N763" s="1542"/>
      <c r="O763" s="1542"/>
      <c r="P763" s="1542"/>
      <c r="Q763" s="1542"/>
    </row>
    <row r="764" spans="2:17">
      <c r="B764" s="313"/>
      <c r="C764" s="313"/>
      <c r="D764" s="313"/>
      <c r="E764" s="313"/>
      <c r="F764" s="1542"/>
      <c r="G764" s="1542"/>
      <c r="H764" s="1542"/>
      <c r="I764" s="1542"/>
      <c r="J764" s="1542"/>
      <c r="K764" s="1542"/>
      <c r="L764" s="1542"/>
      <c r="M764" s="1542"/>
      <c r="N764" s="1542"/>
      <c r="O764" s="1542"/>
      <c r="P764" s="1542"/>
      <c r="Q764" s="1542"/>
    </row>
    <row r="765" spans="2:17">
      <c r="B765" s="313"/>
      <c r="C765" s="313"/>
      <c r="D765" s="313"/>
      <c r="E765" s="313"/>
      <c r="F765" s="1542"/>
      <c r="G765" s="1542"/>
      <c r="H765" s="1542"/>
      <c r="I765" s="1542"/>
      <c r="J765" s="1542"/>
      <c r="K765" s="1542"/>
      <c r="L765" s="1542"/>
      <c r="M765" s="1542"/>
      <c r="N765" s="1542"/>
      <c r="O765" s="1542"/>
      <c r="P765" s="1542"/>
      <c r="Q765" s="1542"/>
    </row>
    <row r="766" spans="2:17">
      <c r="B766" s="313"/>
      <c r="C766" s="313"/>
      <c r="D766" s="313"/>
      <c r="E766" s="313"/>
      <c r="F766" s="1542"/>
      <c r="G766" s="1542"/>
      <c r="H766" s="1542"/>
      <c r="I766" s="1542"/>
      <c r="J766" s="1542"/>
      <c r="K766" s="1542"/>
      <c r="L766" s="1542"/>
      <c r="M766" s="1542"/>
      <c r="N766" s="1542"/>
      <c r="O766" s="1542"/>
      <c r="P766" s="1542"/>
      <c r="Q766" s="1542"/>
    </row>
    <row r="767" spans="2:17">
      <c r="B767" s="313"/>
      <c r="C767" s="313"/>
      <c r="D767" s="313"/>
      <c r="E767" s="313"/>
      <c r="F767" s="1542"/>
      <c r="G767" s="1542"/>
      <c r="H767" s="1542"/>
      <c r="I767" s="1542"/>
      <c r="J767" s="1542"/>
      <c r="K767" s="1542"/>
      <c r="L767" s="1542"/>
      <c r="M767" s="1542"/>
      <c r="N767" s="1542"/>
      <c r="O767" s="1542"/>
      <c r="P767" s="1542"/>
      <c r="Q767" s="1542"/>
    </row>
    <row r="768" spans="2:17">
      <c r="B768" s="313"/>
      <c r="C768" s="313"/>
      <c r="D768" s="313"/>
      <c r="E768" s="313"/>
      <c r="F768" s="1542"/>
      <c r="G768" s="1542"/>
      <c r="H768" s="1542"/>
      <c r="I768" s="1542"/>
      <c r="J768" s="1542"/>
      <c r="K768" s="1542"/>
      <c r="L768" s="1542"/>
      <c r="M768" s="1542"/>
      <c r="N768" s="1542"/>
      <c r="O768" s="1542"/>
      <c r="P768" s="1542"/>
      <c r="Q768" s="1542"/>
    </row>
    <row r="769" spans="2:17">
      <c r="B769" s="313"/>
      <c r="C769" s="313"/>
      <c r="D769" s="313"/>
      <c r="E769" s="313"/>
      <c r="F769" s="1542"/>
      <c r="G769" s="1542"/>
      <c r="H769" s="1542"/>
      <c r="I769" s="1542"/>
      <c r="J769" s="1542"/>
      <c r="K769" s="1542"/>
      <c r="L769" s="1542"/>
      <c r="M769" s="1542"/>
      <c r="N769" s="1542"/>
      <c r="O769" s="1542"/>
      <c r="P769" s="1542"/>
      <c r="Q769" s="1542"/>
    </row>
    <row r="770" spans="2:17">
      <c r="B770" s="313"/>
      <c r="C770" s="313"/>
      <c r="D770" s="313"/>
      <c r="E770" s="313"/>
      <c r="F770" s="1542"/>
      <c r="G770" s="1542"/>
      <c r="H770" s="1542"/>
      <c r="I770" s="1542"/>
      <c r="J770" s="1542"/>
      <c r="K770" s="1542"/>
      <c r="L770" s="1542"/>
      <c r="M770" s="1542"/>
      <c r="N770" s="1542"/>
      <c r="O770" s="1542"/>
      <c r="P770" s="1542"/>
      <c r="Q770" s="1542"/>
    </row>
    <row r="771" spans="2:17">
      <c r="B771" s="313"/>
      <c r="C771" s="313"/>
      <c r="D771" s="313"/>
      <c r="E771" s="313"/>
      <c r="F771" s="1542"/>
      <c r="G771" s="1542"/>
      <c r="H771" s="1542"/>
      <c r="I771" s="1542"/>
      <c r="J771" s="1542"/>
      <c r="K771" s="1542"/>
      <c r="L771" s="1542"/>
      <c r="M771" s="1542"/>
      <c r="N771" s="1542"/>
      <c r="O771" s="1542"/>
      <c r="P771" s="1542"/>
      <c r="Q771" s="1542"/>
    </row>
    <row r="772" spans="2:17">
      <c r="B772" s="313"/>
      <c r="C772" s="313"/>
      <c r="D772" s="313"/>
      <c r="E772" s="313"/>
      <c r="F772" s="1542"/>
      <c r="G772" s="1542"/>
      <c r="H772" s="1542"/>
      <c r="I772" s="1542"/>
      <c r="J772" s="1542"/>
      <c r="K772" s="1542"/>
      <c r="L772" s="1542"/>
      <c r="M772" s="1542"/>
      <c r="N772" s="1542"/>
      <c r="O772" s="1542"/>
      <c r="P772" s="1542"/>
      <c r="Q772" s="1542"/>
    </row>
    <row r="773" spans="2:17">
      <c r="B773" s="313"/>
      <c r="C773" s="313"/>
      <c r="D773" s="313"/>
      <c r="E773" s="313"/>
      <c r="F773" s="1542"/>
      <c r="G773" s="1542"/>
      <c r="H773" s="1542"/>
      <c r="I773" s="1542"/>
      <c r="J773" s="1542"/>
      <c r="K773" s="1542"/>
      <c r="L773" s="1542"/>
      <c r="M773" s="1542"/>
      <c r="N773" s="1542"/>
      <c r="O773" s="1542"/>
      <c r="P773" s="1542"/>
      <c r="Q773" s="1542"/>
    </row>
    <row r="774" spans="2:17">
      <c r="B774" s="313"/>
      <c r="C774" s="313"/>
      <c r="D774" s="313"/>
      <c r="E774" s="313"/>
      <c r="F774" s="1542"/>
      <c r="G774" s="1542"/>
      <c r="H774" s="1542"/>
      <c r="I774" s="1542"/>
      <c r="J774" s="1542"/>
      <c r="K774" s="1542"/>
      <c r="L774" s="1542"/>
      <c r="M774" s="1542"/>
      <c r="N774" s="1542"/>
      <c r="O774" s="1542"/>
      <c r="P774" s="1542"/>
      <c r="Q774" s="1542"/>
    </row>
    <row r="775" spans="2:17">
      <c r="B775" s="313"/>
      <c r="C775" s="313"/>
      <c r="D775" s="313"/>
      <c r="E775" s="313"/>
      <c r="F775" s="1542"/>
      <c r="G775" s="1542"/>
      <c r="H775" s="1542"/>
      <c r="I775" s="1542"/>
      <c r="J775" s="1542"/>
      <c r="K775" s="1542"/>
      <c r="L775" s="1542"/>
      <c r="M775" s="1542"/>
      <c r="N775" s="1542"/>
      <c r="O775" s="1542"/>
      <c r="P775" s="1542"/>
      <c r="Q775" s="1542"/>
    </row>
    <row r="776" spans="2:17">
      <c r="B776" s="313"/>
      <c r="C776" s="313"/>
      <c r="D776" s="313"/>
      <c r="E776" s="313"/>
      <c r="F776" s="1542"/>
      <c r="G776" s="1542"/>
      <c r="H776" s="1542"/>
      <c r="I776" s="1542"/>
      <c r="J776" s="1542"/>
      <c r="K776" s="1542"/>
      <c r="L776" s="1542"/>
      <c r="M776" s="1542"/>
      <c r="N776" s="1542"/>
      <c r="O776" s="1542"/>
      <c r="P776" s="1542"/>
      <c r="Q776" s="1542"/>
    </row>
    <row r="777" spans="2:17">
      <c r="B777" s="313"/>
      <c r="C777" s="313"/>
      <c r="D777" s="313"/>
      <c r="E777" s="313"/>
      <c r="F777" s="1542"/>
      <c r="G777" s="1542"/>
      <c r="H777" s="1542"/>
      <c r="I777" s="1542"/>
      <c r="J777" s="1542"/>
      <c r="K777" s="1542"/>
      <c r="L777" s="1542"/>
      <c r="M777" s="1542"/>
      <c r="N777" s="1542"/>
      <c r="O777" s="1542"/>
      <c r="P777" s="1542"/>
      <c r="Q777" s="1542"/>
    </row>
    <row r="778" spans="2:17">
      <c r="B778" s="313"/>
      <c r="C778" s="313"/>
      <c r="D778" s="313"/>
      <c r="E778" s="313"/>
      <c r="F778" s="1542"/>
      <c r="G778" s="1542"/>
      <c r="H778" s="1542"/>
      <c r="I778" s="1542"/>
      <c r="J778" s="1542"/>
      <c r="K778" s="1542"/>
      <c r="L778" s="1542"/>
      <c r="M778" s="1542"/>
      <c r="N778" s="1542"/>
      <c r="O778" s="1542"/>
      <c r="P778" s="1542"/>
      <c r="Q778" s="1542"/>
    </row>
    <row r="779" spans="2:17">
      <c r="B779" s="313"/>
      <c r="C779" s="313"/>
      <c r="D779" s="313"/>
      <c r="E779" s="313"/>
      <c r="F779" s="1542"/>
      <c r="G779" s="1542"/>
      <c r="H779" s="1542"/>
      <c r="I779" s="1542"/>
      <c r="J779" s="1542"/>
      <c r="K779" s="1542"/>
      <c r="L779" s="1542"/>
      <c r="M779" s="1542"/>
      <c r="N779" s="1542"/>
      <c r="O779" s="1542"/>
      <c r="P779" s="1542"/>
      <c r="Q779" s="1542"/>
    </row>
    <row r="780" spans="2:17">
      <c r="B780" s="313"/>
      <c r="C780" s="313"/>
      <c r="D780" s="313"/>
      <c r="E780" s="313"/>
      <c r="F780" s="1542"/>
      <c r="G780" s="1542"/>
      <c r="H780" s="1542"/>
      <c r="I780" s="1542"/>
      <c r="J780" s="1542"/>
      <c r="K780" s="1542"/>
      <c r="L780" s="1542"/>
      <c r="M780" s="1542"/>
      <c r="N780" s="1542"/>
      <c r="O780" s="1542"/>
      <c r="P780" s="1542"/>
      <c r="Q780" s="1542"/>
    </row>
    <row r="781" spans="2:17">
      <c r="B781" s="313"/>
      <c r="C781" s="313"/>
      <c r="D781" s="313"/>
      <c r="E781" s="313"/>
      <c r="F781" s="1542"/>
      <c r="G781" s="1542"/>
      <c r="H781" s="1542"/>
      <c r="I781" s="1542"/>
      <c r="J781" s="1542"/>
      <c r="K781" s="1542"/>
      <c r="L781" s="1542"/>
      <c r="M781" s="1542"/>
      <c r="N781" s="1542"/>
      <c r="O781" s="1542"/>
      <c r="P781" s="1542"/>
      <c r="Q781" s="1542"/>
    </row>
    <row r="782" spans="2:17">
      <c r="B782" s="313"/>
      <c r="C782" s="313"/>
      <c r="D782" s="313"/>
      <c r="E782" s="313"/>
      <c r="F782" s="1542"/>
      <c r="G782" s="1542"/>
      <c r="H782" s="1542"/>
      <c r="I782" s="1542"/>
      <c r="J782" s="1542"/>
      <c r="K782" s="1542"/>
      <c r="L782" s="1542"/>
      <c r="M782" s="1542"/>
      <c r="N782" s="1542"/>
      <c r="O782" s="1542"/>
      <c r="P782" s="1542"/>
      <c r="Q782" s="1542"/>
    </row>
    <row r="783" spans="2:17">
      <c r="B783" s="313"/>
      <c r="C783" s="313"/>
      <c r="D783" s="313"/>
      <c r="E783" s="313"/>
      <c r="F783" s="1542"/>
      <c r="G783" s="1542"/>
      <c r="H783" s="1542"/>
      <c r="I783" s="1542"/>
      <c r="J783" s="1542"/>
      <c r="K783" s="1542"/>
      <c r="L783" s="1542"/>
      <c r="M783" s="1542"/>
      <c r="N783" s="1542"/>
      <c r="O783" s="1542"/>
      <c r="P783" s="1542"/>
      <c r="Q783" s="1542"/>
    </row>
    <row r="784" spans="2:17">
      <c r="B784" s="313"/>
      <c r="C784" s="313"/>
      <c r="D784" s="313"/>
      <c r="E784" s="313"/>
      <c r="F784" s="1542"/>
      <c r="G784" s="1542"/>
      <c r="H784" s="1542"/>
      <c r="I784" s="1542"/>
      <c r="J784" s="1542"/>
      <c r="K784" s="1542"/>
      <c r="L784" s="1542"/>
      <c r="M784" s="1542"/>
      <c r="N784" s="1542"/>
      <c r="O784" s="1542"/>
      <c r="P784" s="1542"/>
      <c r="Q784" s="1542"/>
    </row>
    <row r="785" spans="2:17">
      <c r="B785" s="313"/>
      <c r="C785" s="313"/>
      <c r="D785" s="313"/>
      <c r="E785" s="313"/>
      <c r="F785" s="1542"/>
      <c r="G785" s="1542"/>
      <c r="H785" s="1542"/>
      <c r="I785" s="1542"/>
      <c r="J785" s="1542"/>
      <c r="K785" s="1542"/>
      <c r="L785" s="1542"/>
      <c r="M785" s="1542"/>
      <c r="N785" s="1542"/>
      <c r="O785" s="1542"/>
      <c r="P785" s="1542"/>
      <c r="Q785" s="1542"/>
    </row>
    <row r="786" spans="2:17">
      <c r="B786" s="313"/>
      <c r="C786" s="313"/>
      <c r="D786" s="313"/>
      <c r="E786" s="313"/>
      <c r="F786" s="1542"/>
      <c r="G786" s="1542"/>
      <c r="H786" s="1542"/>
      <c r="I786" s="1542"/>
      <c r="J786" s="1542"/>
      <c r="K786" s="1542"/>
      <c r="L786" s="1542"/>
      <c r="M786" s="1542"/>
      <c r="N786" s="1542"/>
      <c r="O786" s="1542"/>
      <c r="P786" s="1542"/>
      <c r="Q786" s="1542"/>
    </row>
    <row r="787" spans="2:17">
      <c r="B787" s="313"/>
      <c r="C787" s="313"/>
      <c r="D787" s="313"/>
      <c r="E787" s="313"/>
      <c r="F787" s="1542"/>
      <c r="G787" s="1542"/>
      <c r="H787" s="1542"/>
      <c r="I787" s="1542"/>
      <c r="J787" s="1542"/>
      <c r="K787" s="1542"/>
      <c r="L787" s="1542"/>
      <c r="M787" s="1542"/>
      <c r="N787" s="1542"/>
      <c r="O787" s="1542"/>
      <c r="P787" s="1542"/>
      <c r="Q787" s="1542"/>
    </row>
    <row r="788" spans="2:17">
      <c r="B788" s="313"/>
      <c r="C788" s="313"/>
      <c r="D788" s="313"/>
      <c r="E788" s="313"/>
      <c r="F788" s="1542"/>
      <c r="G788" s="1542"/>
      <c r="H788" s="1542"/>
      <c r="I788" s="1542"/>
      <c r="J788" s="1542"/>
      <c r="K788" s="1542"/>
      <c r="L788" s="1542"/>
      <c r="M788" s="1542"/>
      <c r="N788" s="1542"/>
      <c r="O788" s="1542"/>
      <c r="P788" s="1542"/>
      <c r="Q788" s="1542"/>
    </row>
    <row r="789" spans="2:17">
      <c r="B789" s="313"/>
      <c r="C789" s="313"/>
      <c r="D789" s="313"/>
      <c r="E789" s="313"/>
      <c r="F789" s="1542"/>
      <c r="G789" s="1542"/>
      <c r="H789" s="1542"/>
      <c r="I789" s="1542"/>
      <c r="J789" s="1542"/>
      <c r="K789" s="1542"/>
      <c r="L789" s="1542"/>
      <c r="M789" s="1542"/>
      <c r="N789" s="1542"/>
      <c r="O789" s="1542"/>
      <c r="P789" s="1542"/>
      <c r="Q789" s="1542"/>
    </row>
    <row r="790" spans="2:17">
      <c r="B790" s="313"/>
      <c r="C790" s="313"/>
      <c r="D790" s="313"/>
      <c r="E790" s="313"/>
      <c r="F790" s="1542"/>
      <c r="G790" s="1542"/>
      <c r="H790" s="1542"/>
      <c r="I790" s="1542"/>
      <c r="J790" s="1542"/>
      <c r="K790" s="1542"/>
      <c r="L790" s="1542"/>
      <c r="M790" s="1542"/>
      <c r="N790" s="1542"/>
      <c r="O790" s="1542"/>
      <c r="P790" s="1542"/>
      <c r="Q790" s="1542"/>
    </row>
    <row r="791" spans="2:17">
      <c r="B791" s="313"/>
      <c r="C791" s="313"/>
      <c r="D791" s="313"/>
      <c r="E791" s="313"/>
      <c r="F791" s="1542"/>
      <c r="G791" s="1542"/>
      <c r="H791" s="1542"/>
      <c r="I791" s="1542"/>
      <c r="J791" s="1542"/>
      <c r="K791" s="1542"/>
      <c r="L791" s="1542"/>
      <c r="M791" s="1542"/>
      <c r="N791" s="1542"/>
      <c r="O791" s="1542"/>
      <c r="P791" s="1542"/>
      <c r="Q791" s="1542"/>
    </row>
    <row r="792" spans="2:17">
      <c r="B792" s="313"/>
      <c r="C792" s="313"/>
      <c r="D792" s="313"/>
      <c r="E792" s="313"/>
      <c r="F792" s="1542"/>
      <c r="G792" s="1542"/>
      <c r="H792" s="1542"/>
      <c r="I792" s="1542"/>
      <c r="J792" s="1542"/>
      <c r="K792" s="1542"/>
      <c r="L792" s="1542"/>
      <c r="M792" s="1542"/>
      <c r="N792" s="1542"/>
      <c r="O792" s="1542"/>
      <c r="P792" s="1542"/>
      <c r="Q792" s="1542"/>
    </row>
    <row r="793" spans="2:17">
      <c r="B793" s="313"/>
      <c r="C793" s="313"/>
      <c r="D793" s="313"/>
      <c r="E793" s="313"/>
      <c r="F793" s="1542"/>
      <c r="G793" s="1542"/>
      <c r="H793" s="1542"/>
      <c r="I793" s="1542"/>
      <c r="J793" s="1542"/>
      <c r="K793" s="1542"/>
      <c r="L793" s="1542"/>
      <c r="M793" s="1542"/>
      <c r="N793" s="1542"/>
      <c r="O793" s="1542"/>
      <c r="P793" s="1542"/>
      <c r="Q793" s="1542"/>
    </row>
    <row r="794" spans="2:17">
      <c r="B794" s="313"/>
      <c r="C794" s="313"/>
      <c r="D794" s="313"/>
      <c r="E794" s="313"/>
      <c r="F794" s="1542"/>
      <c r="G794" s="1542"/>
      <c r="H794" s="1542"/>
      <c r="I794" s="1542"/>
      <c r="J794" s="1542"/>
      <c r="K794" s="1542"/>
      <c r="L794" s="1542"/>
      <c r="M794" s="1542"/>
      <c r="N794" s="1542"/>
      <c r="O794" s="1542"/>
      <c r="P794" s="1542"/>
      <c r="Q794" s="1542"/>
    </row>
    <row r="795" spans="2:17">
      <c r="B795" s="313"/>
      <c r="C795" s="313"/>
      <c r="D795" s="313"/>
      <c r="E795" s="313"/>
      <c r="F795" s="1542"/>
      <c r="G795" s="1542"/>
      <c r="H795" s="1542"/>
      <c r="I795" s="1542"/>
      <c r="J795" s="1542"/>
      <c r="K795" s="1542"/>
      <c r="L795" s="1542"/>
      <c r="M795" s="1542"/>
      <c r="N795" s="1542"/>
      <c r="O795" s="1542"/>
      <c r="P795" s="1542"/>
      <c r="Q795" s="1542"/>
    </row>
    <row r="796" spans="2:17">
      <c r="B796" s="313"/>
      <c r="C796" s="313"/>
      <c r="D796" s="313"/>
      <c r="E796" s="313"/>
      <c r="F796" s="1542"/>
      <c r="G796" s="1542"/>
      <c r="H796" s="1542"/>
      <c r="I796" s="1542"/>
      <c r="J796" s="1542"/>
      <c r="K796" s="1542"/>
      <c r="L796" s="1542"/>
      <c r="M796" s="1542"/>
      <c r="N796" s="1542"/>
      <c r="O796" s="1542"/>
      <c r="P796" s="1542"/>
      <c r="Q796" s="1542"/>
    </row>
    <row r="797" spans="2:17">
      <c r="B797" s="313"/>
      <c r="C797" s="313"/>
      <c r="D797" s="313"/>
      <c r="E797" s="313"/>
      <c r="F797" s="1542"/>
      <c r="G797" s="1542"/>
      <c r="H797" s="1542"/>
      <c r="I797" s="1542"/>
      <c r="J797" s="1542"/>
      <c r="K797" s="1542"/>
      <c r="L797" s="1542"/>
      <c r="M797" s="1542"/>
      <c r="N797" s="1542"/>
      <c r="O797" s="1542"/>
      <c r="P797" s="1542"/>
      <c r="Q797" s="1542"/>
    </row>
    <row r="798" spans="2:17">
      <c r="B798" s="313"/>
      <c r="C798" s="313"/>
      <c r="D798" s="313"/>
      <c r="E798" s="313"/>
      <c r="F798" s="1542"/>
      <c r="G798" s="1542"/>
      <c r="H798" s="1542"/>
      <c r="I798" s="1542"/>
      <c r="J798" s="1542"/>
      <c r="K798" s="1542"/>
      <c r="L798" s="1542"/>
      <c r="M798" s="1542"/>
      <c r="N798" s="1542"/>
      <c r="O798" s="1542"/>
      <c r="P798" s="1542"/>
      <c r="Q798" s="1542"/>
    </row>
    <row r="799" spans="2:17">
      <c r="B799" s="313"/>
      <c r="C799" s="313"/>
      <c r="D799" s="313"/>
      <c r="E799" s="313"/>
      <c r="F799" s="1542"/>
      <c r="G799" s="1542"/>
      <c r="H799" s="1542"/>
      <c r="I799" s="1542"/>
      <c r="J799" s="1542"/>
      <c r="K799" s="1542"/>
      <c r="L799" s="1542"/>
      <c r="M799" s="1542"/>
      <c r="N799" s="1542"/>
      <c r="O799" s="1542"/>
      <c r="P799" s="1542"/>
      <c r="Q799" s="1542"/>
    </row>
    <row r="800" spans="2:17">
      <c r="B800" s="313"/>
      <c r="C800" s="313"/>
      <c r="D800" s="313"/>
      <c r="E800" s="313"/>
      <c r="F800" s="1542"/>
      <c r="G800" s="1542"/>
      <c r="H800" s="1542"/>
      <c r="I800" s="1542"/>
      <c r="J800" s="1542"/>
      <c r="K800" s="1542"/>
      <c r="L800" s="1542"/>
      <c r="M800" s="1542"/>
      <c r="N800" s="1542"/>
      <c r="O800" s="1542"/>
      <c r="P800" s="1542"/>
      <c r="Q800" s="1542"/>
    </row>
    <row r="801" spans="2:17">
      <c r="B801" s="313"/>
      <c r="C801" s="313"/>
      <c r="D801" s="313"/>
      <c r="E801" s="313"/>
      <c r="F801" s="1542"/>
      <c r="G801" s="1542"/>
      <c r="H801" s="1542"/>
      <c r="I801" s="1542"/>
      <c r="J801" s="1542"/>
      <c r="K801" s="1542"/>
      <c r="L801" s="1542"/>
      <c r="M801" s="1542"/>
      <c r="N801" s="1542"/>
      <c r="O801" s="1542"/>
      <c r="P801" s="1542"/>
      <c r="Q801" s="1542"/>
    </row>
    <row r="802" spans="2:17">
      <c r="B802" s="313"/>
      <c r="C802" s="313"/>
      <c r="D802" s="313"/>
      <c r="E802" s="313"/>
      <c r="F802" s="1542"/>
      <c r="G802" s="1542"/>
      <c r="H802" s="1542"/>
      <c r="I802" s="1542"/>
      <c r="J802" s="1542"/>
      <c r="K802" s="1542"/>
      <c r="L802" s="1542"/>
      <c r="M802" s="1542"/>
      <c r="N802" s="1542"/>
      <c r="O802" s="1542"/>
      <c r="P802" s="1542"/>
      <c r="Q802" s="1542"/>
    </row>
    <row r="803" spans="2:17">
      <c r="B803" s="313"/>
      <c r="C803" s="313"/>
      <c r="D803" s="313"/>
      <c r="E803" s="313"/>
      <c r="F803" s="1542"/>
      <c r="G803" s="1542"/>
      <c r="H803" s="1542"/>
      <c r="I803" s="1542"/>
      <c r="J803" s="1542"/>
      <c r="K803" s="1542"/>
      <c r="L803" s="1542"/>
      <c r="M803" s="1542"/>
      <c r="N803" s="1542"/>
      <c r="O803" s="1542"/>
      <c r="P803" s="1542"/>
      <c r="Q803" s="1542"/>
    </row>
    <row r="804" spans="2:17">
      <c r="B804" s="313"/>
      <c r="C804" s="313"/>
      <c r="D804" s="313"/>
      <c r="E804" s="313"/>
      <c r="F804" s="1542"/>
      <c r="G804" s="1542"/>
      <c r="H804" s="1542"/>
      <c r="I804" s="1542"/>
      <c r="J804" s="1542"/>
      <c r="K804" s="1542"/>
      <c r="L804" s="1542"/>
      <c r="M804" s="1542"/>
      <c r="N804" s="1542"/>
      <c r="O804" s="1542"/>
      <c r="P804" s="1542"/>
      <c r="Q804" s="1542"/>
    </row>
    <row r="805" spans="2:17">
      <c r="B805" s="313"/>
      <c r="C805" s="313"/>
      <c r="D805" s="313"/>
      <c r="E805" s="313"/>
      <c r="F805" s="1542"/>
      <c r="G805" s="1542"/>
      <c r="H805" s="1542"/>
      <c r="I805" s="1542"/>
      <c r="J805" s="1542"/>
      <c r="K805" s="1542"/>
      <c r="L805" s="1542"/>
      <c r="M805" s="1542"/>
      <c r="N805" s="1542"/>
      <c r="O805" s="1542"/>
      <c r="P805" s="1542"/>
      <c r="Q805" s="1542"/>
    </row>
    <row r="806" spans="2:17">
      <c r="B806" s="313"/>
      <c r="C806" s="313"/>
      <c r="D806" s="313"/>
      <c r="E806" s="313"/>
      <c r="F806" s="1542"/>
      <c r="G806" s="1542"/>
      <c r="H806" s="1542"/>
      <c r="I806" s="1542"/>
      <c r="J806" s="1542"/>
      <c r="K806" s="1542"/>
      <c r="L806" s="1542"/>
      <c r="M806" s="1542"/>
      <c r="N806" s="1542"/>
      <c r="O806" s="1542"/>
      <c r="P806" s="1542"/>
      <c r="Q806" s="1542"/>
    </row>
    <row r="807" spans="2:17">
      <c r="B807" s="313"/>
      <c r="C807" s="313"/>
      <c r="D807" s="313"/>
      <c r="E807" s="313"/>
      <c r="F807" s="1542"/>
      <c r="G807" s="1542"/>
      <c r="H807" s="1542"/>
      <c r="I807" s="1542"/>
      <c r="J807" s="1542"/>
      <c r="K807" s="1542"/>
      <c r="L807" s="1542"/>
      <c r="M807" s="1542"/>
      <c r="N807" s="1542"/>
      <c r="O807" s="1542"/>
      <c r="P807" s="1542"/>
      <c r="Q807" s="1542"/>
    </row>
    <row r="808" spans="2:17">
      <c r="B808" s="313"/>
      <c r="C808" s="313"/>
      <c r="D808" s="313"/>
      <c r="E808" s="313"/>
      <c r="F808" s="1542"/>
      <c r="G808" s="1542"/>
      <c r="H808" s="1542"/>
      <c r="I808" s="1542"/>
      <c r="J808" s="1542"/>
      <c r="K808" s="1542"/>
      <c r="L808" s="1542"/>
      <c r="M808" s="1542"/>
      <c r="N808" s="1542"/>
      <c r="O808" s="1542"/>
      <c r="P808" s="1542"/>
      <c r="Q808" s="1542"/>
    </row>
    <row r="809" spans="2:17">
      <c r="B809" s="313"/>
      <c r="C809" s="313"/>
      <c r="D809" s="313"/>
      <c r="E809" s="313"/>
      <c r="F809" s="1542"/>
      <c r="G809" s="1542"/>
      <c r="H809" s="1542"/>
      <c r="I809" s="1542"/>
      <c r="J809" s="1542"/>
      <c r="K809" s="1542"/>
      <c r="L809" s="1542"/>
      <c r="M809" s="1542"/>
      <c r="N809" s="1542"/>
      <c r="O809" s="1542"/>
      <c r="P809" s="1542"/>
      <c r="Q809" s="1542"/>
    </row>
    <row r="810" spans="2:17">
      <c r="B810" s="313"/>
      <c r="C810" s="313"/>
      <c r="D810" s="313"/>
      <c r="E810" s="313"/>
      <c r="F810" s="1542"/>
      <c r="G810" s="1542"/>
      <c r="H810" s="1542"/>
      <c r="I810" s="1542"/>
      <c r="J810" s="1542"/>
      <c r="K810" s="1542"/>
      <c r="L810" s="1542"/>
      <c r="M810" s="1542"/>
      <c r="N810" s="1542"/>
      <c r="O810" s="1542"/>
      <c r="P810" s="1542"/>
      <c r="Q810" s="1542"/>
    </row>
    <row r="811" spans="2:17">
      <c r="B811" s="313"/>
      <c r="C811" s="313"/>
      <c r="D811" s="313"/>
      <c r="E811" s="313"/>
      <c r="F811" s="1542"/>
      <c r="G811" s="1542"/>
      <c r="H811" s="1542"/>
      <c r="I811" s="1542"/>
      <c r="J811" s="1542"/>
      <c r="K811" s="1542"/>
      <c r="L811" s="1542"/>
      <c r="M811" s="1542"/>
      <c r="N811" s="1542"/>
      <c r="O811" s="1542"/>
      <c r="P811" s="1542"/>
      <c r="Q811" s="1542"/>
    </row>
    <row r="812" spans="2:17">
      <c r="B812" s="313"/>
      <c r="C812" s="313"/>
      <c r="D812" s="313"/>
      <c r="E812" s="313"/>
      <c r="F812" s="1542"/>
      <c r="G812" s="1542"/>
      <c r="H812" s="1542"/>
      <c r="I812" s="1542"/>
      <c r="J812" s="1542"/>
      <c r="K812" s="1542"/>
      <c r="L812" s="1542"/>
      <c r="M812" s="1542"/>
      <c r="N812" s="1542"/>
      <c r="O812" s="1542"/>
      <c r="P812" s="1542"/>
      <c r="Q812" s="1542"/>
    </row>
    <row r="813" spans="2:17">
      <c r="B813" s="313"/>
      <c r="C813" s="313"/>
      <c r="D813" s="313"/>
      <c r="E813" s="313"/>
      <c r="F813" s="1542"/>
      <c r="G813" s="1542"/>
      <c r="H813" s="1542"/>
      <c r="I813" s="1542"/>
      <c r="J813" s="1542"/>
      <c r="K813" s="1542"/>
      <c r="L813" s="1542"/>
      <c r="M813" s="1542"/>
      <c r="N813" s="1542"/>
      <c r="O813" s="1542"/>
      <c r="P813" s="1542"/>
      <c r="Q813" s="1542"/>
    </row>
    <row r="814" spans="2:17">
      <c r="B814" s="313"/>
      <c r="C814" s="313"/>
      <c r="D814" s="313"/>
      <c r="E814" s="313"/>
      <c r="F814" s="1542"/>
      <c r="G814" s="1542"/>
      <c r="H814" s="1542"/>
      <c r="I814" s="1542"/>
      <c r="J814" s="1542"/>
      <c r="K814" s="1542"/>
      <c r="L814" s="1542"/>
      <c r="M814" s="1542"/>
      <c r="N814" s="1542"/>
      <c r="O814" s="1542"/>
      <c r="P814" s="1542"/>
      <c r="Q814" s="1542"/>
    </row>
    <row r="815" spans="2:17">
      <c r="B815" s="313"/>
      <c r="C815" s="313"/>
      <c r="D815" s="313"/>
      <c r="E815" s="313"/>
      <c r="F815" s="1542"/>
      <c r="G815" s="1542"/>
      <c r="H815" s="1542"/>
      <c r="I815" s="1542"/>
      <c r="J815" s="1542"/>
      <c r="K815" s="1542"/>
      <c r="L815" s="1542"/>
      <c r="M815" s="1542"/>
      <c r="N815" s="1542"/>
      <c r="O815" s="1542"/>
      <c r="P815" s="1542"/>
      <c r="Q815" s="1542"/>
    </row>
    <row r="816" spans="2:17">
      <c r="B816" s="313"/>
      <c r="C816" s="313"/>
      <c r="D816" s="313"/>
      <c r="E816" s="313"/>
      <c r="F816" s="1542"/>
      <c r="G816" s="1542"/>
      <c r="H816" s="1542"/>
      <c r="I816" s="1542"/>
      <c r="J816" s="1542"/>
      <c r="K816" s="1542"/>
      <c r="L816" s="1542"/>
      <c r="M816" s="1542"/>
      <c r="N816" s="1542"/>
      <c r="O816" s="1542"/>
      <c r="P816" s="1542"/>
      <c r="Q816" s="1542"/>
    </row>
    <row r="817" spans="2:17">
      <c r="B817" s="313"/>
      <c r="C817" s="313"/>
      <c r="D817" s="313"/>
      <c r="E817" s="313"/>
      <c r="F817" s="1542"/>
      <c r="G817" s="1542"/>
      <c r="H817" s="1542"/>
      <c r="I817" s="1542"/>
      <c r="J817" s="1542"/>
      <c r="K817" s="1542"/>
      <c r="L817" s="1542"/>
      <c r="M817" s="1542"/>
      <c r="N817" s="1542"/>
      <c r="O817" s="1542"/>
      <c r="P817" s="1542"/>
      <c r="Q817" s="1542"/>
    </row>
    <row r="818" spans="2:17">
      <c r="B818" s="313"/>
      <c r="C818" s="313"/>
      <c r="D818" s="313"/>
      <c r="E818" s="313"/>
      <c r="F818" s="1542"/>
      <c r="G818" s="1542"/>
      <c r="H818" s="1542"/>
      <c r="I818" s="1542"/>
      <c r="J818" s="1542"/>
      <c r="K818" s="1542"/>
      <c r="L818" s="1542"/>
      <c r="M818" s="1542"/>
      <c r="N818" s="1542"/>
      <c r="O818" s="1542"/>
      <c r="P818" s="1542"/>
      <c r="Q818" s="1542"/>
    </row>
    <row r="819" spans="2:17">
      <c r="B819" s="313"/>
      <c r="C819" s="313"/>
      <c r="D819" s="313"/>
      <c r="E819" s="313"/>
      <c r="F819" s="1542"/>
      <c r="G819" s="1542"/>
      <c r="H819" s="1542"/>
      <c r="I819" s="1542"/>
      <c r="J819" s="1542"/>
      <c r="K819" s="1542"/>
      <c r="L819" s="1542"/>
      <c r="M819" s="1542"/>
      <c r="N819" s="1542"/>
      <c r="O819" s="1542"/>
      <c r="P819" s="1542"/>
      <c r="Q819" s="1542"/>
    </row>
    <row r="820" spans="2:17">
      <c r="B820" s="313"/>
      <c r="C820" s="313"/>
      <c r="D820" s="313"/>
      <c r="E820" s="313"/>
      <c r="F820" s="1542"/>
      <c r="G820" s="1542"/>
      <c r="H820" s="1542"/>
      <c r="I820" s="1542"/>
      <c r="J820" s="1542"/>
      <c r="K820" s="1542"/>
      <c r="L820" s="1542"/>
      <c r="M820" s="1542"/>
      <c r="N820" s="1542"/>
      <c r="O820" s="1542"/>
      <c r="P820" s="1542"/>
      <c r="Q820" s="1542"/>
    </row>
    <row r="821" spans="2:17">
      <c r="B821" s="313"/>
      <c r="C821" s="313"/>
      <c r="D821" s="313"/>
      <c r="E821" s="313"/>
      <c r="F821" s="1542"/>
      <c r="G821" s="1542"/>
      <c r="H821" s="1542"/>
      <c r="I821" s="1542"/>
      <c r="J821" s="1542"/>
      <c r="K821" s="1542"/>
      <c r="L821" s="1542"/>
      <c r="M821" s="1542"/>
      <c r="N821" s="1542"/>
      <c r="O821" s="1542"/>
      <c r="P821" s="1542"/>
      <c r="Q821" s="1542"/>
    </row>
    <row r="822" spans="2:17">
      <c r="B822" s="313"/>
      <c r="C822" s="313"/>
      <c r="D822" s="313"/>
      <c r="E822" s="313"/>
      <c r="F822" s="1542"/>
      <c r="G822" s="1542"/>
      <c r="H822" s="1542"/>
      <c r="I822" s="1542"/>
      <c r="J822" s="1542"/>
      <c r="K822" s="1542"/>
      <c r="L822" s="1542"/>
      <c r="M822" s="1542"/>
      <c r="N822" s="1542"/>
      <c r="O822" s="1542"/>
      <c r="P822" s="1542"/>
      <c r="Q822" s="1542"/>
    </row>
    <row r="823" spans="2:17">
      <c r="B823" s="313"/>
      <c r="C823" s="313"/>
      <c r="D823" s="313"/>
      <c r="E823" s="313"/>
      <c r="F823" s="1542"/>
      <c r="G823" s="1542"/>
      <c r="H823" s="1542"/>
      <c r="I823" s="1542"/>
      <c r="J823" s="1542"/>
      <c r="K823" s="1542"/>
      <c r="L823" s="1542"/>
      <c r="M823" s="1542"/>
      <c r="N823" s="1542"/>
      <c r="O823" s="1542"/>
      <c r="P823" s="1542"/>
      <c r="Q823" s="1542"/>
    </row>
    <row r="824" spans="2:17">
      <c r="B824" s="313"/>
      <c r="C824" s="313"/>
      <c r="D824" s="313"/>
      <c r="E824" s="313"/>
      <c r="F824" s="1542"/>
      <c r="G824" s="1542"/>
      <c r="H824" s="1542"/>
      <c r="I824" s="1542"/>
      <c r="J824" s="1542"/>
      <c r="K824" s="1542"/>
      <c r="L824" s="1542"/>
      <c r="M824" s="1542"/>
      <c r="N824" s="1542"/>
      <c r="O824" s="1542"/>
      <c r="P824" s="1542"/>
      <c r="Q824" s="1542"/>
    </row>
    <row r="825" spans="2:17">
      <c r="B825" s="313"/>
      <c r="C825" s="313"/>
      <c r="D825" s="313"/>
      <c r="E825" s="313"/>
      <c r="F825" s="1542"/>
      <c r="G825" s="1542"/>
      <c r="H825" s="1542"/>
      <c r="I825" s="1542"/>
      <c r="J825" s="1542"/>
      <c r="K825" s="1542"/>
      <c r="L825" s="1542"/>
      <c r="M825" s="1542"/>
      <c r="N825" s="1542"/>
      <c r="O825" s="1542"/>
      <c r="P825" s="1542"/>
      <c r="Q825" s="1542"/>
    </row>
    <row r="826" spans="2:17">
      <c r="B826" s="313"/>
      <c r="C826" s="313"/>
      <c r="D826" s="313"/>
      <c r="E826" s="313"/>
      <c r="F826" s="1542"/>
      <c r="G826" s="1542"/>
      <c r="H826" s="1542"/>
      <c r="I826" s="1542"/>
      <c r="J826" s="1542"/>
      <c r="K826" s="1542"/>
      <c r="L826" s="1542"/>
      <c r="M826" s="1542"/>
      <c r="N826" s="1542"/>
      <c r="O826" s="1542"/>
      <c r="P826" s="1542"/>
      <c r="Q826" s="1542"/>
    </row>
    <row r="827" spans="2:17">
      <c r="B827" s="313"/>
      <c r="C827" s="313"/>
      <c r="D827" s="313"/>
      <c r="E827" s="313"/>
      <c r="F827" s="1542"/>
      <c r="G827" s="1542"/>
      <c r="H827" s="1542"/>
      <c r="I827" s="1542"/>
      <c r="J827" s="1542"/>
      <c r="K827" s="1542"/>
      <c r="L827" s="1542"/>
      <c r="M827" s="1542"/>
      <c r="N827" s="1542"/>
      <c r="O827" s="1542"/>
      <c r="P827" s="1542"/>
      <c r="Q827" s="1542"/>
    </row>
    <row r="828" spans="2:17">
      <c r="B828" s="313"/>
      <c r="C828" s="313"/>
      <c r="D828" s="313"/>
      <c r="E828" s="313"/>
      <c r="F828" s="1542"/>
      <c r="G828" s="1542"/>
      <c r="H828" s="1542"/>
      <c r="I828" s="1542"/>
      <c r="J828" s="1542"/>
      <c r="K828" s="1542"/>
      <c r="L828" s="1542"/>
      <c r="M828" s="1542"/>
      <c r="N828" s="1542"/>
      <c r="O828" s="1542"/>
      <c r="P828" s="1542"/>
      <c r="Q828" s="1542"/>
    </row>
    <row r="829" spans="2:17">
      <c r="B829" s="313"/>
      <c r="C829" s="313"/>
      <c r="D829" s="313"/>
      <c r="E829" s="313"/>
      <c r="F829" s="1542"/>
      <c r="G829" s="1542"/>
      <c r="H829" s="1542"/>
      <c r="I829" s="1542"/>
      <c r="J829" s="1542"/>
      <c r="K829" s="1542"/>
      <c r="L829" s="1542"/>
      <c r="M829" s="1542"/>
      <c r="N829" s="1542"/>
      <c r="O829" s="1542"/>
      <c r="P829" s="1542"/>
      <c r="Q829" s="1542"/>
    </row>
    <row r="830" spans="2:17">
      <c r="B830" s="313"/>
      <c r="C830" s="313"/>
      <c r="D830" s="313"/>
      <c r="E830" s="313"/>
      <c r="F830" s="1542"/>
      <c r="G830" s="1542"/>
      <c r="H830" s="1542"/>
      <c r="I830" s="1542"/>
      <c r="J830" s="1542"/>
      <c r="K830" s="1542"/>
      <c r="L830" s="1542"/>
      <c r="M830" s="1542"/>
      <c r="N830" s="1542"/>
      <c r="O830" s="1542"/>
      <c r="P830" s="1542"/>
      <c r="Q830" s="1542"/>
    </row>
    <row r="831" spans="2:17">
      <c r="B831" s="313"/>
      <c r="C831" s="313"/>
      <c r="D831" s="313"/>
      <c r="E831" s="313"/>
      <c r="F831" s="1542"/>
      <c r="G831" s="1542"/>
      <c r="H831" s="1542"/>
      <c r="I831" s="1542"/>
      <c r="J831" s="1542"/>
      <c r="K831" s="1542"/>
      <c r="L831" s="1542"/>
      <c r="M831" s="1542"/>
      <c r="N831" s="1542"/>
      <c r="O831" s="1542"/>
      <c r="P831" s="1542"/>
      <c r="Q831" s="1542"/>
    </row>
    <row r="832" spans="2:17">
      <c r="B832" s="313"/>
      <c r="C832" s="313"/>
      <c r="D832" s="313"/>
      <c r="E832" s="313"/>
      <c r="F832" s="1542"/>
      <c r="G832" s="1542"/>
      <c r="H832" s="1542"/>
      <c r="I832" s="1542"/>
      <c r="J832" s="1542"/>
      <c r="K832" s="1542"/>
      <c r="L832" s="1542"/>
      <c r="M832" s="1542"/>
      <c r="N832" s="1542"/>
      <c r="O832" s="1542"/>
      <c r="P832" s="1542"/>
      <c r="Q832" s="1542"/>
    </row>
    <row r="833" spans="2:17">
      <c r="B833" s="313"/>
      <c r="C833" s="313"/>
      <c r="D833" s="313"/>
      <c r="E833" s="313"/>
      <c r="F833" s="1542"/>
      <c r="G833" s="1542"/>
      <c r="H833" s="1542"/>
      <c r="I833" s="1542"/>
      <c r="J833" s="1542"/>
      <c r="K833" s="1542"/>
      <c r="L833" s="1542"/>
      <c r="M833" s="1542"/>
      <c r="N833" s="1542"/>
      <c r="O833" s="1542"/>
      <c r="P833" s="1542"/>
      <c r="Q833" s="1542"/>
    </row>
    <row r="834" spans="2:17">
      <c r="B834" s="313"/>
      <c r="C834" s="313"/>
      <c r="D834" s="313"/>
      <c r="E834" s="313"/>
      <c r="F834" s="1542"/>
      <c r="G834" s="1542"/>
      <c r="H834" s="1542"/>
      <c r="I834" s="1542"/>
      <c r="J834" s="1542"/>
      <c r="K834" s="1542"/>
      <c r="L834" s="1542"/>
      <c r="M834" s="1542"/>
      <c r="N834" s="1542"/>
      <c r="O834" s="1542"/>
      <c r="P834" s="1542"/>
      <c r="Q834" s="1542"/>
    </row>
    <row r="835" spans="2:17">
      <c r="B835" s="313"/>
      <c r="C835" s="313"/>
      <c r="D835" s="313"/>
      <c r="E835" s="313"/>
      <c r="F835" s="1542"/>
      <c r="G835" s="1542"/>
      <c r="H835" s="1542"/>
      <c r="I835" s="1542"/>
      <c r="J835" s="1542"/>
      <c r="K835" s="1542"/>
      <c r="L835" s="1542"/>
      <c r="M835" s="1542"/>
      <c r="N835" s="1542"/>
      <c r="O835" s="1542"/>
      <c r="P835" s="1542"/>
      <c r="Q835" s="1542"/>
    </row>
    <row r="836" spans="2:17">
      <c r="B836" s="313"/>
      <c r="C836" s="313"/>
      <c r="D836" s="313"/>
      <c r="E836" s="313"/>
      <c r="F836" s="1542"/>
      <c r="G836" s="1542"/>
      <c r="H836" s="1542"/>
      <c r="I836" s="1542"/>
      <c r="J836" s="1542"/>
      <c r="K836" s="1542"/>
      <c r="L836" s="1542"/>
      <c r="M836" s="1542"/>
      <c r="N836" s="1542"/>
      <c r="O836" s="1542"/>
      <c r="P836" s="1542"/>
      <c r="Q836" s="1542"/>
    </row>
    <row r="837" spans="2:17">
      <c r="B837" s="313"/>
      <c r="C837" s="313"/>
      <c r="D837" s="313"/>
      <c r="E837" s="313"/>
      <c r="F837" s="1542"/>
      <c r="G837" s="1542"/>
      <c r="H837" s="1542"/>
      <c r="I837" s="1542"/>
      <c r="J837" s="1542"/>
      <c r="K837" s="1542"/>
      <c r="L837" s="1542"/>
      <c r="M837" s="1542"/>
      <c r="N837" s="1542"/>
      <c r="O837" s="1542"/>
      <c r="P837" s="1542"/>
      <c r="Q837" s="1542"/>
    </row>
    <row r="838" spans="2:17">
      <c r="B838" s="313"/>
      <c r="C838" s="313"/>
      <c r="D838" s="313"/>
      <c r="E838" s="313"/>
      <c r="F838" s="1542"/>
      <c r="G838" s="1542"/>
      <c r="H838" s="1542"/>
      <c r="I838" s="1542"/>
      <c r="J838" s="1542"/>
      <c r="K838" s="1542"/>
      <c r="L838" s="1542"/>
      <c r="M838" s="1542"/>
      <c r="N838" s="1542"/>
      <c r="O838" s="1542"/>
      <c r="P838" s="1542"/>
      <c r="Q838" s="1542"/>
    </row>
    <row r="839" spans="2:17">
      <c r="B839" s="313"/>
      <c r="C839" s="313"/>
      <c r="D839" s="313"/>
      <c r="E839" s="313"/>
      <c r="F839" s="1542"/>
      <c r="G839" s="1542"/>
      <c r="H839" s="1542"/>
      <c r="I839" s="1542"/>
      <c r="J839" s="1542"/>
      <c r="K839" s="1542"/>
      <c r="L839" s="1542"/>
      <c r="M839" s="1542"/>
      <c r="N839" s="1542"/>
      <c r="O839" s="1542"/>
      <c r="P839" s="1542"/>
      <c r="Q839" s="1542"/>
    </row>
    <row r="840" spans="2:17">
      <c r="B840" s="313"/>
      <c r="C840" s="313"/>
      <c r="D840" s="313"/>
      <c r="E840" s="313"/>
      <c r="F840" s="1542"/>
      <c r="G840" s="1542"/>
      <c r="H840" s="1542"/>
      <c r="I840" s="1542"/>
      <c r="J840" s="1542"/>
      <c r="K840" s="1542"/>
      <c r="L840" s="1542"/>
      <c r="M840" s="1542"/>
      <c r="N840" s="1542"/>
      <c r="O840" s="1542"/>
      <c r="P840" s="1542"/>
      <c r="Q840" s="1542"/>
    </row>
    <row r="841" spans="2:17">
      <c r="B841" s="313"/>
      <c r="C841" s="313"/>
      <c r="D841" s="313"/>
      <c r="E841" s="313"/>
      <c r="F841" s="1542"/>
      <c r="G841" s="1542"/>
      <c r="H841" s="1542"/>
      <c r="I841" s="1542"/>
      <c r="J841" s="1542"/>
      <c r="K841" s="1542"/>
      <c r="L841" s="1542"/>
      <c r="M841" s="1542"/>
      <c r="N841" s="1542"/>
      <c r="O841" s="1542"/>
      <c r="P841" s="1542"/>
      <c r="Q841" s="1542"/>
    </row>
    <row r="842" spans="2:17">
      <c r="B842" s="313"/>
      <c r="C842" s="313"/>
      <c r="D842" s="313"/>
      <c r="E842" s="313"/>
      <c r="F842" s="1542"/>
      <c r="G842" s="1542"/>
      <c r="H842" s="1542"/>
      <c r="I842" s="1542"/>
      <c r="J842" s="1542"/>
      <c r="K842" s="1542"/>
      <c r="L842" s="1542"/>
      <c r="M842" s="1542"/>
      <c r="N842" s="1542"/>
      <c r="O842" s="1542"/>
      <c r="P842" s="1542"/>
      <c r="Q842" s="1542"/>
    </row>
    <row r="843" spans="2:17">
      <c r="B843" s="313"/>
      <c r="C843" s="313"/>
      <c r="D843" s="313"/>
      <c r="E843" s="313"/>
      <c r="F843" s="1542"/>
      <c r="G843" s="1542"/>
      <c r="H843" s="1542"/>
      <c r="I843" s="1542"/>
      <c r="J843" s="1542"/>
      <c r="K843" s="1542"/>
      <c r="L843" s="1542"/>
      <c r="M843" s="1542"/>
      <c r="N843" s="1542"/>
      <c r="O843" s="1542"/>
      <c r="P843" s="1542"/>
      <c r="Q843" s="1542"/>
    </row>
    <row r="844" spans="2:17">
      <c r="B844" s="313"/>
      <c r="C844" s="313"/>
      <c r="D844" s="313"/>
      <c r="E844" s="313"/>
      <c r="F844" s="1542"/>
      <c r="G844" s="1542"/>
      <c r="H844" s="1542"/>
      <c r="I844" s="1542"/>
      <c r="J844" s="1542"/>
      <c r="K844" s="1542"/>
      <c r="L844" s="1542"/>
      <c r="M844" s="1542"/>
      <c r="N844" s="1542"/>
      <c r="O844" s="1542"/>
      <c r="P844" s="1542"/>
      <c r="Q844" s="1542"/>
    </row>
    <row r="845" spans="2:17">
      <c r="B845" s="313"/>
      <c r="C845" s="313"/>
      <c r="D845" s="313"/>
      <c r="E845" s="313"/>
      <c r="F845" s="1542"/>
      <c r="G845" s="1542"/>
      <c r="H845" s="1542"/>
      <c r="I845" s="1542"/>
      <c r="J845" s="1542"/>
      <c r="K845" s="1542"/>
      <c r="L845" s="1542"/>
      <c r="M845" s="1542"/>
      <c r="N845" s="1542"/>
      <c r="O845" s="1542"/>
      <c r="P845" s="1542"/>
      <c r="Q845" s="1542"/>
    </row>
    <row r="846" spans="2:17">
      <c r="B846" s="313"/>
      <c r="C846" s="313"/>
      <c r="D846" s="313"/>
      <c r="E846" s="313"/>
      <c r="F846" s="1542"/>
      <c r="G846" s="1542"/>
      <c r="H846" s="1542"/>
      <c r="I846" s="1542"/>
      <c r="J846" s="1542"/>
      <c r="K846" s="1542"/>
      <c r="L846" s="1542"/>
      <c r="M846" s="1542"/>
      <c r="N846" s="1542"/>
      <c r="O846" s="1542"/>
      <c r="P846" s="1542"/>
      <c r="Q846" s="1542"/>
    </row>
    <row r="847" spans="2:17">
      <c r="B847" s="313"/>
      <c r="C847" s="313"/>
      <c r="D847" s="313"/>
      <c r="E847" s="313"/>
      <c r="F847" s="1542"/>
      <c r="G847" s="1542"/>
      <c r="H847" s="1542"/>
      <c r="I847" s="1542"/>
      <c r="J847" s="1542"/>
      <c r="K847" s="1542"/>
      <c r="L847" s="1542"/>
      <c r="M847" s="1542"/>
      <c r="N847" s="1542"/>
      <c r="O847" s="1542"/>
      <c r="P847" s="1542"/>
      <c r="Q847" s="1542"/>
    </row>
    <row r="848" spans="2:17">
      <c r="B848" s="313"/>
      <c r="C848" s="313"/>
      <c r="D848" s="313"/>
      <c r="E848" s="313"/>
      <c r="F848" s="1542"/>
      <c r="G848" s="1542"/>
      <c r="H848" s="1542"/>
      <c r="I848" s="1542"/>
      <c r="J848" s="1542"/>
      <c r="K848" s="1542"/>
      <c r="L848" s="1542"/>
      <c r="M848" s="1542"/>
      <c r="N848" s="1542"/>
      <c r="O848" s="1542"/>
      <c r="P848" s="1542"/>
      <c r="Q848" s="1542"/>
    </row>
    <row r="849" spans="2:17">
      <c r="B849" s="313"/>
      <c r="C849" s="313"/>
      <c r="D849" s="313"/>
      <c r="E849" s="313"/>
      <c r="F849" s="1542"/>
      <c r="G849" s="1542"/>
      <c r="H849" s="1542"/>
      <c r="I849" s="1542"/>
      <c r="J849" s="1542"/>
      <c r="K849" s="1542"/>
      <c r="L849" s="1542"/>
      <c r="M849" s="1542"/>
      <c r="N849" s="1542"/>
      <c r="O849" s="1542"/>
      <c r="P849" s="1542"/>
      <c r="Q849" s="1542"/>
    </row>
    <row r="850" spans="2:17">
      <c r="B850" s="313"/>
      <c r="C850" s="313"/>
      <c r="D850" s="313"/>
      <c r="E850" s="313"/>
      <c r="F850" s="1542"/>
      <c r="G850" s="1542"/>
      <c r="H850" s="1542"/>
      <c r="I850" s="1542"/>
      <c r="J850" s="1542"/>
      <c r="K850" s="1542"/>
      <c r="L850" s="1542"/>
      <c r="M850" s="1542"/>
      <c r="N850" s="1542"/>
      <c r="O850" s="1542"/>
      <c r="P850" s="1542"/>
      <c r="Q850" s="1542"/>
    </row>
    <row r="851" spans="2:17">
      <c r="B851" s="313"/>
      <c r="C851" s="313"/>
      <c r="D851" s="313"/>
      <c r="E851" s="313"/>
      <c r="F851" s="1542"/>
      <c r="G851" s="1542"/>
      <c r="H851" s="1542"/>
      <c r="I851" s="1542"/>
      <c r="J851" s="1542"/>
      <c r="K851" s="1542"/>
      <c r="L851" s="1542"/>
      <c r="M851" s="1542"/>
      <c r="N851" s="1542"/>
      <c r="O851" s="1542"/>
      <c r="P851" s="1542"/>
      <c r="Q851" s="1542"/>
    </row>
    <row r="852" spans="2:17">
      <c r="B852" s="313"/>
      <c r="C852" s="313"/>
      <c r="D852" s="313"/>
      <c r="E852" s="313"/>
      <c r="F852" s="1542"/>
      <c r="G852" s="1542"/>
      <c r="H852" s="1542"/>
      <c r="I852" s="1542"/>
      <c r="J852" s="1542"/>
      <c r="K852" s="1542"/>
      <c r="L852" s="1542"/>
      <c r="M852" s="1542"/>
      <c r="N852" s="1542"/>
      <c r="O852" s="1542"/>
      <c r="P852" s="1542"/>
      <c r="Q852" s="1542"/>
    </row>
    <row r="853" spans="2:17">
      <c r="B853" s="313"/>
      <c r="C853" s="313"/>
      <c r="D853" s="313"/>
      <c r="E853" s="313"/>
      <c r="F853" s="1542"/>
      <c r="G853" s="1542"/>
      <c r="H853" s="1542"/>
      <c r="I853" s="1542"/>
      <c r="J853" s="1542"/>
      <c r="K853" s="1542"/>
      <c r="L853" s="1542"/>
      <c r="M853" s="1542"/>
      <c r="N853" s="1542"/>
      <c r="O853" s="1542"/>
      <c r="P853" s="1542"/>
      <c r="Q853" s="1542"/>
    </row>
    <row r="854" spans="2:17">
      <c r="B854" s="313"/>
      <c r="C854" s="313"/>
      <c r="D854" s="313"/>
      <c r="E854" s="313"/>
      <c r="F854" s="1542"/>
      <c r="G854" s="1542"/>
      <c r="H854" s="1542"/>
      <c r="I854" s="1542"/>
      <c r="J854" s="1542"/>
      <c r="K854" s="1542"/>
      <c r="L854" s="1542"/>
      <c r="M854" s="1542"/>
      <c r="N854" s="1542"/>
      <c r="O854" s="1542"/>
      <c r="P854" s="1542"/>
      <c r="Q854" s="1542"/>
    </row>
    <row r="855" spans="2:17">
      <c r="B855" s="313"/>
      <c r="C855" s="313"/>
      <c r="D855" s="313"/>
      <c r="E855" s="313"/>
      <c r="F855" s="1542"/>
      <c r="G855" s="1542"/>
      <c r="H855" s="1542"/>
      <c r="I855" s="1542"/>
      <c r="J855" s="1542"/>
      <c r="K855" s="1542"/>
      <c r="L855" s="1542"/>
      <c r="M855" s="1542"/>
      <c r="N855" s="1542"/>
      <c r="O855" s="1542"/>
      <c r="P855" s="1542"/>
      <c r="Q855" s="1542"/>
    </row>
    <row r="856" spans="2:17">
      <c r="B856" s="313"/>
      <c r="C856" s="313"/>
      <c r="D856" s="313"/>
      <c r="E856" s="313"/>
      <c r="F856" s="1542"/>
      <c r="G856" s="1542"/>
      <c r="H856" s="1542"/>
      <c r="I856" s="1542"/>
      <c r="J856" s="1542"/>
      <c r="K856" s="1542"/>
      <c r="L856" s="1542"/>
      <c r="M856" s="1542"/>
      <c r="N856" s="1542"/>
      <c r="O856" s="1542"/>
      <c r="P856" s="1542"/>
      <c r="Q856" s="1542"/>
    </row>
    <row r="857" spans="2:17">
      <c r="B857" s="313"/>
      <c r="C857" s="313"/>
      <c r="D857" s="313"/>
      <c r="E857" s="313"/>
      <c r="F857" s="1542"/>
      <c r="G857" s="1542"/>
      <c r="H857" s="1542"/>
      <c r="I857" s="1542"/>
      <c r="J857" s="1542"/>
      <c r="K857" s="1542"/>
      <c r="L857" s="1542"/>
      <c r="M857" s="1542"/>
      <c r="N857" s="1542"/>
      <c r="O857" s="1542"/>
      <c r="P857" s="1542"/>
      <c r="Q857" s="1542"/>
    </row>
    <row r="858" spans="2:17">
      <c r="B858" s="313"/>
      <c r="C858" s="313"/>
      <c r="D858" s="313"/>
      <c r="E858" s="313"/>
      <c r="F858" s="1542"/>
      <c r="G858" s="1542"/>
      <c r="H858" s="1542"/>
      <c r="I858" s="1542"/>
      <c r="J858" s="1542"/>
      <c r="K858" s="1542"/>
      <c r="L858" s="1542"/>
      <c r="M858" s="1542"/>
      <c r="N858" s="1542"/>
      <c r="O858" s="1542"/>
      <c r="P858" s="1542"/>
      <c r="Q858" s="1542"/>
    </row>
    <row r="859" spans="2:17">
      <c r="B859" s="313"/>
      <c r="C859" s="313"/>
      <c r="D859" s="313"/>
      <c r="E859" s="313"/>
      <c r="F859" s="1542"/>
      <c r="G859" s="1542"/>
      <c r="H859" s="1542"/>
      <c r="I859" s="1542"/>
      <c r="J859" s="1542"/>
      <c r="K859" s="1542"/>
      <c r="L859" s="1542"/>
      <c r="M859" s="1542"/>
      <c r="N859" s="1542"/>
      <c r="O859" s="1542"/>
      <c r="P859" s="1542"/>
      <c r="Q859" s="1542"/>
    </row>
    <row r="860" spans="2:17">
      <c r="B860" s="313"/>
      <c r="C860" s="313"/>
      <c r="D860" s="313"/>
      <c r="E860" s="313"/>
      <c r="F860" s="1542"/>
      <c r="G860" s="1542"/>
      <c r="H860" s="1542"/>
      <c r="I860" s="1542"/>
      <c r="J860" s="1542"/>
      <c r="K860" s="1542"/>
      <c r="L860" s="1542"/>
      <c r="M860" s="1542"/>
      <c r="N860" s="1542"/>
      <c r="O860" s="1542"/>
      <c r="P860" s="1542"/>
      <c r="Q860" s="1542"/>
    </row>
    <row r="861" spans="2:17">
      <c r="B861" s="313"/>
      <c r="C861" s="313"/>
      <c r="D861" s="313"/>
      <c r="E861" s="313"/>
      <c r="F861" s="1542"/>
      <c r="G861" s="1542"/>
      <c r="H861" s="1542"/>
      <c r="I861" s="1542"/>
      <c r="J861" s="1542"/>
      <c r="K861" s="1542"/>
      <c r="L861" s="1542"/>
      <c r="M861" s="1542"/>
      <c r="N861" s="1542"/>
      <c r="O861" s="1542"/>
      <c r="P861" s="1542"/>
      <c r="Q861" s="1542"/>
    </row>
    <row r="862" spans="2:17">
      <c r="B862" s="313"/>
      <c r="C862" s="313"/>
      <c r="D862" s="313"/>
      <c r="E862" s="313"/>
      <c r="F862" s="1542"/>
      <c r="G862" s="1542"/>
      <c r="H862" s="1542"/>
      <c r="I862" s="1542"/>
      <c r="J862" s="1542"/>
      <c r="K862" s="1542"/>
      <c r="L862" s="1542"/>
      <c r="M862" s="1542"/>
      <c r="N862" s="1542"/>
      <c r="O862" s="1542"/>
      <c r="P862" s="1542"/>
      <c r="Q862" s="1542"/>
    </row>
    <row r="863" spans="2:17">
      <c r="B863" s="313"/>
      <c r="C863" s="313"/>
      <c r="D863" s="313"/>
      <c r="E863" s="313"/>
      <c r="F863" s="1542"/>
      <c r="G863" s="1542"/>
      <c r="H863" s="1542"/>
      <c r="I863" s="1542"/>
      <c r="J863" s="1542"/>
      <c r="K863" s="1542"/>
      <c r="L863" s="1542"/>
      <c r="M863" s="1542"/>
      <c r="N863" s="1542"/>
      <c r="O863" s="1542"/>
      <c r="P863" s="1542"/>
      <c r="Q863" s="1542"/>
    </row>
    <row r="864" spans="2:17">
      <c r="B864" s="313"/>
      <c r="C864" s="313"/>
      <c r="D864" s="313"/>
      <c r="E864" s="313"/>
      <c r="F864" s="1542"/>
      <c r="G864" s="1542"/>
      <c r="H864" s="1542"/>
      <c r="I864" s="1542"/>
      <c r="J864" s="1542"/>
      <c r="K864" s="1542"/>
      <c r="L864" s="1542"/>
      <c r="M864" s="1542"/>
      <c r="N864" s="1542"/>
      <c r="O864" s="1542"/>
      <c r="P864" s="1542"/>
      <c r="Q864" s="1542"/>
    </row>
    <row r="865" spans="2:17">
      <c r="B865" s="313"/>
      <c r="C865" s="313"/>
      <c r="D865" s="313"/>
      <c r="E865" s="313"/>
      <c r="F865" s="1542"/>
      <c r="G865" s="1542"/>
      <c r="H865" s="1542"/>
      <c r="I865" s="1542"/>
      <c r="J865" s="1542"/>
      <c r="K865" s="1542"/>
      <c r="L865" s="1542"/>
      <c r="M865" s="1542"/>
      <c r="N865" s="1542"/>
      <c r="O865" s="1542"/>
      <c r="P865" s="1542"/>
      <c r="Q865" s="1542"/>
    </row>
    <row r="866" spans="2:17">
      <c r="B866" s="313"/>
      <c r="C866" s="313"/>
      <c r="D866" s="313"/>
      <c r="E866" s="313"/>
      <c r="F866" s="1542"/>
      <c r="G866" s="1542"/>
      <c r="H866" s="1542"/>
      <c r="I866" s="1542"/>
      <c r="J866" s="1542"/>
      <c r="K866" s="1542"/>
      <c r="L866" s="1542"/>
      <c r="M866" s="1542"/>
      <c r="N866" s="1542"/>
      <c r="O866" s="1542"/>
      <c r="P866" s="1542"/>
      <c r="Q866" s="1542"/>
    </row>
    <row r="867" spans="2:17">
      <c r="B867" s="313"/>
      <c r="C867" s="313"/>
      <c r="D867" s="313"/>
      <c r="E867" s="313"/>
      <c r="F867" s="1542"/>
      <c r="G867" s="1542"/>
      <c r="H867" s="1542"/>
      <c r="I867" s="1542"/>
      <c r="J867" s="1542"/>
      <c r="K867" s="1542"/>
      <c r="L867" s="1542"/>
      <c r="M867" s="1542"/>
      <c r="N867" s="1542"/>
      <c r="O867" s="1542"/>
      <c r="P867" s="1542"/>
      <c r="Q867" s="1542"/>
    </row>
    <row r="868" spans="2:17">
      <c r="B868" s="313"/>
      <c r="C868" s="313"/>
      <c r="D868" s="313"/>
      <c r="E868" s="313"/>
      <c r="F868" s="1542"/>
      <c r="G868" s="1542"/>
      <c r="H868" s="1542"/>
      <c r="I868" s="1542"/>
      <c r="J868" s="1542"/>
      <c r="K868" s="1542"/>
      <c r="L868" s="1542"/>
      <c r="M868" s="1542"/>
      <c r="N868" s="1542"/>
      <c r="O868" s="1542"/>
      <c r="P868" s="1542"/>
      <c r="Q868" s="1542"/>
    </row>
    <row r="869" spans="2:17">
      <c r="B869" s="313"/>
      <c r="C869" s="313"/>
      <c r="D869" s="313"/>
      <c r="E869" s="313"/>
      <c r="F869" s="1542"/>
      <c r="G869" s="1542"/>
      <c r="H869" s="1542"/>
      <c r="I869" s="1542"/>
      <c r="J869" s="1542"/>
      <c r="K869" s="1542"/>
      <c r="L869" s="1542"/>
      <c r="M869" s="1542"/>
      <c r="N869" s="1542"/>
      <c r="O869" s="1542"/>
      <c r="P869" s="1542"/>
      <c r="Q869" s="1542"/>
    </row>
    <row r="870" spans="2:17">
      <c r="B870" s="313"/>
      <c r="C870" s="313"/>
      <c r="D870" s="313"/>
      <c r="E870" s="313"/>
      <c r="F870" s="1542"/>
      <c r="G870" s="1542"/>
      <c r="H870" s="1542"/>
      <c r="I870" s="1542"/>
      <c r="J870" s="1542"/>
      <c r="K870" s="1542"/>
      <c r="L870" s="1542"/>
      <c r="M870" s="1542"/>
      <c r="N870" s="1542"/>
      <c r="O870" s="1542"/>
      <c r="P870" s="1542"/>
      <c r="Q870" s="1542"/>
    </row>
    <row r="871" spans="2:17">
      <c r="B871" s="313"/>
      <c r="C871" s="313"/>
      <c r="D871" s="313"/>
      <c r="E871" s="313"/>
      <c r="F871" s="1542"/>
      <c r="G871" s="1542"/>
      <c r="H871" s="1542"/>
      <c r="I871" s="1542"/>
      <c r="J871" s="1542"/>
      <c r="K871" s="1542"/>
      <c r="L871" s="1542"/>
      <c r="M871" s="1542"/>
      <c r="N871" s="1542"/>
      <c r="O871" s="1542"/>
      <c r="P871" s="1542"/>
      <c r="Q871" s="1542"/>
    </row>
    <row r="872" spans="2:17">
      <c r="B872" s="313"/>
      <c r="C872" s="313"/>
      <c r="D872" s="313"/>
      <c r="E872" s="313"/>
      <c r="F872" s="1542"/>
      <c r="G872" s="1542"/>
      <c r="H872" s="1542"/>
      <c r="I872" s="1542"/>
      <c r="J872" s="1542"/>
      <c r="K872" s="1542"/>
      <c r="L872" s="1542"/>
      <c r="M872" s="1542"/>
      <c r="N872" s="1542"/>
      <c r="O872" s="1542"/>
      <c r="P872" s="1542"/>
      <c r="Q872" s="1542"/>
    </row>
    <row r="873" spans="2:17">
      <c r="B873" s="313"/>
      <c r="C873" s="313"/>
      <c r="D873" s="313"/>
      <c r="E873" s="313"/>
      <c r="F873" s="1542"/>
      <c r="G873" s="1542"/>
      <c r="H873" s="1542"/>
      <c r="I873" s="1542"/>
      <c r="J873" s="1542"/>
      <c r="K873" s="1542"/>
      <c r="L873" s="1542"/>
      <c r="M873" s="1542"/>
      <c r="N873" s="1542"/>
      <c r="O873" s="1542"/>
      <c r="P873" s="1542"/>
      <c r="Q873" s="1542"/>
    </row>
    <row r="874" spans="2:17">
      <c r="B874" s="313"/>
      <c r="C874" s="313"/>
      <c r="D874" s="313"/>
      <c r="E874" s="313"/>
      <c r="F874" s="1542"/>
      <c r="G874" s="1542"/>
      <c r="H874" s="1542"/>
      <c r="I874" s="1542"/>
      <c r="J874" s="1542"/>
      <c r="K874" s="1542"/>
      <c r="L874" s="1542"/>
      <c r="M874" s="1542"/>
      <c r="N874" s="1542"/>
      <c r="O874" s="1542"/>
      <c r="P874" s="1542"/>
      <c r="Q874" s="1542"/>
    </row>
    <row r="875" spans="2:17">
      <c r="B875" s="313"/>
      <c r="C875" s="313"/>
      <c r="D875" s="313"/>
      <c r="E875" s="313"/>
      <c r="F875" s="1542"/>
      <c r="G875" s="1542"/>
      <c r="H875" s="1542"/>
      <c r="I875" s="1542"/>
      <c r="J875" s="1542"/>
      <c r="K875" s="1542"/>
      <c r="L875" s="1542"/>
      <c r="M875" s="1542"/>
      <c r="N875" s="1542"/>
      <c r="O875" s="1542"/>
      <c r="P875" s="1542"/>
      <c r="Q875" s="1542"/>
    </row>
    <row r="876" spans="2:17">
      <c r="B876" s="313"/>
      <c r="C876" s="313"/>
      <c r="D876" s="313"/>
      <c r="E876" s="313"/>
      <c r="F876" s="1542"/>
      <c r="G876" s="1542"/>
      <c r="H876" s="1542"/>
      <c r="I876" s="1542"/>
      <c r="J876" s="1542"/>
      <c r="K876" s="1542"/>
      <c r="L876" s="1542"/>
      <c r="M876" s="1542"/>
      <c r="N876" s="1542"/>
      <c r="O876" s="1542"/>
      <c r="P876" s="1542"/>
      <c r="Q876" s="1542"/>
    </row>
    <row r="877" spans="2:17">
      <c r="B877" s="313"/>
      <c r="C877" s="313"/>
      <c r="D877" s="313"/>
      <c r="E877" s="313"/>
      <c r="F877" s="1542"/>
      <c r="G877" s="1542"/>
      <c r="H877" s="1542"/>
      <c r="I877" s="1542"/>
      <c r="J877" s="1542"/>
      <c r="K877" s="1542"/>
      <c r="L877" s="1542"/>
      <c r="M877" s="1542"/>
      <c r="N877" s="1542"/>
      <c r="O877" s="1542"/>
      <c r="P877" s="1542"/>
      <c r="Q877" s="1542"/>
    </row>
    <row r="878" spans="2:17">
      <c r="B878" s="313"/>
      <c r="C878" s="313"/>
      <c r="D878" s="313"/>
      <c r="E878" s="313"/>
      <c r="F878" s="1542"/>
      <c r="G878" s="1542"/>
      <c r="H878" s="1542"/>
      <c r="I878" s="1542"/>
      <c r="J878" s="1542"/>
      <c r="K878" s="1542"/>
      <c r="L878" s="1542"/>
      <c r="M878" s="1542"/>
      <c r="N878" s="1542"/>
      <c r="O878" s="1542"/>
      <c r="P878" s="1542"/>
      <c r="Q878" s="1542"/>
    </row>
    <row r="879" spans="2:17">
      <c r="B879" s="313"/>
      <c r="C879" s="313"/>
      <c r="D879" s="313"/>
      <c r="E879" s="313"/>
      <c r="F879" s="1542"/>
      <c r="G879" s="1542"/>
      <c r="H879" s="1542"/>
      <c r="I879" s="1542"/>
      <c r="J879" s="1542"/>
      <c r="K879" s="1542"/>
      <c r="L879" s="1542"/>
      <c r="M879" s="1542"/>
      <c r="N879" s="1542"/>
      <c r="O879" s="1542"/>
      <c r="P879" s="1542"/>
      <c r="Q879" s="1542"/>
    </row>
    <row r="880" spans="2:17">
      <c r="B880" s="313"/>
      <c r="C880" s="313"/>
      <c r="D880" s="313"/>
      <c r="E880" s="313"/>
      <c r="F880" s="1542"/>
      <c r="G880" s="1542"/>
      <c r="H880" s="1542"/>
      <c r="I880" s="1542"/>
      <c r="J880" s="1542"/>
      <c r="K880" s="1542"/>
      <c r="L880" s="1542"/>
      <c r="M880" s="1542"/>
      <c r="N880" s="1542"/>
      <c r="O880" s="1542"/>
      <c r="P880" s="1542"/>
      <c r="Q880" s="1542"/>
    </row>
    <row r="881" spans="2:17">
      <c r="B881" s="313"/>
      <c r="C881" s="313"/>
      <c r="D881" s="313"/>
      <c r="E881" s="313"/>
      <c r="F881" s="1542"/>
      <c r="G881" s="1542"/>
      <c r="H881" s="1542"/>
      <c r="I881" s="1542"/>
      <c r="J881" s="1542"/>
      <c r="K881" s="1542"/>
      <c r="L881" s="1542"/>
      <c r="M881" s="1542"/>
      <c r="N881" s="1542"/>
      <c r="O881" s="1542"/>
      <c r="P881" s="1542"/>
      <c r="Q881" s="1542"/>
    </row>
    <row r="882" spans="2:17">
      <c r="B882" s="313"/>
      <c r="C882" s="313"/>
      <c r="D882" s="313"/>
      <c r="E882" s="313"/>
      <c r="F882" s="1542"/>
      <c r="G882" s="1542"/>
      <c r="H882" s="1542"/>
      <c r="I882" s="1542"/>
      <c r="J882" s="1542"/>
      <c r="K882" s="1542"/>
      <c r="L882" s="1542"/>
      <c r="M882" s="1542"/>
      <c r="N882" s="1542"/>
      <c r="O882" s="1542"/>
      <c r="P882" s="1542"/>
      <c r="Q882" s="1542"/>
    </row>
    <row r="883" spans="2:17">
      <c r="B883" s="313"/>
      <c r="C883" s="313"/>
      <c r="D883" s="313"/>
      <c r="E883" s="313"/>
      <c r="F883" s="1542"/>
      <c r="G883" s="1542"/>
      <c r="H883" s="1542"/>
      <c r="I883" s="1542"/>
      <c r="J883" s="1542"/>
      <c r="K883" s="1542"/>
      <c r="L883" s="1542"/>
      <c r="M883" s="1542"/>
      <c r="N883" s="1542"/>
      <c r="O883" s="1542"/>
      <c r="P883" s="1542"/>
      <c r="Q883" s="1542"/>
    </row>
    <row r="884" spans="2:17">
      <c r="B884" s="313"/>
      <c r="C884" s="313"/>
      <c r="D884" s="313"/>
      <c r="E884" s="313"/>
      <c r="F884" s="1542"/>
      <c r="G884" s="1542"/>
      <c r="H884" s="1542"/>
      <c r="I884" s="1542"/>
      <c r="J884" s="1542"/>
      <c r="K884" s="1542"/>
      <c r="L884" s="1542"/>
      <c r="M884" s="1542"/>
      <c r="N884" s="1542"/>
      <c r="O884" s="1542"/>
      <c r="P884" s="1542"/>
      <c r="Q884" s="1542"/>
    </row>
    <row r="885" spans="2:17">
      <c r="B885" s="313"/>
      <c r="C885" s="313"/>
      <c r="D885" s="313"/>
      <c r="E885" s="313"/>
      <c r="F885" s="1542"/>
      <c r="G885" s="1542"/>
      <c r="H885" s="1542"/>
      <c r="I885" s="1542"/>
      <c r="J885" s="1542"/>
      <c r="K885" s="1542"/>
      <c r="L885" s="1542"/>
      <c r="M885" s="1542"/>
      <c r="N885" s="1542"/>
      <c r="O885" s="1542"/>
      <c r="P885" s="1542"/>
      <c r="Q885" s="1542"/>
    </row>
    <row r="886" spans="2:17">
      <c r="B886" s="313"/>
      <c r="C886" s="313"/>
      <c r="D886" s="313"/>
      <c r="E886" s="313"/>
      <c r="F886" s="1542"/>
      <c r="G886" s="1542"/>
      <c r="H886" s="1542"/>
      <c r="I886" s="1542"/>
      <c r="J886" s="1542"/>
      <c r="K886" s="1542"/>
      <c r="L886" s="1542"/>
      <c r="M886" s="1542"/>
      <c r="N886" s="1542"/>
      <c r="O886" s="1542"/>
      <c r="P886" s="1542"/>
      <c r="Q886" s="1542"/>
    </row>
    <row r="887" spans="2:17">
      <c r="B887" s="313"/>
      <c r="C887" s="313"/>
      <c r="D887" s="313"/>
      <c r="E887" s="313"/>
      <c r="F887" s="1542"/>
      <c r="G887" s="1542"/>
      <c r="H887" s="1542"/>
      <c r="I887" s="1542"/>
      <c r="J887" s="1542"/>
      <c r="K887" s="1542"/>
      <c r="L887" s="1542"/>
      <c r="M887" s="1542"/>
      <c r="N887" s="1542"/>
      <c r="O887" s="1542"/>
      <c r="P887" s="1542"/>
      <c r="Q887" s="1542"/>
    </row>
    <row r="888" spans="2:17">
      <c r="B888" s="313"/>
      <c r="C888" s="313"/>
      <c r="D888" s="313"/>
      <c r="E888" s="313"/>
      <c r="F888" s="1542"/>
      <c r="G888" s="1542"/>
      <c r="H888" s="1542"/>
      <c r="I888" s="1542"/>
      <c r="J888" s="1542"/>
      <c r="K888" s="1542"/>
      <c r="L888" s="1542"/>
      <c r="M888" s="1542"/>
      <c r="N888" s="1542"/>
      <c r="O888" s="1542"/>
      <c r="P888" s="1542"/>
      <c r="Q888" s="1542"/>
    </row>
    <row r="889" spans="2:17">
      <c r="B889" s="313"/>
      <c r="C889" s="313"/>
      <c r="D889" s="313"/>
      <c r="E889" s="313"/>
      <c r="F889" s="1542"/>
      <c r="G889" s="1542"/>
      <c r="H889" s="1542"/>
      <c r="I889" s="1542"/>
      <c r="J889" s="1542"/>
      <c r="K889" s="1542"/>
      <c r="L889" s="1542"/>
      <c r="M889" s="1542"/>
      <c r="N889" s="1542"/>
      <c r="O889" s="1542"/>
      <c r="P889" s="1542"/>
      <c r="Q889" s="1542"/>
    </row>
    <row r="890" spans="2:17">
      <c r="B890" s="313"/>
      <c r="C890" s="313"/>
      <c r="D890" s="313"/>
      <c r="E890" s="313"/>
      <c r="F890" s="1542"/>
      <c r="G890" s="1542"/>
      <c r="H890" s="1542"/>
      <c r="I890" s="1542"/>
      <c r="J890" s="1542"/>
      <c r="K890" s="1542"/>
      <c r="L890" s="1542"/>
      <c r="M890" s="1542"/>
      <c r="N890" s="1542"/>
      <c r="O890" s="1542"/>
      <c r="P890" s="1542"/>
      <c r="Q890" s="1542"/>
    </row>
    <row r="891" spans="2:17">
      <c r="B891" s="313"/>
      <c r="C891" s="313"/>
      <c r="D891" s="313"/>
      <c r="E891" s="313"/>
      <c r="F891" s="1542"/>
      <c r="G891" s="1542"/>
      <c r="H891" s="1542"/>
      <c r="I891" s="1542"/>
      <c r="J891" s="1542"/>
      <c r="K891" s="1542"/>
      <c r="L891" s="1542"/>
      <c r="M891" s="1542"/>
      <c r="N891" s="1542"/>
      <c r="O891" s="1542"/>
      <c r="P891" s="1542"/>
      <c r="Q891" s="1542"/>
    </row>
    <row r="892" spans="2:17">
      <c r="B892" s="313"/>
      <c r="C892" s="313"/>
      <c r="D892" s="313"/>
      <c r="E892" s="313"/>
      <c r="F892" s="1542"/>
      <c r="G892" s="1542"/>
      <c r="H892" s="1542"/>
      <c r="I892" s="1542"/>
      <c r="J892" s="1542"/>
      <c r="K892" s="1542"/>
      <c r="L892" s="1542"/>
      <c r="M892" s="1542"/>
      <c r="N892" s="1542"/>
      <c r="O892" s="1542"/>
      <c r="P892" s="1542"/>
      <c r="Q892" s="1542"/>
    </row>
    <row r="893" spans="2:17">
      <c r="B893" s="313"/>
      <c r="C893" s="313"/>
      <c r="D893" s="313"/>
      <c r="E893" s="313"/>
      <c r="F893" s="1542"/>
      <c r="G893" s="1542"/>
      <c r="H893" s="1542"/>
      <c r="I893" s="1542"/>
      <c r="J893" s="1542"/>
      <c r="K893" s="1542"/>
      <c r="L893" s="1542"/>
      <c r="M893" s="1542"/>
      <c r="N893" s="1542"/>
      <c r="O893" s="1542"/>
      <c r="P893" s="1542"/>
      <c r="Q893" s="1542"/>
    </row>
    <row r="894" spans="2:17">
      <c r="B894" s="313"/>
      <c r="C894" s="313"/>
      <c r="D894" s="313"/>
      <c r="E894" s="313"/>
      <c r="F894" s="1542"/>
      <c r="G894" s="1542"/>
      <c r="H894" s="1542"/>
      <c r="I894" s="1542"/>
      <c r="J894" s="1542"/>
      <c r="K894" s="1542"/>
      <c r="L894" s="1542"/>
      <c r="M894" s="1542"/>
      <c r="N894" s="1542"/>
      <c r="O894" s="1542"/>
      <c r="P894" s="1542"/>
      <c r="Q894" s="1542"/>
    </row>
    <row r="895" spans="2:17">
      <c r="B895" s="313"/>
      <c r="C895" s="313"/>
      <c r="D895" s="313"/>
      <c r="E895" s="313"/>
      <c r="F895" s="1542"/>
      <c r="G895" s="1542"/>
      <c r="H895" s="1542"/>
      <c r="I895" s="1542"/>
      <c r="J895" s="1542"/>
      <c r="K895" s="1542"/>
      <c r="L895" s="1542"/>
      <c r="M895" s="1542"/>
      <c r="N895" s="1542"/>
      <c r="O895" s="1542"/>
      <c r="P895" s="1542"/>
      <c r="Q895" s="1542"/>
    </row>
    <row r="896" spans="2:17">
      <c r="B896" s="313"/>
      <c r="C896" s="313"/>
      <c r="D896" s="313"/>
      <c r="E896" s="313"/>
      <c r="F896" s="1542"/>
      <c r="G896" s="1542"/>
      <c r="H896" s="1542"/>
      <c r="I896" s="1542"/>
      <c r="J896" s="1542"/>
      <c r="K896" s="1542"/>
      <c r="L896" s="1542"/>
      <c r="M896" s="1542"/>
      <c r="N896" s="1542"/>
      <c r="O896" s="1542"/>
      <c r="P896" s="1542"/>
      <c r="Q896" s="1542"/>
    </row>
    <row r="897" spans="2:17">
      <c r="B897" s="313"/>
      <c r="C897" s="313"/>
      <c r="D897" s="313"/>
      <c r="E897" s="313"/>
      <c r="F897" s="1542"/>
      <c r="G897" s="1542"/>
      <c r="H897" s="1542"/>
      <c r="I897" s="1542"/>
      <c r="J897" s="1542"/>
      <c r="K897" s="1542"/>
      <c r="L897" s="1542"/>
      <c r="M897" s="1542"/>
      <c r="N897" s="1542"/>
      <c r="O897" s="1542"/>
      <c r="P897" s="1542"/>
      <c r="Q897" s="1542"/>
    </row>
    <row r="898" spans="2:17">
      <c r="B898" s="313"/>
      <c r="C898" s="313"/>
      <c r="D898" s="313"/>
      <c r="E898" s="313"/>
      <c r="F898" s="1542"/>
      <c r="G898" s="1542"/>
      <c r="H898" s="1542"/>
      <c r="I898" s="1542"/>
      <c r="J898" s="1542"/>
      <c r="K898" s="1542"/>
      <c r="L898" s="1542"/>
      <c r="M898" s="1542"/>
      <c r="N898" s="1542"/>
      <c r="O898" s="1542"/>
      <c r="P898" s="1542"/>
      <c r="Q898" s="1542"/>
    </row>
    <row r="899" spans="2:17">
      <c r="B899" s="313"/>
      <c r="C899" s="313"/>
      <c r="D899" s="313"/>
      <c r="E899" s="313"/>
      <c r="F899" s="1542"/>
      <c r="G899" s="1542"/>
      <c r="H899" s="1542"/>
      <c r="I899" s="1542"/>
      <c r="J899" s="1542"/>
      <c r="K899" s="1542"/>
      <c r="L899" s="1542"/>
      <c r="M899" s="1542"/>
      <c r="N899" s="1542"/>
      <c r="O899" s="1542"/>
      <c r="P899" s="1542"/>
      <c r="Q899" s="1542"/>
    </row>
    <row r="900" spans="2:17">
      <c r="B900" s="313"/>
      <c r="C900" s="313"/>
      <c r="D900" s="313"/>
      <c r="E900" s="313"/>
      <c r="F900" s="1542"/>
      <c r="G900" s="1542"/>
      <c r="H900" s="1542"/>
      <c r="I900" s="1542"/>
      <c r="J900" s="1542"/>
      <c r="K900" s="1542"/>
      <c r="L900" s="1542"/>
      <c r="M900" s="1542"/>
      <c r="N900" s="1542"/>
      <c r="O900" s="1542"/>
      <c r="P900" s="1542"/>
      <c r="Q900" s="1542"/>
    </row>
    <row r="901" spans="2:17">
      <c r="B901" s="313"/>
      <c r="C901" s="313"/>
      <c r="D901" s="313"/>
      <c r="E901" s="313"/>
      <c r="F901" s="1542"/>
      <c r="G901" s="1542"/>
      <c r="H901" s="1542"/>
      <c r="I901" s="1542"/>
      <c r="J901" s="1542"/>
      <c r="K901" s="1542"/>
      <c r="L901" s="1542"/>
      <c r="M901" s="1542"/>
      <c r="N901" s="1542"/>
      <c r="O901" s="1542"/>
      <c r="P901" s="1542"/>
      <c r="Q901" s="1542"/>
    </row>
    <row r="902" spans="2:17">
      <c r="B902" s="313"/>
      <c r="C902" s="313"/>
      <c r="D902" s="313"/>
      <c r="E902" s="313"/>
      <c r="F902" s="1542"/>
      <c r="G902" s="1542"/>
      <c r="H902" s="1542"/>
      <c r="I902" s="1542"/>
      <c r="J902" s="1542"/>
      <c r="K902" s="1542"/>
      <c r="L902" s="1542"/>
      <c r="M902" s="1542"/>
      <c r="N902" s="1542"/>
      <c r="O902" s="1542"/>
      <c r="P902" s="1542"/>
      <c r="Q902" s="1542"/>
    </row>
    <row r="903" spans="2:17">
      <c r="B903" s="313"/>
      <c r="C903" s="313"/>
      <c r="D903" s="313"/>
      <c r="E903" s="313"/>
      <c r="F903" s="1542"/>
      <c r="G903" s="1542"/>
      <c r="H903" s="1542"/>
      <c r="I903" s="1542"/>
      <c r="J903" s="1542"/>
      <c r="K903" s="1542"/>
      <c r="L903" s="1542"/>
      <c r="M903" s="1542"/>
      <c r="N903" s="1542"/>
      <c r="O903" s="1542"/>
      <c r="P903" s="1542"/>
      <c r="Q903" s="1542"/>
    </row>
    <row r="904" spans="2:17">
      <c r="B904" s="313"/>
      <c r="C904" s="313"/>
      <c r="D904" s="313"/>
      <c r="E904" s="313"/>
      <c r="F904" s="1542"/>
      <c r="G904" s="1542"/>
      <c r="H904" s="1542"/>
      <c r="I904" s="1542"/>
      <c r="J904" s="1542"/>
      <c r="K904" s="1542"/>
      <c r="L904" s="1542"/>
      <c r="M904" s="1542"/>
      <c r="N904" s="1542"/>
      <c r="O904" s="1542"/>
      <c r="P904" s="1542"/>
      <c r="Q904" s="1542"/>
    </row>
    <row r="905" spans="2:17">
      <c r="B905" s="313"/>
      <c r="C905" s="313"/>
      <c r="D905" s="313"/>
      <c r="E905" s="313"/>
      <c r="F905" s="1542"/>
      <c r="G905" s="1542"/>
      <c r="H905" s="1542"/>
      <c r="I905" s="1542"/>
      <c r="J905" s="1542"/>
      <c r="K905" s="1542"/>
      <c r="L905" s="1542"/>
      <c r="M905" s="1542"/>
      <c r="N905" s="1542"/>
      <c r="O905" s="1542"/>
      <c r="P905" s="1542"/>
      <c r="Q905" s="1542"/>
    </row>
    <row r="906" spans="2:17">
      <c r="B906" s="313"/>
      <c r="C906" s="313"/>
      <c r="D906" s="313"/>
      <c r="E906" s="313"/>
      <c r="F906" s="1542"/>
      <c r="G906" s="1542"/>
      <c r="H906" s="1542"/>
      <c r="I906" s="1542"/>
      <c r="J906" s="1542"/>
      <c r="K906" s="1542"/>
      <c r="L906" s="1542"/>
      <c r="M906" s="1542"/>
      <c r="N906" s="1542"/>
      <c r="O906" s="1542"/>
      <c r="P906" s="1542"/>
      <c r="Q906" s="1542"/>
    </row>
    <row r="907" spans="2:17">
      <c r="B907" s="313"/>
      <c r="C907" s="313"/>
      <c r="D907" s="313"/>
      <c r="E907" s="313"/>
      <c r="F907" s="1542"/>
      <c r="G907" s="1542"/>
      <c r="H907" s="1542"/>
      <c r="I907" s="1542"/>
      <c r="J907" s="1542"/>
      <c r="K907" s="1542"/>
      <c r="L907" s="1542"/>
      <c r="M907" s="1542"/>
      <c r="N907" s="1542"/>
      <c r="O907" s="1542"/>
      <c r="P907" s="1542"/>
      <c r="Q907" s="1542"/>
    </row>
    <row r="908" spans="2:17">
      <c r="B908" s="313"/>
      <c r="C908" s="313"/>
      <c r="D908" s="313"/>
      <c r="E908" s="313"/>
      <c r="F908" s="1542"/>
      <c r="G908" s="1542"/>
      <c r="H908" s="1542"/>
      <c r="I908" s="1542"/>
      <c r="J908" s="1542"/>
      <c r="K908" s="1542"/>
      <c r="L908" s="1542"/>
      <c r="M908" s="1542"/>
      <c r="N908" s="1542"/>
      <c r="O908" s="1542"/>
      <c r="P908" s="1542"/>
      <c r="Q908" s="1542"/>
    </row>
    <row r="909" spans="2:17">
      <c r="B909" s="313"/>
      <c r="C909" s="313"/>
      <c r="D909" s="313"/>
      <c r="E909" s="313"/>
      <c r="F909" s="1542"/>
      <c r="G909" s="1542"/>
      <c r="H909" s="1542"/>
      <c r="I909" s="1542"/>
      <c r="J909" s="1542"/>
      <c r="K909" s="1542"/>
      <c r="L909" s="1542"/>
      <c r="M909" s="1542"/>
      <c r="N909" s="1542"/>
      <c r="O909" s="1542"/>
      <c r="P909" s="1542"/>
      <c r="Q909" s="1542"/>
    </row>
    <row r="910" spans="2:17">
      <c r="B910" s="313"/>
      <c r="C910" s="313"/>
      <c r="D910" s="313"/>
      <c r="E910" s="313"/>
      <c r="F910" s="1542"/>
      <c r="G910" s="1542"/>
      <c r="H910" s="1542"/>
      <c r="I910" s="1542"/>
      <c r="J910" s="1542"/>
      <c r="K910" s="1542"/>
      <c r="L910" s="1542"/>
      <c r="M910" s="1542"/>
      <c r="N910" s="1542"/>
      <c r="O910" s="1542"/>
      <c r="P910" s="1542"/>
      <c r="Q910" s="1542"/>
    </row>
    <row r="911" spans="2:17">
      <c r="B911" s="313"/>
      <c r="C911" s="313"/>
      <c r="D911" s="313"/>
      <c r="E911" s="313"/>
      <c r="F911" s="1542"/>
      <c r="G911" s="1542"/>
      <c r="H911" s="1542"/>
      <c r="I911" s="1542"/>
      <c r="J911" s="1542"/>
      <c r="K911" s="1542"/>
      <c r="L911" s="1542"/>
      <c r="M911" s="1542"/>
      <c r="N911" s="1542"/>
      <c r="O911" s="1542"/>
      <c r="P911" s="1542"/>
      <c r="Q911" s="1542"/>
    </row>
    <row r="912" spans="2:17">
      <c r="B912" s="313"/>
      <c r="C912" s="313"/>
      <c r="D912" s="313"/>
      <c r="E912" s="313"/>
      <c r="F912" s="1542"/>
      <c r="G912" s="1542"/>
      <c r="H912" s="1542"/>
      <c r="I912" s="1542"/>
      <c r="J912" s="1542"/>
      <c r="K912" s="1542"/>
      <c r="L912" s="1542"/>
      <c r="M912" s="1542"/>
      <c r="N912" s="1542"/>
      <c r="O912" s="1542"/>
      <c r="P912" s="1542"/>
      <c r="Q912" s="1542"/>
    </row>
    <row r="913" spans="2:17">
      <c r="B913" s="313"/>
      <c r="C913" s="313"/>
      <c r="D913" s="313"/>
      <c r="E913" s="313"/>
      <c r="F913" s="1542"/>
      <c r="G913" s="1542"/>
      <c r="H913" s="1542"/>
      <c r="I913" s="1542"/>
      <c r="J913" s="1542"/>
      <c r="K913" s="1542"/>
      <c r="L913" s="1542"/>
      <c r="M913" s="1542"/>
      <c r="N913" s="1542"/>
      <c r="O913" s="1542"/>
      <c r="P913" s="1542"/>
      <c r="Q913" s="1542"/>
    </row>
    <row r="914" spans="2:17">
      <c r="B914" s="313"/>
      <c r="C914" s="313"/>
      <c r="D914" s="313"/>
      <c r="E914" s="313"/>
      <c r="F914" s="1542"/>
      <c r="G914" s="1542"/>
      <c r="H914" s="1542"/>
      <c r="I914" s="1542"/>
      <c r="J914" s="1542"/>
      <c r="K914" s="1542"/>
      <c r="L914" s="1542"/>
      <c r="M914" s="1542"/>
      <c r="N914" s="1542"/>
      <c r="O914" s="1542"/>
      <c r="P914" s="1542"/>
      <c r="Q914" s="1542"/>
    </row>
    <row r="915" spans="2:17">
      <c r="B915" s="313"/>
      <c r="C915" s="313"/>
      <c r="D915" s="313"/>
      <c r="E915" s="313"/>
      <c r="F915" s="1542"/>
      <c r="G915" s="1542"/>
      <c r="H915" s="1542"/>
      <c r="I915" s="1542"/>
      <c r="J915" s="1542"/>
      <c r="K915" s="1542"/>
      <c r="L915" s="1542"/>
      <c r="M915" s="1542"/>
      <c r="N915" s="1542"/>
      <c r="O915" s="1542"/>
      <c r="P915" s="1542"/>
      <c r="Q915" s="1542"/>
    </row>
    <row r="916" spans="2:17">
      <c r="B916" s="313"/>
      <c r="C916" s="313"/>
      <c r="D916" s="313"/>
      <c r="E916" s="313"/>
      <c r="F916" s="1542"/>
      <c r="G916" s="1542"/>
      <c r="H916" s="1542"/>
      <c r="I916" s="1542"/>
      <c r="J916" s="1542"/>
      <c r="K916" s="1542"/>
      <c r="L916" s="1542"/>
      <c r="M916" s="1542"/>
      <c r="N916" s="1542"/>
      <c r="O916" s="1542"/>
      <c r="P916" s="1542"/>
      <c r="Q916" s="1542"/>
    </row>
    <row r="917" spans="2:17">
      <c r="B917" s="313"/>
      <c r="C917" s="313"/>
      <c r="D917" s="313"/>
      <c r="E917" s="313"/>
      <c r="F917" s="1542"/>
      <c r="G917" s="1542"/>
      <c r="H917" s="1542"/>
      <c r="I917" s="1542"/>
      <c r="J917" s="1542"/>
      <c r="K917" s="1542"/>
      <c r="L917" s="1542"/>
      <c r="M917" s="1542"/>
      <c r="N917" s="1542"/>
      <c r="O917" s="1542"/>
      <c r="P917" s="1542"/>
      <c r="Q917" s="1542"/>
    </row>
    <row r="918" spans="2:17">
      <c r="B918" s="313"/>
      <c r="C918" s="313"/>
      <c r="D918" s="313"/>
      <c r="E918" s="313"/>
      <c r="F918" s="1542"/>
      <c r="G918" s="1542"/>
      <c r="H918" s="1542"/>
      <c r="I918" s="1542"/>
      <c r="J918" s="1542"/>
      <c r="K918" s="1542"/>
      <c r="L918" s="1542"/>
      <c r="M918" s="1542"/>
      <c r="N918" s="1542"/>
      <c r="O918" s="1542"/>
      <c r="P918" s="1542"/>
      <c r="Q918" s="1542"/>
    </row>
    <row r="919" spans="2:17">
      <c r="B919" s="313"/>
      <c r="C919" s="313"/>
      <c r="D919" s="313"/>
      <c r="E919" s="313"/>
      <c r="F919" s="1542"/>
      <c r="G919" s="1542"/>
      <c r="H919" s="1542"/>
      <c r="I919" s="1542"/>
      <c r="J919" s="1542"/>
      <c r="K919" s="1542"/>
      <c r="L919" s="1542"/>
      <c r="M919" s="1542"/>
      <c r="N919" s="1542"/>
      <c r="O919" s="1542"/>
      <c r="P919" s="1542"/>
      <c r="Q919" s="1542"/>
    </row>
    <row r="920" spans="2:17">
      <c r="B920" s="313"/>
      <c r="C920" s="313"/>
      <c r="D920" s="313"/>
      <c r="E920" s="313"/>
      <c r="F920" s="1542"/>
      <c r="G920" s="1542"/>
      <c r="H920" s="1542"/>
      <c r="I920" s="1542"/>
      <c r="J920" s="1542"/>
      <c r="K920" s="1542"/>
      <c r="L920" s="1542"/>
      <c r="M920" s="1542"/>
      <c r="N920" s="1542"/>
      <c r="O920" s="1542"/>
      <c r="P920" s="1542"/>
      <c r="Q920" s="1542"/>
    </row>
    <row r="921" spans="2:17">
      <c r="B921" s="313"/>
      <c r="C921" s="313"/>
      <c r="D921" s="313"/>
      <c r="E921" s="313"/>
      <c r="F921" s="1542"/>
      <c r="G921" s="1542"/>
      <c r="H921" s="1542"/>
      <c r="I921" s="1542"/>
      <c r="J921" s="1542"/>
      <c r="K921" s="1542"/>
      <c r="L921" s="1542"/>
      <c r="M921" s="1542"/>
      <c r="N921" s="1542"/>
      <c r="O921" s="1542"/>
      <c r="P921" s="1542"/>
      <c r="Q921" s="1542"/>
    </row>
    <row r="922" spans="2:17">
      <c r="B922" s="313"/>
      <c r="C922" s="313"/>
      <c r="D922" s="313"/>
      <c r="E922" s="313"/>
      <c r="F922" s="1542"/>
      <c r="G922" s="1542"/>
      <c r="H922" s="1542"/>
      <c r="I922" s="1542"/>
      <c r="J922" s="1542"/>
      <c r="K922" s="1542"/>
      <c r="L922" s="1542"/>
      <c r="M922" s="1542"/>
      <c r="N922" s="1542"/>
      <c r="O922" s="1542"/>
      <c r="P922" s="1542"/>
      <c r="Q922" s="1542"/>
    </row>
    <row r="923" spans="2:17">
      <c r="B923" s="313"/>
      <c r="C923" s="313"/>
      <c r="D923" s="313"/>
      <c r="E923" s="313"/>
      <c r="F923" s="1542"/>
      <c r="G923" s="1542"/>
      <c r="H923" s="1542"/>
      <c r="I923" s="1542"/>
      <c r="J923" s="1542"/>
      <c r="K923" s="1542"/>
      <c r="L923" s="1542"/>
      <c r="M923" s="1542"/>
      <c r="N923" s="1542"/>
      <c r="O923" s="1542"/>
      <c r="P923" s="1542"/>
      <c r="Q923" s="1542"/>
    </row>
    <row r="924" spans="2:17">
      <c r="B924" s="313"/>
      <c r="C924" s="313"/>
      <c r="D924" s="313"/>
      <c r="E924" s="313"/>
      <c r="F924" s="1542"/>
      <c r="G924" s="1542"/>
      <c r="H924" s="1542"/>
      <c r="I924" s="1542"/>
      <c r="J924" s="1542"/>
      <c r="K924" s="1542"/>
      <c r="L924" s="1542"/>
      <c r="M924" s="1542"/>
      <c r="N924" s="1542"/>
      <c r="O924" s="1542"/>
      <c r="P924" s="1542"/>
      <c r="Q924" s="1542"/>
    </row>
    <row r="925" spans="2:17">
      <c r="B925" s="313"/>
      <c r="C925" s="313"/>
      <c r="D925" s="313"/>
      <c r="E925" s="313"/>
      <c r="F925" s="1542"/>
      <c r="G925" s="1542"/>
      <c r="H925" s="1542"/>
      <c r="I925" s="1542"/>
      <c r="J925" s="1542"/>
      <c r="K925" s="1542"/>
      <c r="L925" s="1542"/>
      <c r="M925" s="1542"/>
      <c r="N925" s="1542"/>
      <c r="O925" s="1542"/>
      <c r="P925" s="1542"/>
      <c r="Q925" s="1542"/>
    </row>
    <row r="926" spans="2:17">
      <c r="B926" s="313"/>
      <c r="C926" s="313"/>
      <c r="D926" s="313"/>
      <c r="E926" s="313"/>
      <c r="F926" s="1542"/>
      <c r="G926" s="1542"/>
      <c r="H926" s="1542"/>
      <c r="I926" s="1542"/>
      <c r="J926" s="1542"/>
      <c r="K926" s="1542"/>
      <c r="L926" s="1542"/>
      <c r="M926" s="1542"/>
      <c r="N926" s="1542"/>
      <c r="O926" s="1542"/>
      <c r="P926" s="1542"/>
      <c r="Q926" s="1542"/>
    </row>
    <row r="927" spans="2:17">
      <c r="B927" s="313"/>
      <c r="C927" s="313"/>
      <c r="D927" s="313"/>
      <c r="E927" s="313"/>
      <c r="F927" s="1542"/>
      <c r="G927" s="1542"/>
      <c r="H927" s="1542"/>
      <c r="I927" s="1542"/>
      <c r="J927" s="1542"/>
      <c r="K927" s="1542"/>
      <c r="L927" s="1542"/>
      <c r="M927" s="1542"/>
      <c r="N927" s="1542"/>
      <c r="O927" s="1542"/>
      <c r="P927" s="1542"/>
      <c r="Q927" s="1542"/>
    </row>
    <row r="928" spans="2:17">
      <c r="B928" s="313"/>
      <c r="C928" s="313"/>
      <c r="D928" s="313"/>
      <c r="E928" s="313"/>
      <c r="F928" s="1542"/>
      <c r="G928" s="1542"/>
      <c r="H928" s="1542"/>
      <c r="I928" s="1542"/>
      <c r="J928" s="1542"/>
      <c r="K928" s="1542"/>
      <c r="L928" s="1542"/>
      <c r="M928" s="1542"/>
      <c r="N928" s="1542"/>
      <c r="O928" s="1542"/>
      <c r="P928" s="1542"/>
      <c r="Q928" s="1542"/>
    </row>
    <row r="929" spans="2:17">
      <c r="B929" s="313"/>
      <c r="C929" s="313"/>
      <c r="D929" s="313"/>
      <c r="E929" s="313"/>
      <c r="F929" s="1542"/>
      <c r="G929" s="1542"/>
      <c r="H929" s="1542"/>
      <c r="I929" s="1542"/>
      <c r="J929" s="1542"/>
      <c r="K929" s="1542"/>
      <c r="L929" s="1542"/>
      <c r="M929" s="1542"/>
      <c r="N929" s="1542"/>
      <c r="O929" s="1542"/>
      <c r="P929" s="1542"/>
      <c r="Q929" s="1542"/>
    </row>
    <row r="930" spans="2:17">
      <c r="B930" s="313"/>
      <c r="C930" s="313"/>
      <c r="D930" s="313"/>
      <c r="E930" s="313"/>
      <c r="F930" s="1542"/>
      <c r="G930" s="1542"/>
      <c r="H930" s="1542"/>
      <c r="I930" s="1542"/>
      <c r="J930" s="1542"/>
      <c r="K930" s="1542"/>
      <c r="L930" s="1542"/>
      <c r="M930" s="1542"/>
      <c r="N930" s="1542"/>
      <c r="O930" s="1542"/>
      <c r="P930" s="1542"/>
      <c r="Q930" s="1542"/>
    </row>
    <row r="931" spans="2:17">
      <c r="B931" s="313"/>
      <c r="C931" s="313"/>
      <c r="D931" s="313"/>
      <c r="E931" s="313"/>
      <c r="F931" s="1542"/>
      <c r="G931" s="1542"/>
      <c r="H931" s="1542"/>
      <c r="I931" s="1542"/>
      <c r="J931" s="1542"/>
      <c r="K931" s="1542"/>
      <c r="L931" s="1542"/>
      <c r="M931" s="1542"/>
      <c r="N931" s="1542"/>
      <c r="O931" s="1542"/>
      <c r="P931" s="1542"/>
      <c r="Q931" s="1542"/>
    </row>
    <row r="932" spans="2:17">
      <c r="B932" s="313"/>
      <c r="C932" s="313"/>
      <c r="D932" s="313"/>
      <c r="E932" s="313"/>
      <c r="F932" s="1542"/>
      <c r="G932" s="1542"/>
      <c r="H932" s="1542"/>
      <c r="I932" s="1542"/>
      <c r="J932" s="1542"/>
      <c r="K932" s="1542"/>
      <c r="L932" s="1542"/>
      <c r="M932" s="1542"/>
      <c r="N932" s="1542"/>
      <c r="O932" s="1542"/>
      <c r="P932" s="1542"/>
      <c r="Q932" s="1542"/>
    </row>
    <row r="933" spans="2:17">
      <c r="B933" s="313"/>
      <c r="C933" s="313"/>
      <c r="D933" s="313"/>
      <c r="E933" s="313"/>
      <c r="F933" s="1542"/>
      <c r="G933" s="1542"/>
      <c r="H933" s="1542"/>
      <c r="I933" s="1542"/>
      <c r="J933" s="1542"/>
      <c r="K933" s="1542"/>
      <c r="L933" s="1542"/>
      <c r="M933" s="1542"/>
      <c r="N933" s="1542"/>
      <c r="O933" s="1542"/>
      <c r="P933" s="1542"/>
      <c r="Q933" s="1542"/>
    </row>
    <row r="934" spans="2:17">
      <c r="B934" s="313"/>
      <c r="C934" s="313"/>
      <c r="D934" s="313"/>
      <c r="E934" s="313"/>
      <c r="F934" s="1542"/>
      <c r="G934" s="1542"/>
      <c r="H934" s="1542"/>
      <c r="I934" s="1542"/>
      <c r="J934" s="1542"/>
      <c r="K934" s="1542"/>
      <c r="L934" s="1542"/>
      <c r="M934" s="1542"/>
      <c r="N934" s="1542"/>
      <c r="O934" s="1542"/>
      <c r="P934" s="1542"/>
      <c r="Q934" s="1542"/>
    </row>
    <row r="935" spans="2:17">
      <c r="B935" s="313"/>
      <c r="C935" s="313"/>
      <c r="D935" s="313"/>
      <c r="E935" s="313"/>
      <c r="F935" s="1542"/>
      <c r="G935" s="1542"/>
      <c r="H935" s="1542"/>
      <c r="I935" s="1542"/>
      <c r="J935" s="1542"/>
      <c r="K935" s="1542"/>
      <c r="L935" s="1542"/>
      <c r="M935" s="1542"/>
      <c r="N935" s="1542"/>
      <c r="O935" s="1542"/>
      <c r="P935" s="1542"/>
      <c r="Q935" s="1542"/>
    </row>
    <row r="936" spans="2:17">
      <c r="B936" s="313"/>
      <c r="C936" s="313"/>
      <c r="D936" s="313"/>
      <c r="E936" s="313"/>
      <c r="F936" s="1542"/>
      <c r="G936" s="1542"/>
      <c r="H936" s="1542"/>
      <c r="I936" s="1542"/>
      <c r="J936" s="1542"/>
      <c r="K936" s="1542"/>
      <c r="L936" s="1542"/>
      <c r="M936" s="1542"/>
      <c r="N936" s="1542"/>
      <c r="O936" s="1542"/>
      <c r="P936" s="1542"/>
      <c r="Q936" s="1542"/>
    </row>
    <row r="937" spans="2:17">
      <c r="B937" s="313"/>
      <c r="C937" s="313"/>
      <c r="D937" s="313"/>
      <c r="E937" s="313"/>
      <c r="F937" s="1542"/>
      <c r="G937" s="1542"/>
      <c r="H937" s="1542"/>
      <c r="I937" s="1542"/>
      <c r="J937" s="1542"/>
      <c r="K937" s="1542"/>
      <c r="L937" s="1542"/>
      <c r="M937" s="1542"/>
      <c r="N937" s="1542"/>
      <c r="O937" s="1542"/>
      <c r="P937" s="1542"/>
      <c r="Q937" s="1542"/>
    </row>
    <row r="938" spans="2:17">
      <c r="B938" s="313"/>
      <c r="C938" s="313"/>
      <c r="D938" s="313"/>
      <c r="E938" s="313"/>
      <c r="F938" s="1542"/>
      <c r="G938" s="1542"/>
      <c r="H938" s="1542"/>
      <c r="I938" s="1542"/>
      <c r="J938" s="1542"/>
      <c r="K938" s="1542"/>
      <c r="L938" s="1542"/>
      <c r="M938" s="1542"/>
      <c r="N938" s="1542"/>
      <c r="O938" s="1542"/>
      <c r="P938" s="1542"/>
      <c r="Q938" s="1542"/>
    </row>
    <row r="939" spans="2:17">
      <c r="B939" s="313"/>
      <c r="C939" s="313"/>
      <c r="D939" s="313"/>
      <c r="E939" s="313"/>
      <c r="F939" s="1542"/>
      <c r="G939" s="1542"/>
      <c r="H939" s="1542"/>
      <c r="I939" s="1542"/>
      <c r="J939" s="1542"/>
      <c r="K939" s="1542"/>
      <c r="L939" s="1542"/>
      <c r="M939" s="1542"/>
      <c r="N939" s="1542"/>
      <c r="O939" s="1542"/>
      <c r="P939" s="1542"/>
      <c r="Q939" s="1542"/>
    </row>
    <row r="940" spans="2:17">
      <c r="B940" s="313"/>
      <c r="C940" s="313"/>
      <c r="D940" s="313"/>
      <c r="E940" s="313"/>
      <c r="F940" s="1542"/>
      <c r="G940" s="1542"/>
      <c r="H940" s="1542"/>
      <c r="I940" s="1542"/>
      <c r="J940" s="1542"/>
      <c r="K940" s="1542"/>
      <c r="L940" s="1542"/>
      <c r="M940" s="1542"/>
      <c r="N940" s="1542"/>
      <c r="O940" s="1542"/>
      <c r="P940" s="1542"/>
      <c r="Q940" s="1542"/>
    </row>
    <row r="941" spans="2:17">
      <c r="B941" s="313"/>
      <c r="C941" s="313"/>
      <c r="D941" s="313"/>
      <c r="E941" s="313"/>
      <c r="F941" s="1542"/>
      <c r="G941" s="1542"/>
      <c r="H941" s="1542"/>
      <c r="I941" s="1542"/>
      <c r="J941" s="1542"/>
      <c r="K941" s="1542"/>
      <c r="L941" s="1542"/>
      <c r="M941" s="1542"/>
      <c r="N941" s="1542"/>
      <c r="O941" s="1542"/>
      <c r="P941" s="1542"/>
      <c r="Q941" s="1542"/>
    </row>
    <row r="942" spans="2:17">
      <c r="B942" s="313"/>
      <c r="C942" s="313"/>
      <c r="D942" s="313"/>
      <c r="E942" s="313"/>
      <c r="F942" s="1542"/>
      <c r="G942" s="1542"/>
      <c r="H942" s="1542"/>
      <c r="I942" s="1542"/>
      <c r="J942" s="1542"/>
      <c r="K942" s="1542"/>
      <c r="L942" s="1542"/>
      <c r="M942" s="1542"/>
      <c r="N942" s="1542"/>
      <c r="O942" s="1542"/>
      <c r="P942" s="1542"/>
      <c r="Q942" s="1542"/>
    </row>
    <row r="943" spans="2:17">
      <c r="B943" s="313"/>
      <c r="C943" s="313"/>
      <c r="D943" s="313"/>
      <c r="E943" s="313"/>
      <c r="F943" s="1542"/>
      <c r="G943" s="1542"/>
      <c r="H943" s="1542"/>
      <c r="I943" s="1542"/>
      <c r="J943" s="1542"/>
      <c r="K943" s="1542"/>
      <c r="L943" s="1542"/>
      <c r="M943" s="1542"/>
      <c r="N943" s="1542"/>
      <c r="O943" s="1542"/>
      <c r="P943" s="1542"/>
      <c r="Q943" s="1542"/>
    </row>
    <row r="944" spans="2:17">
      <c r="B944" s="313"/>
      <c r="C944" s="313"/>
      <c r="D944" s="313"/>
      <c r="E944" s="313"/>
      <c r="F944" s="1542"/>
      <c r="G944" s="1542"/>
      <c r="H944" s="1542"/>
      <c r="I944" s="1542"/>
      <c r="J944" s="1542"/>
      <c r="K944" s="1542"/>
      <c r="L944" s="1542"/>
      <c r="M944" s="1542"/>
      <c r="N944" s="1542"/>
      <c r="O944" s="1542"/>
      <c r="P944" s="1542"/>
      <c r="Q944" s="1542"/>
    </row>
    <row r="945" spans="2:17">
      <c r="B945" s="313"/>
      <c r="C945" s="313"/>
      <c r="D945" s="313"/>
      <c r="E945" s="313"/>
      <c r="F945" s="1542"/>
      <c r="G945" s="1542"/>
      <c r="H945" s="1542"/>
      <c r="I945" s="1542"/>
      <c r="J945" s="1542"/>
      <c r="K945" s="1542"/>
      <c r="L945" s="1542"/>
      <c r="M945" s="1542"/>
      <c r="N945" s="1542"/>
      <c r="O945" s="1542"/>
      <c r="P945" s="1542"/>
      <c r="Q945" s="1542"/>
    </row>
    <row r="946" spans="2:17">
      <c r="B946" s="313"/>
      <c r="C946" s="313"/>
      <c r="D946" s="313"/>
      <c r="E946" s="313"/>
      <c r="F946" s="1542"/>
      <c r="G946" s="1542"/>
      <c r="H946" s="1542"/>
      <c r="I946" s="1542"/>
      <c r="J946" s="1542"/>
      <c r="K946" s="1542"/>
      <c r="L946" s="1542"/>
      <c r="M946" s="1542"/>
      <c r="N946" s="1542"/>
      <c r="O946" s="1542"/>
      <c r="P946" s="1542"/>
      <c r="Q946" s="1542"/>
    </row>
    <row r="947" spans="2:17">
      <c r="B947" s="313"/>
      <c r="C947" s="313"/>
      <c r="D947" s="313"/>
      <c r="E947" s="313"/>
      <c r="F947" s="1542"/>
      <c r="G947" s="1542"/>
      <c r="H947" s="1542"/>
      <c r="I947" s="1542"/>
      <c r="J947" s="1542"/>
      <c r="K947" s="1542"/>
      <c r="L947" s="1542"/>
      <c r="M947" s="1542"/>
      <c r="N947" s="1542"/>
      <c r="O947" s="1542"/>
      <c r="P947" s="1542"/>
      <c r="Q947" s="1542"/>
    </row>
    <row r="948" spans="2:17">
      <c r="B948" s="313"/>
      <c r="C948" s="313"/>
      <c r="D948" s="313"/>
      <c r="E948" s="313"/>
      <c r="F948" s="1542"/>
      <c r="G948" s="1542"/>
      <c r="H948" s="1542"/>
      <c r="I948" s="1542"/>
      <c r="J948" s="1542"/>
      <c r="K948" s="1542"/>
      <c r="L948" s="1542"/>
      <c r="M948" s="1542"/>
      <c r="N948" s="1542"/>
      <c r="O948" s="1542"/>
      <c r="P948" s="1542"/>
      <c r="Q948" s="1542"/>
    </row>
    <row r="949" spans="2:17">
      <c r="B949" s="313"/>
      <c r="C949" s="313"/>
      <c r="D949" s="313"/>
      <c r="E949" s="313"/>
      <c r="F949" s="1542"/>
      <c r="G949" s="1542"/>
      <c r="H949" s="1542"/>
      <c r="I949" s="1542"/>
      <c r="J949" s="1542"/>
      <c r="K949" s="1542"/>
      <c r="L949" s="1542"/>
      <c r="M949" s="1542"/>
      <c r="N949" s="1542"/>
      <c r="O949" s="1542"/>
      <c r="P949" s="1542"/>
      <c r="Q949" s="1542"/>
    </row>
    <row r="950" spans="2:17">
      <c r="B950" s="313"/>
      <c r="C950" s="313"/>
      <c r="D950" s="313"/>
      <c r="E950" s="313"/>
      <c r="F950" s="1542"/>
      <c r="G950" s="1542"/>
      <c r="H950" s="1542"/>
      <c r="I950" s="1542"/>
      <c r="J950" s="1542"/>
      <c r="K950" s="1542"/>
      <c r="L950" s="1542"/>
      <c r="M950" s="1542"/>
      <c r="N950" s="1542"/>
      <c r="O950" s="1542"/>
      <c r="P950" s="1542"/>
      <c r="Q950" s="1542"/>
    </row>
    <row r="951" spans="2:17">
      <c r="B951" s="313"/>
      <c r="C951" s="313"/>
      <c r="D951" s="313"/>
      <c r="E951" s="313"/>
      <c r="F951" s="1542"/>
      <c r="G951" s="1542"/>
      <c r="H951" s="1542"/>
      <c r="I951" s="1542"/>
      <c r="J951" s="1542"/>
      <c r="K951" s="1542"/>
      <c r="L951" s="1542"/>
      <c r="M951" s="1542"/>
      <c r="N951" s="1542"/>
      <c r="O951" s="1542"/>
      <c r="P951" s="1542"/>
      <c r="Q951" s="1542"/>
    </row>
    <row r="952" spans="2:17">
      <c r="B952" s="313"/>
      <c r="C952" s="313"/>
      <c r="D952" s="313"/>
      <c r="E952" s="313"/>
      <c r="F952" s="1542"/>
      <c r="G952" s="1542"/>
      <c r="H952" s="1542"/>
      <c r="I952" s="1542"/>
      <c r="J952" s="1542"/>
      <c r="K952" s="1542"/>
      <c r="L952" s="1542"/>
      <c r="M952" s="1542"/>
      <c r="N952" s="1542"/>
      <c r="O952" s="1542"/>
      <c r="P952" s="1542"/>
      <c r="Q952" s="1542"/>
    </row>
    <row r="953" spans="2:17">
      <c r="B953" s="313"/>
      <c r="C953" s="313"/>
      <c r="D953" s="313"/>
      <c r="E953" s="313"/>
      <c r="F953" s="1542"/>
      <c r="G953" s="1542"/>
      <c r="H953" s="1542"/>
      <c r="I953" s="1542"/>
      <c r="J953" s="1542"/>
      <c r="K953" s="1542"/>
      <c r="L953" s="1542"/>
      <c r="M953" s="1542"/>
      <c r="N953" s="1542"/>
      <c r="O953" s="1542"/>
      <c r="P953" s="1542"/>
      <c r="Q953" s="1542"/>
    </row>
    <row r="954" spans="2:17">
      <c r="B954" s="313"/>
      <c r="C954" s="313"/>
      <c r="D954" s="313"/>
      <c r="E954" s="313"/>
      <c r="F954" s="1542"/>
      <c r="G954" s="1542"/>
      <c r="H954" s="1542"/>
      <c r="I954" s="1542"/>
      <c r="J954" s="1542"/>
      <c r="K954" s="1542"/>
      <c r="L954" s="1542"/>
      <c r="M954" s="1542"/>
      <c r="N954" s="1542"/>
      <c r="O954" s="1542"/>
      <c r="P954" s="1542"/>
      <c r="Q954" s="1542"/>
    </row>
    <row r="955" spans="2:17">
      <c r="B955" s="313"/>
      <c r="C955" s="313"/>
      <c r="D955" s="313"/>
      <c r="E955" s="313"/>
      <c r="F955" s="1542"/>
      <c r="G955" s="1542"/>
      <c r="H955" s="1542"/>
      <c r="I955" s="1542"/>
      <c r="J955" s="1542"/>
      <c r="K955" s="1542"/>
      <c r="L955" s="1542"/>
      <c r="M955" s="1542"/>
      <c r="N955" s="1542"/>
      <c r="O955" s="1542"/>
      <c r="P955" s="1542"/>
      <c r="Q955" s="1542"/>
    </row>
    <row r="956" spans="2:17">
      <c r="B956" s="313"/>
      <c r="C956" s="313"/>
      <c r="D956" s="313"/>
      <c r="E956" s="313"/>
      <c r="F956" s="1542"/>
      <c r="G956" s="1542"/>
      <c r="H956" s="1542"/>
      <c r="I956" s="1542"/>
      <c r="J956" s="1542"/>
      <c r="K956" s="1542"/>
      <c r="L956" s="1542"/>
      <c r="M956" s="1542"/>
      <c r="N956" s="1542"/>
      <c r="O956" s="1542"/>
      <c r="P956" s="1542"/>
      <c r="Q956" s="1542"/>
    </row>
    <row r="957" spans="2:17">
      <c r="B957" s="313"/>
      <c r="C957" s="313"/>
      <c r="D957" s="313"/>
      <c r="E957" s="313"/>
      <c r="F957" s="1542"/>
      <c r="G957" s="1542"/>
      <c r="H957" s="1542"/>
      <c r="I957" s="1542"/>
      <c r="J957" s="1542"/>
      <c r="K957" s="1542"/>
      <c r="L957" s="1542"/>
      <c r="M957" s="1542"/>
      <c r="N957" s="1542"/>
      <c r="O957" s="1542"/>
      <c r="P957" s="1542"/>
      <c r="Q957" s="1542"/>
    </row>
    <row r="958" spans="2:17">
      <c r="B958" s="313"/>
      <c r="C958" s="313"/>
      <c r="D958" s="313"/>
      <c r="E958" s="313"/>
      <c r="F958" s="1542"/>
      <c r="G958" s="1542"/>
      <c r="H958" s="1542"/>
      <c r="I958" s="1542"/>
      <c r="J958" s="1542"/>
      <c r="K958" s="1542"/>
      <c r="L958" s="1542"/>
      <c r="M958" s="1542"/>
      <c r="N958" s="1542"/>
      <c r="O958" s="1542"/>
      <c r="P958" s="1542"/>
      <c r="Q958" s="1542"/>
    </row>
    <row r="959" spans="2:17">
      <c r="B959" s="313"/>
      <c r="C959" s="313"/>
      <c r="D959" s="313"/>
      <c r="E959" s="313"/>
      <c r="F959" s="1542"/>
      <c r="G959" s="1542"/>
      <c r="H959" s="1542"/>
      <c r="I959" s="1542"/>
      <c r="J959" s="1542"/>
      <c r="K959" s="1542"/>
      <c r="L959" s="1542"/>
      <c r="M959" s="1542"/>
      <c r="N959" s="1542"/>
      <c r="O959" s="1542"/>
      <c r="P959" s="1542"/>
      <c r="Q959" s="1542"/>
    </row>
    <row r="960" spans="2:17">
      <c r="B960" s="313"/>
      <c r="C960" s="313"/>
      <c r="D960" s="313"/>
      <c r="E960" s="313"/>
      <c r="F960" s="1542"/>
      <c r="G960" s="1542"/>
      <c r="H960" s="1542"/>
      <c r="I960" s="1542"/>
      <c r="J960" s="1542"/>
      <c r="K960" s="1542"/>
      <c r="L960" s="1542"/>
      <c r="M960" s="1542"/>
      <c r="N960" s="1542"/>
      <c r="O960" s="1542"/>
      <c r="P960" s="1542"/>
      <c r="Q960" s="1542"/>
    </row>
    <row r="961" spans="2:17">
      <c r="B961" s="313"/>
      <c r="C961" s="313"/>
      <c r="D961" s="313"/>
      <c r="E961" s="313"/>
      <c r="F961" s="1542"/>
      <c r="G961" s="1542"/>
      <c r="H961" s="1542"/>
      <c r="I961" s="1542"/>
      <c r="J961" s="1542"/>
      <c r="K961" s="1542"/>
      <c r="L961" s="1542"/>
      <c r="M961" s="1542"/>
      <c r="N961" s="1542"/>
      <c r="O961" s="1542"/>
      <c r="P961" s="1542"/>
      <c r="Q961" s="1542"/>
    </row>
    <row r="962" spans="2:17">
      <c r="B962" s="313"/>
      <c r="C962" s="313"/>
      <c r="D962" s="313"/>
      <c r="E962" s="313"/>
      <c r="F962" s="1542"/>
      <c r="G962" s="1542"/>
      <c r="H962" s="1542"/>
      <c r="I962" s="1542"/>
      <c r="J962" s="1542"/>
      <c r="K962" s="1542"/>
      <c r="L962" s="1542"/>
      <c r="M962" s="1542"/>
      <c r="N962" s="1542"/>
      <c r="O962" s="1542"/>
      <c r="P962" s="1542"/>
      <c r="Q962" s="1542"/>
    </row>
    <row r="963" spans="2:17">
      <c r="B963" s="313"/>
      <c r="C963" s="313"/>
      <c r="D963" s="313"/>
      <c r="E963" s="313"/>
      <c r="F963" s="1542"/>
      <c r="G963" s="1542"/>
      <c r="H963" s="1542"/>
      <c r="I963" s="1542"/>
      <c r="J963" s="1542"/>
      <c r="K963" s="1542"/>
      <c r="L963" s="1542"/>
      <c r="M963" s="1542"/>
      <c r="N963" s="1542"/>
      <c r="O963" s="1542"/>
      <c r="P963" s="1542"/>
      <c r="Q963" s="1542"/>
    </row>
    <row r="964" spans="2:17">
      <c r="B964" s="313"/>
      <c r="C964" s="313"/>
      <c r="D964" s="313"/>
      <c r="E964" s="313"/>
      <c r="F964" s="1542"/>
      <c r="G964" s="1542"/>
      <c r="H964" s="1542"/>
      <c r="I964" s="1542"/>
      <c r="J964" s="1542"/>
      <c r="K964" s="1542"/>
      <c r="L964" s="1542"/>
      <c r="M964" s="1542"/>
      <c r="N964" s="1542"/>
      <c r="O964" s="1542"/>
      <c r="P964" s="1542"/>
      <c r="Q964" s="1542"/>
    </row>
    <row r="965" spans="2:17">
      <c r="B965" s="313"/>
      <c r="C965" s="313"/>
      <c r="D965" s="313"/>
      <c r="E965" s="313"/>
      <c r="F965" s="1542"/>
      <c r="G965" s="1542"/>
      <c r="H965" s="1542"/>
      <c r="I965" s="1542"/>
      <c r="J965" s="1542"/>
      <c r="K965" s="1542"/>
      <c r="L965" s="1542"/>
      <c r="M965" s="1542"/>
      <c r="N965" s="1542"/>
      <c r="O965" s="1542"/>
      <c r="P965" s="1542"/>
      <c r="Q965" s="1542"/>
    </row>
    <row r="966" spans="2:17">
      <c r="B966" s="313"/>
      <c r="C966" s="313"/>
      <c r="D966" s="313"/>
      <c r="E966" s="313"/>
      <c r="F966" s="1542"/>
      <c r="G966" s="1542"/>
      <c r="H966" s="1542"/>
      <c r="I966" s="1542"/>
      <c r="J966" s="1542"/>
      <c r="K966" s="1542"/>
      <c r="L966" s="1542"/>
      <c r="M966" s="1542"/>
      <c r="N966" s="1542"/>
      <c r="O966" s="1542"/>
      <c r="P966" s="1542"/>
      <c r="Q966" s="1542"/>
    </row>
    <row r="967" spans="2:17">
      <c r="B967" s="313"/>
      <c r="C967" s="313"/>
      <c r="D967" s="313"/>
      <c r="E967" s="313"/>
      <c r="F967" s="1542"/>
      <c r="G967" s="1542"/>
      <c r="H967" s="1542"/>
      <c r="I967" s="1542"/>
      <c r="J967" s="1542"/>
      <c r="K967" s="1542"/>
      <c r="L967" s="1542"/>
      <c r="M967" s="1542"/>
      <c r="N967" s="1542"/>
      <c r="O967" s="1542"/>
      <c r="P967" s="1542"/>
      <c r="Q967" s="1542"/>
    </row>
    <row r="968" spans="2:17">
      <c r="B968" s="313"/>
      <c r="C968" s="313"/>
      <c r="D968" s="313"/>
      <c r="E968" s="313"/>
      <c r="F968" s="1542"/>
      <c r="G968" s="1542"/>
      <c r="H968" s="1542"/>
      <c r="I968" s="1542"/>
      <c r="J968" s="1542"/>
      <c r="K968" s="1542"/>
      <c r="L968" s="1542"/>
      <c r="M968" s="1542"/>
      <c r="N968" s="1542"/>
      <c r="O968" s="1542"/>
      <c r="P968" s="1542"/>
      <c r="Q968" s="1542"/>
    </row>
    <row r="969" spans="2:17">
      <c r="B969" s="313"/>
      <c r="C969" s="313"/>
      <c r="D969" s="313"/>
      <c r="E969" s="313"/>
      <c r="F969" s="1542"/>
      <c r="G969" s="1542"/>
      <c r="H969" s="1542"/>
      <c r="I969" s="1542"/>
      <c r="J969" s="1542"/>
      <c r="K969" s="1542"/>
      <c r="L969" s="1542"/>
      <c r="M969" s="1542"/>
      <c r="N969" s="1542"/>
      <c r="O969" s="1542"/>
      <c r="P969" s="1542"/>
      <c r="Q969" s="1542"/>
    </row>
    <row r="970" spans="2:17">
      <c r="B970" s="313"/>
      <c r="C970" s="313"/>
      <c r="D970" s="313"/>
      <c r="E970" s="313"/>
      <c r="F970" s="1542"/>
      <c r="G970" s="1542"/>
      <c r="H970" s="1542"/>
      <c r="I970" s="1542"/>
      <c r="J970" s="1542"/>
      <c r="K970" s="1542"/>
      <c r="L970" s="1542"/>
      <c r="M970" s="1542"/>
      <c r="N970" s="1542"/>
      <c r="O970" s="1542"/>
      <c r="P970" s="1542"/>
      <c r="Q970" s="1542"/>
    </row>
    <row r="971" spans="2:17">
      <c r="B971" s="313"/>
      <c r="C971" s="313"/>
      <c r="D971" s="313"/>
      <c r="E971" s="313"/>
      <c r="F971" s="1542"/>
      <c r="G971" s="1542"/>
      <c r="H971" s="1542"/>
      <c r="I971" s="1542"/>
      <c r="J971" s="1542"/>
      <c r="K971" s="1542"/>
      <c r="L971" s="1542"/>
      <c r="M971" s="1542"/>
      <c r="N971" s="1542"/>
      <c r="O971" s="1542"/>
      <c r="P971" s="1542"/>
      <c r="Q971" s="1542"/>
    </row>
    <row r="972" spans="2:17">
      <c r="B972" s="313"/>
      <c r="C972" s="313"/>
      <c r="D972" s="313"/>
      <c r="E972" s="313"/>
      <c r="F972" s="1542"/>
      <c r="G972" s="1542"/>
      <c r="H972" s="1542"/>
      <c r="I972" s="1542"/>
      <c r="J972" s="1542"/>
      <c r="K972" s="1542"/>
      <c r="L972" s="1542"/>
      <c r="M972" s="1542"/>
      <c r="N972" s="1542"/>
      <c r="O972" s="1542"/>
      <c r="P972" s="1542"/>
      <c r="Q972" s="1542"/>
    </row>
    <row r="973" spans="2:17">
      <c r="B973" s="313"/>
      <c r="C973" s="313"/>
      <c r="D973" s="313"/>
      <c r="E973" s="313"/>
      <c r="F973" s="1542"/>
      <c r="G973" s="1542"/>
      <c r="H973" s="1542"/>
      <c r="I973" s="1542"/>
      <c r="J973" s="1542"/>
      <c r="K973" s="1542"/>
      <c r="L973" s="1542"/>
      <c r="M973" s="1542"/>
      <c r="N973" s="1542"/>
      <c r="O973" s="1542"/>
      <c r="P973" s="1542"/>
      <c r="Q973" s="1542"/>
    </row>
    <row r="974" spans="2:17">
      <c r="B974" s="313"/>
      <c r="C974" s="313"/>
      <c r="D974" s="313"/>
      <c r="E974" s="313"/>
      <c r="F974" s="1542"/>
      <c r="G974" s="1542"/>
      <c r="H974" s="1542"/>
      <c r="I974" s="1542"/>
      <c r="J974" s="1542"/>
      <c r="K974" s="1542"/>
      <c r="L974" s="1542"/>
      <c r="M974" s="1542"/>
      <c r="N974" s="1542"/>
      <c r="O974" s="1542"/>
      <c r="P974" s="1542"/>
      <c r="Q974" s="1542"/>
    </row>
    <row r="975" spans="2:17">
      <c r="B975" s="313"/>
      <c r="C975" s="313"/>
      <c r="D975" s="313"/>
      <c r="E975" s="313"/>
      <c r="F975" s="1542"/>
      <c r="G975" s="1542"/>
      <c r="H975" s="1542"/>
      <c r="I975" s="1542"/>
      <c r="J975" s="1542"/>
      <c r="K975" s="1542"/>
      <c r="L975" s="1542"/>
      <c r="M975" s="1542"/>
      <c r="N975" s="1542"/>
      <c r="O975" s="1542"/>
      <c r="P975" s="1542"/>
      <c r="Q975" s="1542"/>
    </row>
    <row r="976" spans="2:17">
      <c r="B976" s="313"/>
      <c r="C976" s="313"/>
      <c r="D976" s="313"/>
      <c r="E976" s="313"/>
      <c r="F976" s="1542"/>
      <c r="G976" s="1542"/>
      <c r="H976" s="1542"/>
      <c r="I976" s="1542"/>
      <c r="J976" s="1542"/>
      <c r="K976" s="1542"/>
      <c r="L976" s="1542"/>
      <c r="M976" s="1542"/>
      <c r="N976" s="1542"/>
      <c r="O976" s="1542"/>
      <c r="P976" s="1542"/>
      <c r="Q976" s="1542"/>
    </row>
    <row r="977" spans="2:17">
      <c r="B977" s="313"/>
      <c r="C977" s="313"/>
      <c r="D977" s="313"/>
      <c r="E977" s="313"/>
      <c r="F977" s="1542"/>
      <c r="G977" s="1542"/>
      <c r="H977" s="1542"/>
      <c r="I977" s="1542"/>
      <c r="J977" s="1542"/>
      <c r="K977" s="1542"/>
      <c r="L977" s="1542"/>
      <c r="M977" s="1542"/>
      <c r="N977" s="1542"/>
      <c r="O977" s="1542"/>
      <c r="P977" s="1542"/>
      <c r="Q977" s="1542"/>
    </row>
    <row r="978" spans="2:17">
      <c r="B978" s="313"/>
      <c r="C978" s="313"/>
      <c r="D978" s="313"/>
      <c r="E978" s="313"/>
      <c r="F978" s="1542"/>
      <c r="G978" s="1542"/>
      <c r="H978" s="1542"/>
      <c r="I978" s="1542"/>
      <c r="J978" s="1542"/>
      <c r="K978" s="1542"/>
      <c r="L978" s="1542"/>
      <c r="M978" s="1542"/>
      <c r="N978" s="1542"/>
      <c r="O978" s="1542"/>
      <c r="P978" s="1542"/>
      <c r="Q978" s="1542"/>
    </row>
    <row r="979" spans="2:17">
      <c r="B979" s="313"/>
      <c r="C979" s="313"/>
      <c r="D979" s="313"/>
      <c r="E979" s="313"/>
      <c r="F979" s="1542"/>
      <c r="G979" s="1542"/>
      <c r="H979" s="1542"/>
      <c r="I979" s="1542"/>
      <c r="J979" s="1542"/>
      <c r="K979" s="1542"/>
      <c r="L979" s="1542"/>
      <c r="M979" s="1542"/>
      <c r="N979" s="1542"/>
      <c r="O979" s="1542"/>
      <c r="P979" s="1542"/>
      <c r="Q979" s="1542"/>
    </row>
    <row r="980" spans="2:17">
      <c r="B980" s="313"/>
      <c r="C980" s="313"/>
      <c r="D980" s="313"/>
      <c r="E980" s="313"/>
      <c r="F980" s="1542"/>
      <c r="G980" s="1542"/>
      <c r="H980" s="1542"/>
      <c r="I980" s="1542"/>
      <c r="J980" s="1542"/>
      <c r="K980" s="1542"/>
      <c r="L980" s="1542"/>
      <c r="M980" s="1542"/>
      <c r="N980" s="1542"/>
      <c r="O980" s="1542"/>
      <c r="P980" s="1542"/>
      <c r="Q980" s="1542"/>
    </row>
    <row r="981" spans="2:17">
      <c r="B981" s="313"/>
      <c r="C981" s="313"/>
      <c r="D981" s="313"/>
      <c r="E981" s="313"/>
      <c r="F981" s="1542"/>
      <c r="G981" s="1542"/>
      <c r="H981" s="1542"/>
      <c r="I981" s="1542"/>
      <c r="J981" s="1542"/>
      <c r="K981" s="1542"/>
      <c r="L981" s="1542"/>
      <c r="M981" s="1542"/>
      <c r="N981" s="1542"/>
      <c r="O981" s="1542"/>
      <c r="P981" s="1542"/>
      <c r="Q981" s="1542"/>
    </row>
    <row r="982" spans="2:17">
      <c r="B982" s="313"/>
      <c r="C982" s="313"/>
      <c r="D982" s="313"/>
      <c r="E982" s="313"/>
      <c r="F982" s="1542"/>
      <c r="G982" s="1542"/>
      <c r="H982" s="1542"/>
      <c r="I982" s="1542"/>
      <c r="J982" s="1542"/>
      <c r="K982" s="1542"/>
      <c r="L982" s="1542"/>
      <c r="M982" s="1542"/>
      <c r="N982" s="1542"/>
      <c r="O982" s="1542"/>
      <c r="P982" s="1542"/>
      <c r="Q982" s="1542"/>
    </row>
    <row r="983" spans="2:17">
      <c r="B983" s="313"/>
      <c r="C983" s="313"/>
      <c r="D983" s="313"/>
      <c r="E983" s="313"/>
      <c r="F983" s="1542"/>
      <c r="G983" s="1542"/>
      <c r="H983" s="1542"/>
      <c r="I983" s="1542"/>
      <c r="J983" s="1542"/>
      <c r="K983" s="1542"/>
      <c r="L983" s="1542"/>
      <c r="M983" s="1542"/>
      <c r="N983" s="1542"/>
      <c r="O983" s="1542"/>
      <c r="P983" s="1542"/>
      <c r="Q983" s="1542"/>
    </row>
    <row r="984" spans="2:17">
      <c r="B984" s="313"/>
      <c r="C984" s="313"/>
      <c r="D984" s="313"/>
      <c r="E984" s="313"/>
      <c r="F984" s="1542"/>
      <c r="G984" s="1542"/>
      <c r="H984" s="1542"/>
      <c r="I984" s="1542"/>
      <c r="J984" s="1542"/>
      <c r="K984" s="1542"/>
      <c r="L984" s="1542"/>
      <c r="M984" s="1542"/>
      <c r="N984" s="1542"/>
      <c r="O984" s="1542"/>
      <c r="P984" s="1542"/>
      <c r="Q984" s="1542"/>
    </row>
    <row r="985" spans="2:17">
      <c r="B985" s="313"/>
      <c r="C985" s="313"/>
      <c r="D985" s="313"/>
      <c r="E985" s="313"/>
      <c r="F985" s="1542"/>
      <c r="G985" s="1542"/>
      <c r="H985" s="1542"/>
      <c r="I985" s="1542"/>
      <c r="J985" s="1542"/>
      <c r="K985" s="1542"/>
      <c r="L985" s="1542"/>
      <c r="M985" s="1542"/>
      <c r="N985" s="1542"/>
      <c r="O985" s="1542"/>
      <c r="P985" s="1542"/>
      <c r="Q985" s="1542"/>
    </row>
    <row r="986" spans="2:17">
      <c r="B986" s="313"/>
      <c r="C986" s="313"/>
      <c r="D986" s="313"/>
      <c r="E986" s="313"/>
      <c r="F986" s="1542"/>
      <c r="G986" s="1542"/>
      <c r="H986" s="1542"/>
      <c r="I986" s="1542"/>
      <c r="J986" s="1542"/>
      <c r="K986" s="1542"/>
      <c r="L986" s="1542"/>
      <c r="M986" s="1542"/>
      <c r="N986" s="1542"/>
      <c r="O986" s="1542"/>
      <c r="P986" s="1542"/>
      <c r="Q986" s="1542"/>
    </row>
    <row r="987" spans="2:17">
      <c r="B987" s="313"/>
      <c r="C987" s="313"/>
      <c r="D987" s="313"/>
      <c r="E987" s="313"/>
      <c r="F987" s="1542"/>
      <c r="G987" s="1542"/>
      <c r="H987" s="1542"/>
      <c r="I987" s="1542"/>
      <c r="J987" s="1542"/>
      <c r="K987" s="1542"/>
      <c r="L987" s="1542"/>
      <c r="M987" s="1542"/>
      <c r="N987" s="1542"/>
      <c r="O987" s="1542"/>
      <c r="P987" s="1542"/>
      <c r="Q987" s="1542"/>
    </row>
    <row r="988" spans="2:17">
      <c r="B988" s="313"/>
      <c r="C988" s="313"/>
      <c r="D988" s="313"/>
      <c r="E988" s="313"/>
      <c r="F988" s="1542"/>
      <c r="G988" s="1542"/>
      <c r="H988" s="1542"/>
      <c r="I988" s="1542"/>
      <c r="J988" s="1542"/>
      <c r="K988" s="1542"/>
      <c r="L988" s="1542"/>
      <c r="M988" s="1542"/>
      <c r="N988" s="1542"/>
      <c r="O988" s="1542"/>
      <c r="P988" s="1542"/>
      <c r="Q988" s="1542"/>
    </row>
    <row r="989" spans="2:17">
      <c r="B989" s="313"/>
      <c r="C989" s="313"/>
      <c r="D989" s="313"/>
      <c r="E989" s="313"/>
      <c r="F989" s="1542"/>
      <c r="G989" s="1542"/>
      <c r="H989" s="1542"/>
      <c r="I989" s="1542"/>
      <c r="J989" s="1542"/>
      <c r="K989" s="1542"/>
      <c r="L989" s="1542"/>
      <c r="M989" s="1542"/>
      <c r="N989" s="1542"/>
      <c r="O989" s="1542"/>
      <c r="P989" s="1542"/>
      <c r="Q989" s="1542"/>
    </row>
    <row r="990" spans="2:17">
      <c r="B990" s="313"/>
      <c r="C990" s="313"/>
      <c r="D990" s="313"/>
      <c r="E990" s="313"/>
      <c r="F990" s="1542"/>
      <c r="G990" s="1542"/>
      <c r="H990" s="1542"/>
      <c r="I990" s="1542"/>
      <c r="J990" s="1542"/>
      <c r="K990" s="1542"/>
      <c r="L990" s="1542"/>
      <c r="M990" s="1542"/>
      <c r="N990" s="1542"/>
      <c r="O990" s="1542"/>
      <c r="P990" s="1542"/>
      <c r="Q990" s="1542"/>
    </row>
    <row r="991" spans="2:17">
      <c r="B991" s="313"/>
      <c r="C991" s="313"/>
      <c r="D991" s="313"/>
      <c r="E991" s="313"/>
      <c r="F991" s="1542"/>
      <c r="G991" s="1542"/>
      <c r="H991" s="1542"/>
      <c r="I991" s="1542"/>
      <c r="J991" s="1542"/>
      <c r="K991" s="1542"/>
      <c r="L991" s="1542"/>
      <c r="M991" s="1542"/>
      <c r="N991" s="1542"/>
      <c r="O991" s="1542"/>
      <c r="P991" s="1542"/>
      <c r="Q991" s="1542"/>
    </row>
    <row r="992" spans="2:17">
      <c r="B992" s="313"/>
      <c r="C992" s="313"/>
      <c r="D992" s="313"/>
      <c r="E992" s="313"/>
      <c r="F992" s="1542"/>
      <c r="G992" s="1542"/>
      <c r="H992" s="1542"/>
      <c r="I992" s="1542"/>
      <c r="J992" s="1542"/>
      <c r="K992" s="1542"/>
      <c r="L992" s="1542"/>
      <c r="M992" s="1542"/>
      <c r="N992" s="1542"/>
      <c r="O992" s="1542"/>
      <c r="P992" s="1542"/>
      <c r="Q992" s="1542"/>
    </row>
    <row r="993" spans="2:17">
      <c r="B993" s="313"/>
      <c r="C993" s="313"/>
      <c r="D993" s="313"/>
      <c r="E993" s="313"/>
      <c r="F993" s="1542"/>
      <c r="G993" s="1542"/>
      <c r="H993" s="1542"/>
      <c r="I993" s="1542"/>
      <c r="J993" s="1542"/>
      <c r="K993" s="1542"/>
      <c r="L993" s="1542"/>
      <c r="M993" s="1542"/>
      <c r="N993" s="1542"/>
      <c r="O993" s="1542"/>
      <c r="P993" s="1542"/>
      <c r="Q993" s="1542"/>
    </row>
    <row r="994" spans="2:17">
      <c r="B994" s="313"/>
      <c r="C994" s="313"/>
      <c r="D994" s="313"/>
      <c r="E994" s="313"/>
      <c r="F994" s="1542"/>
      <c r="G994" s="1542"/>
      <c r="H994" s="1542"/>
      <c r="I994" s="1542"/>
      <c r="J994" s="1542"/>
      <c r="K994" s="1542"/>
      <c r="L994" s="1542"/>
      <c r="M994" s="1542"/>
      <c r="N994" s="1542"/>
      <c r="O994" s="1542"/>
      <c r="P994" s="1542"/>
      <c r="Q994" s="1542"/>
    </row>
    <row r="995" spans="2:17">
      <c r="B995" s="313"/>
      <c r="C995" s="313"/>
      <c r="D995" s="313"/>
      <c r="E995" s="313"/>
      <c r="F995" s="1542"/>
      <c r="G995" s="1542"/>
      <c r="H995" s="1542"/>
      <c r="I995" s="1542"/>
      <c r="J995" s="1542"/>
      <c r="K995" s="1542"/>
      <c r="L995" s="1542"/>
      <c r="M995" s="1542"/>
      <c r="N995" s="1542"/>
      <c r="O995" s="1542"/>
      <c r="P995" s="1542"/>
      <c r="Q995" s="1542"/>
    </row>
    <row r="996" spans="2:17">
      <c r="B996" s="313"/>
      <c r="C996" s="313"/>
      <c r="D996" s="313"/>
      <c r="E996" s="313"/>
      <c r="F996" s="1542"/>
      <c r="G996" s="1542"/>
      <c r="H996" s="1542"/>
      <c r="I996" s="1542"/>
      <c r="J996" s="1542"/>
      <c r="K996" s="1542"/>
      <c r="L996" s="1542"/>
      <c r="M996" s="1542"/>
      <c r="N996" s="1542"/>
      <c r="O996" s="1542"/>
      <c r="P996" s="1542"/>
      <c r="Q996" s="1542"/>
    </row>
    <row r="997" spans="2:17">
      <c r="B997" s="313"/>
      <c r="C997" s="313"/>
      <c r="D997" s="313"/>
      <c r="E997" s="313"/>
      <c r="F997" s="1542"/>
      <c r="G997" s="1542"/>
      <c r="H997" s="1542"/>
      <c r="I997" s="1542"/>
      <c r="J997" s="1542"/>
      <c r="K997" s="1542"/>
      <c r="L997" s="1542"/>
      <c r="M997" s="1542"/>
      <c r="N997" s="1542"/>
      <c r="O997" s="1542"/>
      <c r="P997" s="1542"/>
      <c r="Q997" s="1542"/>
    </row>
    <row r="998" spans="2:17">
      <c r="B998" s="313"/>
      <c r="C998" s="313"/>
      <c r="D998" s="313"/>
      <c r="E998" s="313"/>
      <c r="F998" s="1542"/>
      <c r="G998" s="1542"/>
      <c r="H998" s="1542"/>
      <c r="I998" s="1542"/>
      <c r="J998" s="1542"/>
      <c r="K998" s="1542"/>
      <c r="L998" s="1542"/>
      <c r="M998" s="1542"/>
      <c r="N998" s="1542"/>
      <c r="O998" s="1542"/>
      <c r="P998" s="1542"/>
      <c r="Q998" s="1542"/>
    </row>
    <row r="999" spans="2:17">
      <c r="B999" s="313"/>
      <c r="C999" s="313"/>
      <c r="D999" s="313"/>
      <c r="E999" s="313"/>
      <c r="F999" s="1542"/>
      <c r="G999" s="1542"/>
      <c r="H999" s="1542"/>
      <c r="I999" s="1542"/>
      <c r="J999" s="1542"/>
      <c r="K999" s="1542"/>
      <c r="L999" s="1542"/>
      <c r="M999" s="1542"/>
      <c r="N999" s="1542"/>
      <c r="O999" s="1542"/>
      <c r="P999" s="1542"/>
      <c r="Q999" s="1542"/>
    </row>
    <row r="1000" spans="2:17">
      <c r="B1000" s="313"/>
      <c r="C1000" s="313"/>
      <c r="D1000" s="313"/>
      <c r="E1000" s="313"/>
      <c r="F1000" s="1542"/>
      <c r="G1000" s="1542"/>
      <c r="H1000" s="1542"/>
      <c r="I1000" s="1542"/>
      <c r="J1000" s="1542"/>
      <c r="K1000" s="1542"/>
      <c r="L1000" s="1542"/>
      <c r="M1000" s="1542"/>
      <c r="N1000" s="1542"/>
      <c r="O1000" s="1542"/>
      <c r="P1000" s="1542"/>
      <c r="Q1000" s="1542"/>
    </row>
    <row r="1001" spans="2:17">
      <c r="B1001" s="313"/>
      <c r="C1001" s="313"/>
      <c r="D1001" s="313"/>
      <c r="E1001" s="313"/>
      <c r="F1001" s="1542"/>
      <c r="G1001" s="1542"/>
      <c r="H1001" s="1542"/>
      <c r="I1001" s="1542"/>
      <c r="J1001" s="1542"/>
      <c r="K1001" s="1542"/>
      <c r="L1001" s="1542"/>
      <c r="M1001" s="1542"/>
      <c r="N1001" s="1542"/>
      <c r="O1001" s="1542"/>
      <c r="P1001" s="1542"/>
      <c r="Q1001" s="1542"/>
    </row>
    <row r="1002" spans="2:17">
      <c r="B1002" s="313"/>
      <c r="C1002" s="313"/>
      <c r="D1002" s="313"/>
      <c r="E1002" s="313"/>
      <c r="F1002" s="1542"/>
      <c r="G1002" s="1542"/>
      <c r="H1002" s="1542"/>
      <c r="I1002" s="1542"/>
      <c r="J1002" s="1542"/>
      <c r="K1002" s="1542"/>
      <c r="L1002" s="1542"/>
      <c r="M1002" s="1542"/>
      <c r="N1002" s="1542"/>
      <c r="O1002" s="1542"/>
      <c r="P1002" s="1542"/>
      <c r="Q1002" s="1542"/>
    </row>
    <row r="1003" spans="2:17">
      <c r="B1003" s="313"/>
      <c r="C1003" s="313"/>
      <c r="D1003" s="313"/>
      <c r="E1003" s="313"/>
      <c r="F1003" s="1542"/>
      <c r="G1003" s="1542"/>
      <c r="H1003" s="1542"/>
      <c r="I1003" s="1542"/>
      <c r="J1003" s="1542"/>
      <c r="K1003" s="1542"/>
      <c r="L1003" s="1542"/>
      <c r="M1003" s="1542"/>
      <c r="N1003" s="1542"/>
      <c r="O1003" s="1542"/>
      <c r="P1003" s="1542"/>
      <c r="Q1003" s="1542"/>
    </row>
    <row r="1004" spans="2:17">
      <c r="B1004" s="313"/>
      <c r="C1004" s="313"/>
      <c r="D1004" s="313"/>
      <c r="E1004" s="313"/>
      <c r="F1004" s="1542"/>
      <c r="G1004" s="1542"/>
      <c r="H1004" s="1542"/>
      <c r="I1004" s="1542"/>
      <c r="J1004" s="1542"/>
      <c r="K1004" s="1542"/>
      <c r="L1004" s="1542"/>
      <c r="M1004" s="1542"/>
      <c r="N1004" s="1542"/>
      <c r="O1004" s="1542"/>
      <c r="P1004" s="1542"/>
      <c r="Q1004" s="1542"/>
    </row>
    <row r="1005" spans="2:17">
      <c r="B1005" s="313"/>
      <c r="C1005" s="313"/>
      <c r="D1005" s="313"/>
      <c r="E1005" s="313"/>
      <c r="F1005" s="1542"/>
      <c r="G1005" s="1542"/>
      <c r="H1005" s="1542"/>
      <c r="I1005" s="1542"/>
      <c r="J1005" s="1542"/>
      <c r="K1005" s="1542"/>
      <c r="L1005" s="1542"/>
      <c r="M1005" s="1542"/>
      <c r="N1005" s="1542"/>
      <c r="O1005" s="1542"/>
      <c r="P1005" s="1542"/>
      <c r="Q1005" s="1542"/>
    </row>
    <row r="1006" spans="2:17">
      <c r="B1006" s="313"/>
      <c r="C1006" s="313"/>
      <c r="D1006" s="313"/>
      <c r="E1006" s="313"/>
      <c r="F1006" s="1542"/>
      <c r="G1006" s="1542"/>
      <c r="H1006" s="1542"/>
      <c r="I1006" s="1542"/>
      <c r="J1006" s="1542"/>
      <c r="K1006" s="1542"/>
      <c r="L1006" s="1542"/>
      <c r="M1006" s="1542"/>
      <c r="N1006" s="1542"/>
      <c r="O1006" s="1542"/>
      <c r="P1006" s="1542"/>
      <c r="Q1006" s="1542"/>
    </row>
    <row r="1007" spans="2:17">
      <c r="B1007" s="313"/>
      <c r="C1007" s="313"/>
      <c r="D1007" s="313"/>
      <c r="E1007" s="313"/>
      <c r="F1007" s="1542"/>
      <c r="G1007" s="1542"/>
      <c r="H1007" s="1542"/>
      <c r="I1007" s="1542"/>
      <c r="J1007" s="1542"/>
      <c r="K1007" s="1542"/>
      <c r="L1007" s="1542"/>
      <c r="M1007" s="1542"/>
      <c r="N1007" s="1542"/>
      <c r="O1007" s="1542"/>
      <c r="P1007" s="1542"/>
      <c r="Q1007" s="1542"/>
    </row>
    <row r="1008" spans="2:17">
      <c r="B1008" s="313"/>
      <c r="C1008" s="313"/>
      <c r="D1008" s="313"/>
      <c r="E1008" s="313"/>
      <c r="F1008" s="1542"/>
      <c r="G1008" s="1542"/>
      <c r="H1008" s="1542"/>
      <c r="I1008" s="1542"/>
      <c r="J1008" s="1542"/>
      <c r="K1008" s="1542"/>
      <c r="L1008" s="1542"/>
      <c r="M1008" s="1542"/>
      <c r="N1008" s="1542"/>
      <c r="O1008" s="1542"/>
      <c r="P1008" s="1542"/>
      <c r="Q1008" s="1542"/>
    </row>
    <row r="1009" spans="2:17">
      <c r="B1009" s="313"/>
      <c r="C1009" s="313"/>
      <c r="D1009" s="313"/>
      <c r="E1009" s="313"/>
      <c r="F1009" s="1542"/>
      <c r="G1009" s="1542"/>
      <c r="H1009" s="1542"/>
      <c r="I1009" s="1542"/>
      <c r="J1009" s="1542"/>
      <c r="K1009" s="1542"/>
      <c r="L1009" s="1542"/>
      <c r="M1009" s="1542"/>
      <c r="N1009" s="1542"/>
      <c r="O1009" s="1542"/>
      <c r="P1009" s="1542"/>
      <c r="Q1009" s="1542"/>
    </row>
    <row r="1010" spans="2:17">
      <c r="B1010" s="313"/>
      <c r="C1010" s="313"/>
      <c r="D1010" s="313"/>
      <c r="E1010" s="313"/>
      <c r="F1010" s="1542"/>
      <c r="G1010" s="1542"/>
      <c r="H1010" s="1542"/>
      <c r="I1010" s="1542"/>
      <c r="J1010" s="1542"/>
      <c r="K1010" s="1542"/>
      <c r="L1010" s="1542"/>
      <c r="M1010" s="1542"/>
      <c r="N1010" s="1542"/>
      <c r="O1010" s="1542"/>
      <c r="P1010" s="1542"/>
      <c r="Q1010" s="1542"/>
    </row>
    <row r="1011" spans="2:17">
      <c r="B1011" s="313"/>
      <c r="C1011" s="313"/>
      <c r="D1011" s="313"/>
      <c r="E1011" s="313"/>
      <c r="F1011" s="1542"/>
      <c r="G1011" s="1542"/>
      <c r="H1011" s="1542"/>
      <c r="I1011" s="1542"/>
      <c r="J1011" s="1542"/>
      <c r="K1011" s="1542"/>
      <c r="L1011" s="1542"/>
      <c r="M1011" s="1542"/>
      <c r="N1011" s="1542"/>
      <c r="O1011" s="1542"/>
      <c r="P1011" s="1542"/>
      <c r="Q1011" s="1542"/>
    </row>
    <row r="1012" spans="2:17">
      <c r="B1012" s="313"/>
      <c r="C1012" s="313"/>
      <c r="D1012" s="313"/>
      <c r="E1012" s="313"/>
      <c r="F1012" s="1542"/>
      <c r="G1012" s="1542"/>
      <c r="H1012" s="1542"/>
      <c r="I1012" s="1542"/>
      <c r="J1012" s="1542"/>
      <c r="K1012" s="1542"/>
      <c r="L1012" s="1542"/>
      <c r="M1012" s="1542"/>
      <c r="N1012" s="1542"/>
      <c r="O1012" s="1542"/>
      <c r="P1012" s="1542"/>
      <c r="Q1012" s="1542"/>
    </row>
    <row r="1013" spans="2:17">
      <c r="B1013" s="313"/>
      <c r="C1013" s="313"/>
      <c r="D1013" s="313"/>
      <c r="E1013" s="313"/>
      <c r="F1013" s="1542"/>
      <c r="G1013" s="1542"/>
      <c r="H1013" s="1542"/>
      <c r="I1013" s="1542"/>
      <c r="J1013" s="1542"/>
      <c r="K1013" s="1542"/>
      <c r="L1013" s="1542"/>
      <c r="M1013" s="1542"/>
      <c r="N1013" s="1542"/>
      <c r="O1013" s="1542"/>
      <c r="P1013" s="1542"/>
      <c r="Q1013" s="1542"/>
    </row>
    <row r="1014" spans="2:17">
      <c r="B1014" s="313"/>
      <c r="C1014" s="313"/>
      <c r="D1014" s="313"/>
      <c r="E1014" s="313"/>
      <c r="F1014" s="1542"/>
      <c r="G1014" s="1542"/>
      <c r="H1014" s="1542"/>
      <c r="I1014" s="1542"/>
      <c r="J1014" s="1542"/>
      <c r="K1014" s="1542"/>
      <c r="L1014" s="1542"/>
      <c r="M1014" s="1542"/>
      <c r="N1014" s="1542"/>
      <c r="O1014" s="1542"/>
      <c r="P1014" s="1542"/>
      <c r="Q1014" s="1542"/>
    </row>
    <row r="1015" spans="2:17">
      <c r="B1015" s="313"/>
      <c r="C1015" s="313"/>
      <c r="D1015" s="313"/>
      <c r="E1015" s="313"/>
      <c r="F1015" s="1542"/>
      <c r="G1015" s="1542"/>
      <c r="H1015" s="1542"/>
      <c r="I1015" s="1542"/>
      <c r="J1015" s="1542"/>
      <c r="K1015" s="1542"/>
      <c r="L1015" s="1542"/>
      <c r="M1015" s="1542"/>
      <c r="N1015" s="1542"/>
      <c r="O1015" s="1542"/>
      <c r="P1015" s="1542"/>
      <c r="Q1015" s="1542"/>
    </row>
    <row r="1016" spans="2:17">
      <c r="B1016" s="313"/>
      <c r="C1016" s="313"/>
      <c r="D1016" s="313"/>
      <c r="E1016" s="313"/>
      <c r="F1016" s="1542"/>
      <c r="G1016" s="1542"/>
      <c r="H1016" s="1542"/>
      <c r="I1016" s="1542"/>
      <c r="J1016" s="1542"/>
      <c r="K1016" s="1542"/>
      <c r="L1016" s="1542"/>
      <c r="M1016" s="1542"/>
      <c r="N1016" s="1542"/>
      <c r="O1016" s="1542"/>
      <c r="P1016" s="1542"/>
      <c r="Q1016" s="1542"/>
    </row>
    <row r="1017" spans="2:17">
      <c r="B1017" s="313"/>
      <c r="C1017" s="313"/>
      <c r="D1017" s="313"/>
      <c r="E1017" s="313"/>
      <c r="F1017" s="1542"/>
      <c r="G1017" s="1542"/>
      <c r="H1017" s="1542"/>
      <c r="I1017" s="1542"/>
      <c r="J1017" s="1542"/>
      <c r="K1017" s="1542"/>
      <c r="L1017" s="1542"/>
      <c r="M1017" s="1542"/>
      <c r="N1017" s="1542"/>
      <c r="O1017" s="1542"/>
      <c r="P1017" s="1542"/>
      <c r="Q1017" s="1542"/>
    </row>
    <row r="1018" spans="2:17">
      <c r="B1018" s="313"/>
      <c r="C1018" s="313"/>
      <c r="D1018" s="313"/>
      <c r="E1018" s="313"/>
      <c r="F1018" s="1542"/>
      <c r="G1018" s="1542"/>
      <c r="H1018" s="1542"/>
      <c r="I1018" s="1542"/>
      <c r="J1018" s="1542"/>
      <c r="K1018" s="1542"/>
      <c r="L1018" s="1542"/>
      <c r="M1018" s="1542"/>
      <c r="N1018" s="1542"/>
      <c r="O1018" s="1542"/>
      <c r="P1018" s="1542"/>
      <c r="Q1018" s="1542"/>
    </row>
    <row r="1019" spans="2:17">
      <c r="B1019" s="313"/>
      <c r="C1019" s="313"/>
      <c r="D1019" s="313"/>
      <c r="E1019" s="313"/>
      <c r="F1019" s="1542"/>
      <c r="G1019" s="1542"/>
      <c r="H1019" s="1542"/>
      <c r="I1019" s="1542"/>
      <c r="J1019" s="1542"/>
      <c r="K1019" s="1542"/>
      <c r="L1019" s="1542"/>
      <c r="M1019" s="1542"/>
      <c r="N1019" s="1542"/>
      <c r="O1019" s="1542"/>
      <c r="P1019" s="1542"/>
      <c r="Q1019" s="1542"/>
    </row>
    <row r="1020" spans="2:17">
      <c r="B1020" s="313"/>
      <c r="C1020" s="313"/>
      <c r="D1020" s="313"/>
      <c r="E1020" s="313"/>
      <c r="F1020" s="1542"/>
      <c r="G1020" s="1542"/>
      <c r="H1020" s="1542"/>
      <c r="I1020" s="1542"/>
      <c r="J1020" s="1542"/>
      <c r="K1020" s="1542"/>
      <c r="L1020" s="1542"/>
      <c r="M1020" s="1542"/>
      <c r="N1020" s="1542"/>
      <c r="O1020" s="1542"/>
      <c r="P1020" s="1542"/>
      <c r="Q1020" s="1542"/>
    </row>
    <row r="1021" spans="2:17">
      <c r="B1021" s="313"/>
      <c r="C1021" s="313"/>
      <c r="D1021" s="313"/>
      <c r="E1021" s="313"/>
      <c r="F1021" s="1542"/>
      <c r="G1021" s="1542"/>
      <c r="H1021" s="1542"/>
      <c r="I1021" s="1542"/>
      <c r="J1021" s="1542"/>
      <c r="K1021" s="1542"/>
      <c r="L1021" s="1542"/>
      <c r="M1021" s="1542"/>
      <c r="N1021" s="1542"/>
      <c r="O1021" s="1542"/>
      <c r="P1021" s="1542"/>
      <c r="Q1021" s="1542"/>
    </row>
    <row r="1022" spans="2:17">
      <c r="B1022" s="313"/>
      <c r="C1022" s="313"/>
      <c r="D1022" s="313"/>
      <c r="E1022" s="313"/>
      <c r="F1022" s="1542"/>
      <c r="G1022" s="1542"/>
      <c r="H1022" s="1542"/>
      <c r="I1022" s="1542"/>
      <c r="J1022" s="1542"/>
      <c r="K1022" s="1542"/>
      <c r="L1022" s="1542"/>
      <c r="M1022" s="1542"/>
      <c r="N1022" s="1542"/>
      <c r="O1022" s="1542"/>
      <c r="P1022" s="1542"/>
      <c r="Q1022" s="1542"/>
    </row>
    <row r="1023" spans="2:17">
      <c r="B1023" s="313"/>
      <c r="C1023" s="313"/>
      <c r="D1023" s="313"/>
      <c r="E1023" s="313"/>
      <c r="F1023" s="1542"/>
      <c r="G1023" s="1542"/>
      <c r="H1023" s="1542"/>
      <c r="I1023" s="1542"/>
      <c r="J1023" s="1542"/>
      <c r="K1023" s="1542"/>
      <c r="L1023" s="1542"/>
      <c r="M1023" s="1542"/>
      <c r="N1023" s="1542"/>
      <c r="O1023" s="1542"/>
      <c r="P1023" s="1542"/>
      <c r="Q1023" s="1542"/>
    </row>
    <row r="1024" spans="2:17">
      <c r="B1024" s="313"/>
      <c r="C1024" s="313"/>
      <c r="D1024" s="313"/>
      <c r="E1024" s="313"/>
      <c r="F1024" s="1542"/>
      <c r="G1024" s="1542"/>
      <c r="H1024" s="1542"/>
      <c r="I1024" s="1542"/>
      <c r="J1024" s="1542"/>
      <c r="K1024" s="1542"/>
      <c r="L1024" s="1542"/>
      <c r="M1024" s="1542"/>
      <c r="N1024" s="1542"/>
      <c r="O1024" s="1542"/>
      <c r="P1024" s="1542"/>
      <c r="Q1024" s="1542"/>
    </row>
    <row r="1025" spans="2:17">
      <c r="B1025" s="313"/>
      <c r="C1025" s="313"/>
      <c r="D1025" s="313"/>
      <c r="E1025" s="313"/>
      <c r="F1025" s="1542"/>
      <c r="G1025" s="1542"/>
      <c r="H1025" s="1542"/>
      <c r="I1025" s="1542"/>
      <c r="J1025" s="1542"/>
      <c r="K1025" s="1542"/>
      <c r="L1025" s="1542"/>
      <c r="M1025" s="1542"/>
      <c r="N1025" s="1542"/>
      <c r="O1025" s="1542"/>
      <c r="P1025" s="1542"/>
      <c r="Q1025" s="1542"/>
    </row>
    <row r="1026" spans="2:17">
      <c r="B1026" s="313"/>
      <c r="C1026" s="313"/>
      <c r="D1026" s="313"/>
      <c r="E1026" s="313"/>
      <c r="F1026" s="1542"/>
      <c r="G1026" s="1542"/>
      <c r="H1026" s="1542"/>
      <c r="I1026" s="1542"/>
      <c r="J1026" s="1542"/>
      <c r="K1026" s="1542"/>
      <c r="L1026" s="1542"/>
      <c r="M1026" s="1542"/>
      <c r="N1026" s="1542"/>
      <c r="O1026" s="1542"/>
      <c r="P1026" s="1542"/>
      <c r="Q1026" s="1542"/>
    </row>
    <row r="1027" spans="2:17">
      <c r="B1027" s="313"/>
      <c r="C1027" s="313"/>
      <c r="D1027" s="313"/>
      <c r="E1027" s="313"/>
      <c r="F1027" s="1542"/>
      <c r="G1027" s="1542"/>
      <c r="H1027" s="1542"/>
      <c r="I1027" s="1542"/>
      <c r="J1027" s="1542"/>
      <c r="K1027" s="1542"/>
      <c r="L1027" s="1542"/>
      <c r="M1027" s="1542"/>
      <c r="N1027" s="1542"/>
      <c r="O1027" s="1542"/>
      <c r="P1027" s="1542"/>
      <c r="Q1027" s="1542"/>
    </row>
    <row r="1028" spans="2:17">
      <c r="B1028" s="313"/>
      <c r="C1028" s="313"/>
      <c r="D1028" s="313"/>
      <c r="E1028" s="313"/>
      <c r="F1028" s="1542"/>
      <c r="G1028" s="1542"/>
      <c r="H1028" s="1542"/>
      <c r="I1028" s="1542"/>
      <c r="J1028" s="1542"/>
      <c r="K1028" s="1542"/>
      <c r="L1028" s="1542"/>
      <c r="M1028" s="1542"/>
      <c r="N1028" s="1542"/>
      <c r="O1028" s="1542"/>
      <c r="P1028" s="1542"/>
      <c r="Q1028" s="1542"/>
    </row>
    <row r="1029" spans="2:17">
      <c r="B1029" s="313"/>
      <c r="C1029" s="313"/>
      <c r="D1029" s="313"/>
      <c r="E1029" s="313"/>
      <c r="F1029" s="1542"/>
      <c r="G1029" s="1542"/>
      <c r="H1029" s="1542"/>
      <c r="I1029" s="1542"/>
      <c r="J1029" s="1542"/>
      <c r="K1029" s="1542"/>
      <c r="L1029" s="1542"/>
      <c r="M1029" s="1542"/>
      <c r="N1029" s="1542"/>
      <c r="O1029" s="1542"/>
      <c r="P1029" s="1542"/>
      <c r="Q1029" s="1542"/>
    </row>
    <row r="1030" spans="2:17">
      <c r="B1030" s="313"/>
      <c r="C1030" s="313"/>
      <c r="D1030" s="313"/>
      <c r="E1030" s="313"/>
      <c r="F1030" s="1542"/>
      <c r="G1030" s="1542"/>
      <c r="H1030" s="1542"/>
      <c r="I1030" s="1542"/>
      <c r="J1030" s="1542"/>
      <c r="K1030" s="1542"/>
      <c r="L1030" s="1542"/>
      <c r="M1030" s="1542"/>
      <c r="N1030" s="1542"/>
      <c r="O1030" s="1542"/>
      <c r="P1030" s="1542"/>
      <c r="Q1030" s="1542"/>
    </row>
    <row r="1031" spans="2:17">
      <c r="B1031" s="313"/>
      <c r="C1031" s="313"/>
      <c r="D1031" s="313"/>
      <c r="E1031" s="313"/>
      <c r="F1031" s="1542"/>
      <c r="G1031" s="1542"/>
      <c r="H1031" s="1542"/>
      <c r="I1031" s="1542"/>
      <c r="J1031" s="1542"/>
      <c r="K1031" s="1542"/>
      <c r="L1031" s="1542"/>
      <c r="M1031" s="1542"/>
      <c r="N1031" s="1542"/>
      <c r="O1031" s="1542"/>
      <c r="P1031" s="1542"/>
      <c r="Q1031" s="1542"/>
    </row>
    <row r="1032" spans="2:17">
      <c r="B1032" s="313"/>
      <c r="C1032" s="313"/>
      <c r="D1032" s="313"/>
      <c r="E1032" s="313"/>
      <c r="F1032" s="1542"/>
      <c r="G1032" s="1542"/>
      <c r="H1032" s="1542"/>
      <c r="I1032" s="1542"/>
      <c r="J1032" s="1542"/>
      <c r="K1032" s="1542"/>
      <c r="L1032" s="1542"/>
      <c r="M1032" s="1542"/>
      <c r="N1032" s="1542"/>
      <c r="O1032" s="1542"/>
      <c r="P1032" s="1542"/>
      <c r="Q1032" s="1542"/>
    </row>
    <row r="1033" spans="2:17">
      <c r="B1033" s="313"/>
      <c r="C1033" s="313"/>
      <c r="D1033" s="313"/>
      <c r="E1033" s="313"/>
      <c r="F1033" s="1542"/>
      <c r="G1033" s="1542"/>
      <c r="H1033" s="1542"/>
      <c r="I1033" s="1542"/>
      <c r="J1033" s="1542"/>
      <c r="K1033" s="1542"/>
      <c r="L1033" s="1542"/>
      <c r="M1033" s="1542"/>
      <c r="N1033" s="1542"/>
      <c r="O1033" s="1542"/>
      <c r="P1033" s="1542"/>
      <c r="Q1033" s="1542"/>
    </row>
    <row r="1034" spans="2:17">
      <c r="B1034" s="313"/>
      <c r="C1034" s="313"/>
      <c r="D1034" s="313"/>
      <c r="E1034" s="313"/>
      <c r="F1034" s="1542"/>
      <c r="G1034" s="1542"/>
      <c r="H1034" s="1542"/>
      <c r="I1034" s="1542"/>
      <c r="J1034" s="1542"/>
      <c r="K1034" s="1542"/>
      <c r="L1034" s="1542"/>
      <c r="M1034" s="1542"/>
      <c r="N1034" s="1542"/>
      <c r="O1034" s="1542"/>
      <c r="P1034" s="1542"/>
      <c r="Q1034" s="1542"/>
    </row>
    <row r="1035" spans="2:17">
      <c r="B1035" s="313"/>
      <c r="C1035" s="313"/>
      <c r="D1035" s="313"/>
      <c r="E1035" s="313"/>
      <c r="F1035" s="1542"/>
      <c r="G1035" s="1542"/>
      <c r="H1035" s="1542"/>
      <c r="I1035" s="1542"/>
      <c r="J1035" s="1542"/>
      <c r="K1035" s="1542"/>
      <c r="L1035" s="1542"/>
      <c r="M1035" s="1542"/>
      <c r="N1035" s="1542"/>
      <c r="O1035" s="1542"/>
      <c r="P1035" s="1542"/>
      <c r="Q1035" s="1542"/>
    </row>
    <row r="1036" spans="2:17">
      <c r="B1036" s="313"/>
      <c r="C1036" s="313"/>
      <c r="D1036" s="313"/>
      <c r="E1036" s="313"/>
      <c r="F1036" s="1542"/>
      <c r="G1036" s="1542"/>
      <c r="H1036" s="1542"/>
      <c r="I1036" s="1542"/>
      <c r="J1036" s="1542"/>
      <c r="K1036" s="1542"/>
      <c r="L1036" s="1542"/>
      <c r="M1036" s="1542"/>
      <c r="N1036" s="1542"/>
      <c r="O1036" s="1542"/>
      <c r="P1036" s="1542"/>
      <c r="Q1036" s="1542"/>
    </row>
    <row r="1037" spans="2:17">
      <c r="B1037" s="313"/>
      <c r="C1037" s="313"/>
      <c r="D1037" s="313"/>
      <c r="E1037" s="313"/>
      <c r="F1037" s="1542"/>
      <c r="G1037" s="1542"/>
      <c r="H1037" s="1542"/>
      <c r="I1037" s="1542"/>
      <c r="J1037" s="1542"/>
      <c r="K1037" s="1542"/>
      <c r="L1037" s="1542"/>
      <c r="M1037" s="1542"/>
      <c r="N1037" s="1542"/>
      <c r="O1037" s="1542"/>
      <c r="P1037" s="1542"/>
      <c r="Q1037" s="1542"/>
    </row>
    <row r="1038" spans="2:17">
      <c r="B1038" s="313"/>
      <c r="C1038" s="313"/>
      <c r="D1038" s="313"/>
      <c r="E1038" s="313"/>
      <c r="F1038" s="1542"/>
      <c r="G1038" s="1542"/>
      <c r="H1038" s="1542"/>
      <c r="I1038" s="1542"/>
      <c r="J1038" s="1542"/>
      <c r="K1038" s="1542"/>
      <c r="L1038" s="1542"/>
      <c r="M1038" s="1542"/>
      <c r="N1038" s="1542"/>
      <c r="O1038" s="1542"/>
      <c r="P1038" s="1542"/>
      <c r="Q1038" s="1542"/>
    </row>
    <row r="1039" spans="2:17">
      <c r="B1039" s="313"/>
      <c r="C1039" s="313"/>
      <c r="D1039" s="313"/>
      <c r="E1039" s="313"/>
      <c r="F1039" s="1542"/>
      <c r="G1039" s="1542"/>
      <c r="H1039" s="1542"/>
      <c r="I1039" s="1542"/>
      <c r="J1039" s="1542"/>
      <c r="K1039" s="1542"/>
      <c r="L1039" s="1542"/>
      <c r="M1039" s="1542"/>
      <c r="N1039" s="1542"/>
      <c r="O1039" s="1542"/>
      <c r="P1039" s="1542"/>
      <c r="Q1039" s="1542"/>
    </row>
    <row r="1040" spans="2:17">
      <c r="B1040" s="313"/>
      <c r="C1040" s="313"/>
      <c r="D1040" s="313"/>
      <c r="E1040" s="313"/>
      <c r="F1040" s="1542"/>
      <c r="G1040" s="1542"/>
      <c r="H1040" s="1542"/>
      <c r="I1040" s="1542"/>
      <c r="J1040" s="1542"/>
      <c r="K1040" s="1542"/>
      <c r="L1040" s="1542"/>
      <c r="M1040" s="1542"/>
      <c r="N1040" s="1542"/>
      <c r="O1040" s="1542"/>
      <c r="P1040" s="1542"/>
      <c r="Q1040" s="1542"/>
    </row>
    <row r="1041" spans="2:17">
      <c r="B1041" s="313"/>
      <c r="C1041" s="313"/>
      <c r="D1041" s="313"/>
      <c r="E1041" s="313"/>
      <c r="F1041" s="1542"/>
      <c r="G1041" s="1542"/>
      <c r="H1041" s="1542"/>
      <c r="I1041" s="1542"/>
      <c r="J1041" s="1542"/>
      <c r="K1041" s="1542"/>
      <c r="L1041" s="1542"/>
      <c r="M1041" s="1542"/>
      <c r="N1041" s="1542"/>
      <c r="O1041" s="1542"/>
      <c r="P1041" s="1542"/>
      <c r="Q1041" s="1542"/>
    </row>
    <row r="1042" spans="2:17">
      <c r="B1042" s="313"/>
      <c r="C1042" s="313"/>
      <c r="D1042" s="313"/>
      <c r="E1042" s="313"/>
      <c r="F1042" s="1542"/>
      <c r="G1042" s="1542"/>
      <c r="H1042" s="1542"/>
      <c r="I1042" s="1542"/>
      <c r="J1042" s="1542"/>
      <c r="K1042" s="1542"/>
      <c r="L1042" s="1542"/>
      <c r="M1042" s="1542"/>
      <c r="N1042" s="1542"/>
      <c r="O1042" s="1542"/>
      <c r="P1042" s="1542"/>
      <c r="Q1042" s="1542"/>
    </row>
    <row r="1043" spans="2:17">
      <c r="B1043" s="313"/>
      <c r="C1043" s="313"/>
      <c r="D1043" s="313"/>
      <c r="E1043" s="313"/>
      <c r="F1043" s="1542"/>
      <c r="G1043" s="1542"/>
      <c r="H1043" s="1542"/>
      <c r="I1043" s="1542"/>
      <c r="J1043" s="1542"/>
      <c r="K1043" s="1542"/>
      <c r="L1043" s="1542"/>
      <c r="M1043" s="1542"/>
      <c r="N1043" s="1542"/>
      <c r="O1043" s="1542"/>
      <c r="P1043" s="1542"/>
      <c r="Q1043" s="1542"/>
    </row>
    <row r="1044" spans="2:17">
      <c r="B1044" s="313"/>
      <c r="C1044" s="313"/>
      <c r="D1044" s="313"/>
      <c r="E1044" s="313"/>
      <c r="F1044" s="1542"/>
      <c r="G1044" s="1542"/>
      <c r="H1044" s="1542"/>
      <c r="I1044" s="1542"/>
      <c r="J1044" s="1542"/>
      <c r="K1044" s="1542"/>
      <c r="L1044" s="1542"/>
      <c r="M1044" s="1542"/>
      <c r="N1044" s="1542"/>
      <c r="O1044" s="1542"/>
      <c r="P1044" s="1542"/>
      <c r="Q1044" s="1542"/>
    </row>
    <row r="1045" spans="2:17">
      <c r="B1045" s="313"/>
      <c r="C1045" s="313"/>
      <c r="D1045" s="313"/>
      <c r="E1045" s="313"/>
      <c r="F1045" s="1542"/>
      <c r="G1045" s="1542"/>
      <c r="H1045" s="1542"/>
      <c r="I1045" s="1542"/>
      <c r="J1045" s="1542"/>
      <c r="K1045" s="1542"/>
      <c r="L1045" s="1542"/>
      <c r="M1045" s="1542"/>
      <c r="N1045" s="1542"/>
      <c r="O1045" s="1542"/>
      <c r="P1045" s="1542"/>
      <c r="Q1045" s="1542"/>
    </row>
    <row r="1046" spans="2:17">
      <c r="B1046" s="313"/>
      <c r="C1046" s="313"/>
      <c r="D1046" s="313"/>
      <c r="E1046" s="313"/>
      <c r="F1046" s="1542"/>
      <c r="G1046" s="1542"/>
      <c r="H1046" s="1542"/>
      <c r="I1046" s="1542"/>
      <c r="J1046" s="1542"/>
      <c r="K1046" s="1542"/>
      <c r="L1046" s="1542"/>
      <c r="M1046" s="1542"/>
      <c r="N1046" s="1542"/>
      <c r="O1046" s="1542"/>
      <c r="P1046" s="1542"/>
      <c r="Q1046" s="1542"/>
    </row>
    <row r="1047" spans="2:17">
      <c r="B1047" s="313"/>
      <c r="C1047" s="313"/>
      <c r="D1047" s="313"/>
      <c r="E1047" s="313"/>
      <c r="F1047" s="1542"/>
      <c r="G1047" s="1542"/>
      <c r="H1047" s="1542"/>
      <c r="I1047" s="1542"/>
      <c r="J1047" s="1542"/>
      <c r="K1047" s="1542"/>
      <c r="L1047" s="1542"/>
      <c r="M1047" s="1542"/>
      <c r="N1047" s="1542"/>
      <c r="O1047" s="1542"/>
      <c r="P1047" s="1542"/>
      <c r="Q1047" s="1542"/>
    </row>
    <row r="1048" spans="2:17">
      <c r="B1048" s="313"/>
      <c r="C1048" s="313"/>
      <c r="D1048" s="313"/>
      <c r="E1048" s="313"/>
      <c r="F1048" s="1542"/>
      <c r="G1048" s="1542"/>
      <c r="H1048" s="1542"/>
      <c r="I1048" s="1542"/>
      <c r="J1048" s="1542"/>
      <c r="K1048" s="1542"/>
      <c r="L1048" s="1542"/>
      <c r="M1048" s="1542"/>
      <c r="N1048" s="1542"/>
      <c r="O1048" s="1542"/>
      <c r="P1048" s="1542"/>
      <c r="Q1048" s="1542"/>
    </row>
    <row r="1049" spans="2:17">
      <c r="B1049" s="313"/>
      <c r="C1049" s="313"/>
      <c r="D1049" s="313"/>
      <c r="E1049" s="313"/>
      <c r="F1049" s="1542"/>
      <c r="G1049" s="1542"/>
      <c r="H1049" s="1542"/>
      <c r="I1049" s="1542"/>
      <c r="J1049" s="1542"/>
      <c r="K1049" s="1542"/>
      <c r="L1049" s="1542"/>
      <c r="M1049" s="1542"/>
      <c r="N1049" s="1542"/>
      <c r="O1049" s="1542"/>
      <c r="P1049" s="1542"/>
      <c r="Q1049" s="1542"/>
    </row>
    <row r="1050" spans="2:17">
      <c r="B1050" s="313"/>
      <c r="C1050" s="313"/>
      <c r="D1050" s="313"/>
      <c r="E1050" s="313"/>
      <c r="F1050" s="1542"/>
      <c r="G1050" s="1542"/>
      <c r="H1050" s="1542"/>
      <c r="I1050" s="1542"/>
      <c r="J1050" s="1542"/>
      <c r="K1050" s="1542"/>
      <c r="L1050" s="1542"/>
      <c r="M1050" s="1542"/>
      <c r="N1050" s="1542"/>
      <c r="O1050" s="1542"/>
      <c r="P1050" s="1542"/>
      <c r="Q1050" s="1542"/>
    </row>
    <row r="1051" spans="2:17">
      <c r="B1051" s="313"/>
      <c r="C1051" s="313"/>
      <c r="D1051" s="313"/>
      <c r="E1051" s="313"/>
      <c r="F1051" s="1542"/>
      <c r="G1051" s="1542"/>
      <c r="H1051" s="1542"/>
      <c r="I1051" s="1542"/>
      <c r="J1051" s="1542"/>
      <c r="K1051" s="1542"/>
      <c r="L1051" s="1542"/>
      <c r="M1051" s="1542"/>
      <c r="N1051" s="1542"/>
      <c r="O1051" s="1542"/>
      <c r="P1051" s="1542"/>
      <c r="Q1051" s="1542"/>
    </row>
    <row r="1052" spans="2:17">
      <c r="B1052" s="313"/>
      <c r="C1052" s="313"/>
      <c r="D1052" s="313"/>
      <c r="E1052" s="313"/>
      <c r="F1052" s="1542"/>
      <c r="G1052" s="1542"/>
      <c r="H1052" s="1542"/>
      <c r="I1052" s="1542"/>
      <c r="J1052" s="1542"/>
      <c r="K1052" s="1542"/>
      <c r="L1052" s="1542"/>
      <c r="M1052" s="1542"/>
      <c r="N1052" s="1542"/>
      <c r="O1052" s="1542"/>
      <c r="P1052" s="1542"/>
      <c r="Q1052" s="1542"/>
    </row>
    <row r="1053" spans="2:17">
      <c r="B1053" s="313"/>
      <c r="C1053" s="313"/>
      <c r="D1053" s="313"/>
      <c r="E1053" s="313"/>
      <c r="F1053" s="1542"/>
      <c r="G1053" s="1542"/>
      <c r="H1053" s="1542"/>
      <c r="I1053" s="1542"/>
      <c r="J1053" s="1542"/>
      <c r="K1053" s="1542"/>
      <c r="L1053" s="1542"/>
      <c r="M1053" s="1542"/>
      <c r="N1053" s="1542"/>
      <c r="O1053" s="1542"/>
      <c r="P1053" s="1542"/>
      <c r="Q1053" s="1542"/>
    </row>
    <row r="1054" spans="2:17">
      <c r="B1054" s="313"/>
      <c r="C1054" s="313"/>
      <c r="D1054" s="313"/>
      <c r="E1054" s="313"/>
      <c r="F1054" s="1542"/>
      <c r="G1054" s="1542"/>
      <c r="H1054" s="1542"/>
      <c r="I1054" s="1542"/>
      <c r="J1054" s="1542"/>
      <c r="K1054" s="1542"/>
      <c r="L1054" s="1542"/>
      <c r="M1054" s="1542"/>
      <c r="N1054" s="1542"/>
      <c r="O1054" s="1542"/>
      <c r="P1054" s="1542"/>
      <c r="Q1054" s="1542"/>
    </row>
    <row r="1055" spans="2:17">
      <c r="B1055" s="313"/>
      <c r="C1055" s="313"/>
      <c r="D1055" s="313"/>
      <c r="E1055" s="313"/>
      <c r="F1055" s="1542"/>
      <c r="G1055" s="1542"/>
      <c r="H1055" s="1542"/>
      <c r="I1055" s="1542"/>
      <c r="J1055" s="1542"/>
      <c r="K1055" s="1542"/>
      <c r="L1055" s="1542"/>
      <c r="M1055" s="1542"/>
      <c r="N1055" s="1542"/>
      <c r="O1055" s="1542"/>
      <c r="P1055" s="1542"/>
      <c r="Q1055" s="1542"/>
    </row>
    <row r="1056" spans="2:17">
      <c r="B1056" s="313"/>
      <c r="C1056" s="313"/>
      <c r="D1056" s="313"/>
      <c r="E1056" s="313"/>
      <c r="F1056" s="1542"/>
      <c r="G1056" s="1542"/>
      <c r="H1056" s="1542"/>
      <c r="I1056" s="1542"/>
      <c r="J1056" s="1542"/>
      <c r="K1056" s="1542"/>
      <c r="L1056" s="1542"/>
      <c r="M1056" s="1542"/>
      <c r="N1056" s="1542"/>
      <c r="O1056" s="1542"/>
      <c r="P1056" s="1542"/>
      <c r="Q1056" s="1542"/>
    </row>
    <row r="1057" spans="2:17">
      <c r="B1057" s="313"/>
      <c r="C1057" s="313"/>
      <c r="D1057" s="313"/>
      <c r="E1057" s="313"/>
      <c r="F1057" s="1542"/>
      <c r="G1057" s="1542"/>
      <c r="H1057" s="1542"/>
      <c r="I1057" s="1542"/>
      <c r="J1057" s="1542"/>
      <c r="K1057" s="1542"/>
      <c r="L1057" s="1542"/>
      <c r="M1057" s="1542"/>
      <c r="N1057" s="1542"/>
      <c r="O1057" s="1542"/>
      <c r="P1057" s="1542"/>
      <c r="Q1057" s="1542"/>
    </row>
    <row r="1058" spans="2:17">
      <c r="B1058" s="313"/>
      <c r="C1058" s="313"/>
      <c r="D1058" s="313"/>
      <c r="E1058" s="313"/>
      <c r="F1058" s="1542"/>
      <c r="G1058" s="1542"/>
      <c r="H1058" s="1542"/>
      <c r="I1058" s="1542"/>
      <c r="J1058" s="1542"/>
      <c r="K1058" s="1542"/>
      <c r="L1058" s="1542"/>
      <c r="M1058" s="1542"/>
      <c r="N1058" s="1542"/>
      <c r="O1058" s="1542"/>
      <c r="P1058" s="1542"/>
      <c r="Q1058" s="1542"/>
    </row>
    <row r="1059" spans="2:17">
      <c r="B1059" s="313"/>
      <c r="C1059" s="313"/>
      <c r="D1059" s="313"/>
      <c r="E1059" s="313"/>
      <c r="F1059" s="1542"/>
      <c r="G1059" s="1542"/>
      <c r="H1059" s="1542"/>
      <c r="I1059" s="1542"/>
      <c r="J1059" s="1542"/>
      <c r="K1059" s="1542"/>
      <c r="L1059" s="1542"/>
      <c r="M1059" s="1542"/>
      <c r="N1059" s="1542"/>
      <c r="O1059" s="1542"/>
      <c r="P1059" s="1542"/>
      <c r="Q1059" s="1542"/>
    </row>
    <row r="1060" spans="2:17">
      <c r="B1060" s="313"/>
      <c r="C1060" s="313"/>
      <c r="D1060" s="313"/>
      <c r="E1060" s="313"/>
      <c r="F1060" s="1542"/>
      <c r="G1060" s="1542"/>
      <c r="H1060" s="1542"/>
      <c r="I1060" s="1542"/>
      <c r="J1060" s="1542"/>
      <c r="K1060" s="1542"/>
      <c r="L1060" s="1542"/>
      <c r="M1060" s="1542"/>
      <c r="N1060" s="1542"/>
      <c r="O1060" s="1542"/>
      <c r="P1060" s="1542"/>
      <c r="Q1060" s="1542"/>
    </row>
    <row r="1061" spans="2:17">
      <c r="B1061" s="313"/>
      <c r="C1061" s="313"/>
      <c r="D1061" s="313"/>
      <c r="E1061" s="313"/>
      <c r="F1061" s="1542"/>
      <c r="G1061" s="1542"/>
      <c r="H1061" s="1542"/>
      <c r="I1061" s="1542"/>
      <c r="J1061" s="1542"/>
      <c r="K1061" s="1542"/>
      <c r="L1061" s="1542"/>
      <c r="M1061" s="1542"/>
      <c r="N1061" s="1542"/>
      <c r="O1061" s="1542"/>
      <c r="P1061" s="1542"/>
      <c r="Q1061" s="1542"/>
    </row>
    <row r="1062" spans="2:17">
      <c r="B1062" s="313"/>
      <c r="C1062" s="313"/>
      <c r="D1062" s="313"/>
      <c r="E1062" s="313"/>
      <c r="F1062" s="1542"/>
      <c r="G1062" s="1542"/>
      <c r="H1062" s="1542"/>
      <c r="I1062" s="1542"/>
      <c r="J1062" s="1542"/>
      <c r="K1062" s="1542"/>
      <c r="L1062" s="1542"/>
      <c r="M1062" s="1542"/>
      <c r="N1062" s="1542"/>
      <c r="O1062" s="1542"/>
      <c r="P1062" s="1542"/>
      <c r="Q1062" s="1542"/>
    </row>
    <row r="1063" spans="2:17">
      <c r="B1063" s="313"/>
      <c r="C1063" s="313"/>
      <c r="D1063" s="313"/>
      <c r="E1063" s="313"/>
      <c r="F1063" s="1542"/>
      <c r="G1063" s="1542"/>
      <c r="H1063" s="1542"/>
      <c r="I1063" s="1542"/>
      <c r="J1063" s="1542"/>
      <c r="K1063" s="1542"/>
      <c r="L1063" s="1542"/>
      <c r="M1063" s="1542"/>
      <c r="N1063" s="1542"/>
      <c r="O1063" s="1542"/>
      <c r="P1063" s="1542"/>
      <c r="Q1063" s="1542"/>
    </row>
    <row r="1064" spans="2:17">
      <c r="B1064" s="313"/>
      <c r="C1064" s="313"/>
      <c r="D1064" s="313"/>
      <c r="E1064" s="313"/>
      <c r="F1064" s="1542"/>
      <c r="G1064" s="1542"/>
      <c r="H1064" s="1542"/>
      <c r="I1064" s="1542"/>
      <c r="J1064" s="1542"/>
      <c r="K1064" s="1542"/>
      <c r="L1064" s="1542"/>
      <c r="M1064" s="1542"/>
      <c r="N1064" s="1542"/>
      <c r="O1064" s="1542"/>
      <c r="P1064" s="1542"/>
      <c r="Q1064" s="1542"/>
    </row>
    <row r="1065" spans="2:17">
      <c r="B1065" s="313"/>
      <c r="C1065" s="313"/>
      <c r="D1065" s="313"/>
      <c r="E1065" s="313"/>
      <c r="F1065" s="1542"/>
      <c r="G1065" s="1542"/>
      <c r="H1065" s="1542"/>
      <c r="I1065" s="1542"/>
      <c r="J1065" s="1542"/>
      <c r="K1065" s="1542"/>
      <c r="L1065" s="1542"/>
      <c r="M1065" s="1542"/>
      <c r="N1065" s="1542"/>
      <c r="O1065" s="1542"/>
      <c r="P1065" s="1542"/>
      <c r="Q1065" s="1542"/>
    </row>
    <row r="1066" spans="2:17">
      <c r="B1066" s="313"/>
      <c r="C1066" s="313"/>
      <c r="D1066" s="313"/>
      <c r="E1066" s="313"/>
      <c r="F1066" s="1542"/>
      <c r="G1066" s="1542"/>
      <c r="H1066" s="1542"/>
      <c r="I1066" s="1542"/>
      <c r="J1066" s="1542"/>
      <c r="K1066" s="1542"/>
      <c r="L1066" s="1542"/>
      <c r="M1066" s="1542"/>
      <c r="N1066" s="1542"/>
      <c r="O1066" s="1542"/>
      <c r="P1066" s="1542"/>
      <c r="Q1066" s="1542"/>
    </row>
    <row r="1067" spans="2:17">
      <c r="B1067" s="313"/>
      <c r="C1067" s="313"/>
      <c r="D1067" s="313"/>
      <c r="E1067" s="313"/>
      <c r="F1067" s="1542"/>
      <c r="G1067" s="1542"/>
      <c r="H1067" s="1542"/>
      <c r="I1067" s="1542"/>
      <c r="J1067" s="1542"/>
      <c r="K1067" s="1542"/>
      <c r="L1067" s="1542"/>
      <c r="M1067" s="1542"/>
      <c r="N1067" s="1542"/>
      <c r="O1067" s="1542"/>
      <c r="P1067" s="1542"/>
      <c r="Q1067" s="1542"/>
    </row>
    <row r="1068" spans="2:17">
      <c r="B1068" s="313"/>
      <c r="C1068" s="313"/>
      <c r="D1068" s="313"/>
      <c r="E1068" s="313"/>
      <c r="F1068" s="1542"/>
      <c r="G1068" s="1542"/>
      <c r="H1068" s="1542"/>
      <c r="I1068" s="1542"/>
      <c r="J1068" s="1542"/>
      <c r="K1068" s="1542"/>
      <c r="L1068" s="1542"/>
      <c r="M1068" s="1542"/>
      <c r="N1068" s="1542"/>
      <c r="O1068" s="1542"/>
      <c r="P1068" s="1542"/>
      <c r="Q1068" s="1542"/>
    </row>
    <row r="1069" spans="2:17">
      <c r="B1069" s="313"/>
      <c r="C1069" s="313"/>
      <c r="D1069" s="313"/>
      <c r="E1069" s="313"/>
      <c r="F1069" s="1542"/>
      <c r="G1069" s="1542"/>
      <c r="H1069" s="1542"/>
      <c r="I1069" s="1542"/>
      <c r="J1069" s="1542"/>
      <c r="K1069" s="1542"/>
      <c r="L1069" s="1542"/>
      <c r="M1069" s="1542"/>
      <c r="N1069" s="1542"/>
      <c r="O1069" s="1542"/>
      <c r="P1069" s="1542"/>
      <c r="Q1069" s="1542"/>
    </row>
    <row r="1070" spans="2:17">
      <c r="B1070" s="313"/>
      <c r="C1070" s="313"/>
      <c r="D1070" s="313"/>
      <c r="E1070" s="313"/>
      <c r="F1070" s="1542"/>
      <c r="G1070" s="1542"/>
      <c r="H1070" s="1542"/>
      <c r="I1070" s="1542"/>
      <c r="J1070" s="1542"/>
      <c r="K1070" s="1542"/>
      <c r="L1070" s="1542"/>
      <c r="M1070" s="1542"/>
      <c r="N1070" s="1542"/>
      <c r="O1070" s="1542"/>
      <c r="P1070" s="1542"/>
      <c r="Q1070" s="1542"/>
    </row>
    <row r="1071" spans="2:17">
      <c r="B1071" s="313"/>
      <c r="C1071" s="313"/>
      <c r="D1071" s="313"/>
      <c r="E1071" s="313"/>
      <c r="F1071" s="1542"/>
      <c r="G1071" s="1542"/>
      <c r="H1071" s="1542"/>
      <c r="I1071" s="1542"/>
      <c r="J1071" s="1542"/>
      <c r="K1071" s="1542"/>
      <c r="L1071" s="1542"/>
      <c r="M1071" s="1542"/>
      <c r="N1071" s="1542"/>
      <c r="O1071" s="1542"/>
      <c r="P1071" s="1542"/>
      <c r="Q1071" s="1542"/>
    </row>
    <row r="1072" spans="2:17">
      <c r="B1072" s="313"/>
      <c r="C1072" s="313"/>
      <c r="D1072" s="313"/>
      <c r="E1072" s="313"/>
      <c r="F1072" s="1542"/>
      <c r="G1072" s="1542"/>
      <c r="H1072" s="1542"/>
      <c r="I1072" s="1542"/>
      <c r="J1072" s="1542"/>
      <c r="K1072" s="1542"/>
      <c r="L1072" s="1542"/>
      <c r="M1072" s="1542"/>
      <c r="N1072" s="1542"/>
      <c r="O1072" s="1542"/>
      <c r="P1072" s="1542"/>
      <c r="Q1072" s="1542"/>
    </row>
    <row r="1073" spans="2:17">
      <c r="B1073" s="313"/>
      <c r="C1073" s="313"/>
      <c r="D1073" s="313"/>
      <c r="E1073" s="313"/>
      <c r="F1073" s="1542"/>
      <c r="G1073" s="1542"/>
      <c r="H1073" s="1542"/>
      <c r="I1073" s="1542"/>
      <c r="J1073" s="1542"/>
      <c r="K1073" s="1542"/>
      <c r="L1073" s="1542"/>
      <c r="M1073" s="1542"/>
      <c r="N1073" s="1542"/>
      <c r="O1073" s="1542"/>
      <c r="P1073" s="1542"/>
      <c r="Q1073" s="1542"/>
    </row>
    <row r="1074" spans="2:17">
      <c r="B1074" s="313"/>
      <c r="C1074" s="313"/>
      <c r="D1074" s="313"/>
      <c r="E1074" s="313"/>
      <c r="F1074" s="1542"/>
      <c r="G1074" s="1542"/>
      <c r="H1074" s="1542"/>
      <c r="I1074" s="1542"/>
      <c r="J1074" s="1542"/>
      <c r="K1074" s="1542"/>
      <c r="L1074" s="1542"/>
      <c r="M1074" s="1542"/>
      <c r="N1074" s="1542"/>
      <c r="O1074" s="1542"/>
      <c r="P1074" s="1542"/>
      <c r="Q1074" s="1542"/>
    </row>
    <row r="1075" spans="2:17">
      <c r="B1075" s="313"/>
      <c r="C1075" s="313"/>
      <c r="D1075" s="313"/>
      <c r="E1075" s="313"/>
      <c r="F1075" s="1542"/>
      <c r="G1075" s="1542"/>
      <c r="H1075" s="1542"/>
      <c r="I1075" s="1542"/>
      <c r="J1075" s="1542"/>
      <c r="K1075" s="1542"/>
      <c r="L1075" s="1542"/>
      <c r="M1075" s="1542"/>
      <c r="N1075" s="1542"/>
      <c r="O1075" s="1542"/>
      <c r="P1075" s="1542"/>
      <c r="Q1075" s="1542"/>
    </row>
    <row r="1076" spans="2:17">
      <c r="B1076" s="313"/>
      <c r="C1076" s="313"/>
      <c r="D1076" s="313"/>
      <c r="E1076" s="313"/>
      <c r="F1076" s="1542"/>
      <c r="G1076" s="1542"/>
      <c r="H1076" s="1542"/>
      <c r="I1076" s="1542"/>
      <c r="J1076" s="1542"/>
      <c r="K1076" s="1542"/>
      <c r="L1076" s="1542"/>
      <c r="M1076" s="1542"/>
      <c r="N1076" s="1542"/>
      <c r="O1076" s="1542"/>
      <c r="P1076" s="1542"/>
      <c r="Q1076" s="1542"/>
    </row>
    <row r="1077" spans="2:17">
      <c r="B1077" s="313"/>
      <c r="C1077" s="313"/>
      <c r="D1077" s="313"/>
      <c r="E1077" s="313"/>
      <c r="F1077" s="1542"/>
      <c r="G1077" s="1542"/>
      <c r="H1077" s="1542"/>
      <c r="I1077" s="1542"/>
      <c r="J1077" s="1542"/>
      <c r="K1077" s="1542"/>
      <c r="L1077" s="1542"/>
      <c r="M1077" s="1542"/>
      <c r="N1077" s="1542"/>
      <c r="O1077" s="1542"/>
      <c r="P1077" s="1542"/>
      <c r="Q1077" s="1542"/>
    </row>
    <row r="1078" spans="2:17">
      <c r="B1078" s="313"/>
      <c r="C1078" s="313"/>
      <c r="D1078" s="313"/>
      <c r="E1078" s="313"/>
      <c r="F1078" s="1542"/>
      <c r="G1078" s="1542"/>
      <c r="H1078" s="1542"/>
      <c r="I1078" s="1542"/>
      <c r="J1078" s="1542"/>
      <c r="K1078" s="1542"/>
      <c r="L1078" s="1542"/>
      <c r="M1078" s="1542"/>
      <c r="N1078" s="1542"/>
      <c r="O1078" s="1542"/>
      <c r="P1078" s="1542"/>
      <c r="Q1078" s="1542"/>
    </row>
    <row r="1079" spans="2:17">
      <c r="B1079" s="313"/>
      <c r="C1079" s="313"/>
      <c r="D1079" s="313"/>
      <c r="E1079" s="313"/>
      <c r="F1079" s="1542"/>
      <c r="G1079" s="1542"/>
      <c r="H1079" s="1542"/>
      <c r="I1079" s="1542"/>
      <c r="J1079" s="1542"/>
      <c r="K1079" s="1542"/>
      <c r="L1079" s="1542"/>
      <c r="M1079" s="1542"/>
      <c r="N1079" s="1542"/>
      <c r="O1079" s="1542"/>
      <c r="P1079" s="1542"/>
      <c r="Q1079" s="1542"/>
    </row>
    <row r="1080" spans="2:17">
      <c r="B1080" s="313"/>
      <c r="C1080" s="313"/>
      <c r="D1080" s="313"/>
      <c r="E1080" s="313"/>
      <c r="F1080" s="1542"/>
      <c r="G1080" s="1542"/>
      <c r="H1080" s="1542"/>
      <c r="I1080" s="1542"/>
      <c r="J1080" s="1542"/>
      <c r="K1080" s="1542"/>
      <c r="L1080" s="1542"/>
      <c r="M1080" s="1542"/>
      <c r="N1080" s="1542"/>
      <c r="O1080" s="1542"/>
      <c r="P1080" s="1542"/>
      <c r="Q1080" s="1542"/>
    </row>
    <row r="1081" spans="2:17">
      <c r="B1081" s="313"/>
      <c r="C1081" s="313"/>
      <c r="D1081" s="313"/>
      <c r="E1081" s="313"/>
      <c r="F1081" s="1542"/>
      <c r="G1081" s="1542"/>
      <c r="H1081" s="1542"/>
      <c r="I1081" s="1542"/>
      <c r="J1081" s="1542"/>
      <c r="K1081" s="1542"/>
      <c r="L1081" s="1542"/>
      <c r="M1081" s="1542"/>
      <c r="N1081" s="1542"/>
      <c r="O1081" s="1542"/>
      <c r="P1081" s="1542"/>
      <c r="Q1081" s="1542"/>
    </row>
    <row r="1082" spans="2:17">
      <c r="B1082" s="313"/>
      <c r="C1082" s="313"/>
      <c r="D1082" s="313"/>
      <c r="E1082" s="313"/>
      <c r="F1082" s="1542"/>
      <c r="G1082" s="1542"/>
      <c r="H1082" s="1542"/>
      <c r="I1082" s="1542"/>
      <c r="J1082" s="1542"/>
      <c r="K1082" s="1542"/>
      <c r="L1082" s="1542"/>
      <c r="M1082" s="1542"/>
      <c r="N1082" s="1542"/>
      <c r="O1082" s="1542"/>
      <c r="P1082" s="1542"/>
      <c r="Q1082" s="1542"/>
    </row>
    <row r="1083" spans="2:17">
      <c r="B1083" s="313"/>
      <c r="C1083" s="313"/>
      <c r="D1083" s="313"/>
      <c r="E1083" s="313"/>
      <c r="F1083" s="1542"/>
      <c r="G1083" s="1542"/>
      <c r="H1083" s="1542"/>
      <c r="I1083" s="1542"/>
      <c r="J1083" s="1542"/>
      <c r="K1083" s="1542"/>
      <c r="L1083" s="1542"/>
      <c r="M1083" s="1542"/>
      <c r="N1083" s="1542"/>
      <c r="O1083" s="1542"/>
      <c r="P1083" s="1542"/>
      <c r="Q1083" s="1542"/>
    </row>
    <row r="1084" spans="2:17">
      <c r="B1084" s="313"/>
      <c r="C1084" s="313"/>
      <c r="D1084" s="313"/>
      <c r="E1084" s="313"/>
      <c r="F1084" s="1542"/>
      <c r="G1084" s="1542"/>
      <c r="H1084" s="1542"/>
      <c r="I1084" s="1542"/>
      <c r="J1084" s="1542"/>
      <c r="K1084" s="1542"/>
      <c r="L1084" s="1542"/>
      <c r="M1084" s="1542"/>
      <c r="N1084" s="1542"/>
      <c r="O1084" s="1542"/>
      <c r="P1084" s="1542"/>
      <c r="Q1084" s="1542"/>
    </row>
    <row r="1085" spans="2:17">
      <c r="B1085" s="313"/>
      <c r="C1085" s="313"/>
      <c r="D1085" s="313"/>
      <c r="E1085" s="313"/>
      <c r="F1085" s="1542"/>
      <c r="G1085" s="1542"/>
      <c r="H1085" s="1542"/>
      <c r="I1085" s="1542"/>
      <c r="J1085" s="1542"/>
      <c r="K1085" s="1542"/>
      <c r="L1085" s="1542"/>
      <c r="M1085" s="1542"/>
      <c r="N1085" s="1542"/>
      <c r="O1085" s="1542"/>
      <c r="P1085" s="1542"/>
      <c r="Q1085" s="1542"/>
    </row>
    <row r="1086" spans="2:17">
      <c r="B1086" s="313"/>
      <c r="C1086" s="313"/>
      <c r="D1086" s="313"/>
      <c r="E1086" s="313"/>
      <c r="F1086" s="1542"/>
      <c r="G1086" s="1542"/>
      <c r="H1086" s="1542"/>
      <c r="I1086" s="1542"/>
      <c r="J1086" s="1542"/>
      <c r="K1086" s="1542"/>
      <c r="L1086" s="1542"/>
      <c r="M1086" s="1542"/>
      <c r="N1086" s="1542"/>
      <c r="O1086" s="1542"/>
      <c r="P1086" s="1542"/>
      <c r="Q1086" s="1542"/>
    </row>
    <row r="1087" spans="2:17">
      <c r="B1087" s="313"/>
      <c r="C1087" s="313"/>
      <c r="D1087" s="313"/>
      <c r="E1087" s="313"/>
      <c r="F1087" s="1542"/>
      <c r="G1087" s="1542"/>
      <c r="H1087" s="1542"/>
      <c r="I1087" s="1542"/>
      <c r="J1087" s="1542"/>
      <c r="K1087" s="1542"/>
      <c r="L1087" s="1542"/>
      <c r="M1087" s="1542"/>
      <c r="N1087" s="1542"/>
      <c r="O1087" s="1542"/>
      <c r="P1087" s="1542"/>
      <c r="Q1087" s="1542"/>
    </row>
    <row r="1088" spans="2:17">
      <c r="B1088" s="313"/>
      <c r="C1088" s="313"/>
      <c r="D1088" s="313"/>
      <c r="E1088" s="313"/>
      <c r="F1088" s="1542"/>
      <c r="G1088" s="1542"/>
      <c r="H1088" s="1542"/>
      <c r="I1088" s="1542"/>
      <c r="J1088" s="1542"/>
      <c r="K1088" s="1542"/>
      <c r="L1088" s="1542"/>
      <c r="M1088" s="1542"/>
      <c r="N1088" s="1542"/>
      <c r="O1088" s="1542"/>
      <c r="P1088" s="1542"/>
      <c r="Q1088" s="1542"/>
    </row>
    <row r="1089" spans="2:17">
      <c r="B1089" s="313"/>
      <c r="C1089" s="313"/>
      <c r="D1089" s="313"/>
      <c r="E1089" s="313"/>
      <c r="F1089" s="1542"/>
      <c r="G1089" s="1542"/>
      <c r="H1089" s="1542"/>
      <c r="I1089" s="1542"/>
      <c r="J1089" s="1542"/>
      <c r="K1089" s="1542"/>
      <c r="L1089" s="1542"/>
      <c r="M1089" s="1542"/>
      <c r="N1089" s="1542"/>
      <c r="O1089" s="1542"/>
      <c r="P1089" s="1542"/>
      <c r="Q1089" s="1542"/>
    </row>
    <row r="1090" spans="2:17">
      <c r="B1090" s="313"/>
      <c r="C1090" s="313"/>
      <c r="D1090" s="313"/>
      <c r="E1090" s="313"/>
      <c r="F1090" s="1542"/>
      <c r="G1090" s="1542"/>
      <c r="H1090" s="1542"/>
      <c r="I1090" s="1542"/>
      <c r="J1090" s="1542"/>
      <c r="K1090" s="1542"/>
      <c r="L1090" s="1542"/>
      <c r="M1090" s="1542"/>
      <c r="N1090" s="1542"/>
      <c r="O1090" s="1542"/>
      <c r="P1090" s="1542"/>
      <c r="Q1090" s="1542"/>
    </row>
    <row r="1091" spans="2:17">
      <c r="B1091" s="313"/>
      <c r="C1091" s="313"/>
      <c r="D1091" s="313"/>
      <c r="E1091" s="313"/>
      <c r="F1091" s="1542"/>
      <c r="G1091" s="1542"/>
      <c r="H1091" s="1542"/>
      <c r="I1091" s="1542"/>
      <c r="J1091" s="1542"/>
      <c r="K1091" s="1542"/>
      <c r="L1091" s="1542"/>
      <c r="M1091" s="1542"/>
      <c r="N1091" s="1542"/>
      <c r="O1091" s="1542"/>
      <c r="P1091" s="1542"/>
      <c r="Q1091" s="1542"/>
    </row>
    <row r="1092" spans="2:17">
      <c r="B1092" s="313"/>
      <c r="C1092" s="313"/>
      <c r="D1092" s="313"/>
      <c r="E1092" s="313"/>
      <c r="F1092" s="1542"/>
      <c r="G1092" s="1542"/>
      <c r="H1092" s="1542"/>
      <c r="I1092" s="1542"/>
      <c r="J1092" s="1542"/>
      <c r="K1092" s="1542"/>
      <c r="L1092" s="1542"/>
      <c r="M1092" s="1542"/>
      <c r="N1092" s="1542"/>
      <c r="O1092" s="1542"/>
      <c r="P1092" s="1542"/>
      <c r="Q1092" s="1542"/>
    </row>
    <row r="1093" spans="2:17">
      <c r="B1093" s="313"/>
      <c r="C1093" s="313"/>
      <c r="D1093" s="313"/>
      <c r="E1093" s="313"/>
      <c r="F1093" s="1542"/>
      <c r="G1093" s="1542"/>
      <c r="H1093" s="1542"/>
      <c r="I1093" s="1542"/>
      <c r="J1093" s="1542"/>
      <c r="K1093" s="1542"/>
      <c r="L1093" s="1542"/>
      <c r="M1093" s="1542"/>
      <c r="N1093" s="1542"/>
      <c r="O1093" s="1542"/>
      <c r="P1093" s="1542"/>
      <c r="Q1093" s="1542"/>
    </row>
    <row r="1094" spans="2:17">
      <c r="B1094" s="313"/>
      <c r="C1094" s="313"/>
      <c r="D1094" s="313"/>
      <c r="E1094" s="313"/>
      <c r="F1094" s="1542"/>
      <c r="G1094" s="1542"/>
      <c r="H1094" s="1542"/>
      <c r="I1094" s="1542"/>
      <c r="J1094" s="1542"/>
      <c r="K1094" s="1542"/>
      <c r="L1094" s="1542"/>
      <c r="M1094" s="1542"/>
      <c r="N1094" s="1542"/>
      <c r="O1094" s="1542"/>
      <c r="P1094" s="1542"/>
      <c r="Q1094" s="1542"/>
    </row>
    <row r="1095" spans="2:17">
      <c r="B1095" s="313"/>
      <c r="C1095" s="313"/>
      <c r="D1095" s="313"/>
      <c r="E1095" s="313"/>
      <c r="F1095" s="1542"/>
      <c r="G1095" s="1542"/>
      <c r="H1095" s="1542"/>
      <c r="I1095" s="1542"/>
      <c r="J1095" s="1542"/>
      <c r="K1095" s="1542"/>
      <c r="L1095" s="1542"/>
      <c r="M1095" s="1542"/>
      <c r="N1095" s="1542"/>
      <c r="O1095" s="1542"/>
      <c r="P1095" s="1542"/>
      <c r="Q1095" s="1542"/>
    </row>
    <row r="1096" spans="2:17">
      <c r="B1096" s="313"/>
      <c r="C1096" s="313"/>
      <c r="D1096" s="313"/>
      <c r="E1096" s="313"/>
      <c r="F1096" s="1542"/>
      <c r="G1096" s="1542"/>
      <c r="H1096" s="1542"/>
      <c r="I1096" s="1542"/>
      <c r="J1096" s="1542"/>
      <c r="K1096" s="1542"/>
      <c r="L1096" s="1542"/>
      <c r="M1096" s="1542"/>
      <c r="N1096" s="1542"/>
      <c r="O1096" s="1542"/>
      <c r="P1096" s="1542"/>
      <c r="Q1096" s="1542"/>
    </row>
    <row r="1097" spans="2:17">
      <c r="B1097" s="313"/>
      <c r="C1097" s="313"/>
      <c r="D1097" s="313"/>
      <c r="E1097" s="313"/>
      <c r="F1097" s="1542"/>
      <c r="G1097" s="1542"/>
      <c r="H1097" s="1542"/>
      <c r="I1097" s="1542"/>
      <c r="J1097" s="1542"/>
      <c r="K1097" s="1542"/>
      <c r="L1097" s="1542"/>
      <c r="M1097" s="1542"/>
      <c r="N1097" s="1542"/>
      <c r="O1097" s="1542"/>
      <c r="P1097" s="1542"/>
      <c r="Q1097" s="1542"/>
    </row>
    <row r="1098" spans="2:17">
      <c r="B1098" s="313"/>
      <c r="C1098" s="313"/>
      <c r="D1098" s="313"/>
      <c r="E1098" s="313"/>
      <c r="F1098" s="1542"/>
      <c r="G1098" s="1542"/>
      <c r="H1098" s="1542"/>
      <c r="I1098" s="1542"/>
      <c r="J1098" s="1542"/>
      <c r="K1098" s="1542"/>
      <c r="L1098" s="1542"/>
      <c r="M1098" s="1542"/>
      <c r="N1098" s="1542"/>
      <c r="O1098" s="1542"/>
      <c r="P1098" s="1542"/>
      <c r="Q1098" s="1542"/>
    </row>
    <row r="1099" spans="2:17">
      <c r="B1099" s="313"/>
      <c r="C1099" s="313"/>
      <c r="D1099" s="313"/>
      <c r="E1099" s="313"/>
      <c r="F1099" s="1542"/>
      <c r="G1099" s="1542"/>
      <c r="H1099" s="1542"/>
      <c r="I1099" s="1542"/>
      <c r="J1099" s="1542"/>
      <c r="K1099" s="1542"/>
      <c r="L1099" s="1542"/>
      <c r="M1099" s="1542"/>
      <c r="N1099" s="1542"/>
      <c r="O1099" s="1542"/>
      <c r="P1099" s="1542"/>
      <c r="Q1099" s="1542"/>
    </row>
    <row r="1100" spans="2:17">
      <c r="B1100" s="313"/>
      <c r="C1100" s="313"/>
      <c r="D1100" s="313"/>
      <c r="E1100" s="313"/>
      <c r="F1100" s="1542"/>
      <c r="G1100" s="1542"/>
      <c r="H1100" s="1542"/>
      <c r="I1100" s="1542"/>
      <c r="J1100" s="1542"/>
      <c r="K1100" s="1542"/>
      <c r="L1100" s="1542"/>
      <c r="M1100" s="1542"/>
      <c r="N1100" s="1542"/>
      <c r="O1100" s="1542"/>
      <c r="P1100" s="1542"/>
      <c r="Q1100" s="1542"/>
    </row>
    <row r="1101" spans="2:17">
      <c r="B1101" s="313"/>
      <c r="C1101" s="313"/>
      <c r="D1101" s="313"/>
      <c r="E1101" s="313"/>
      <c r="F1101" s="1542"/>
      <c r="G1101" s="1542"/>
      <c r="H1101" s="1542"/>
      <c r="I1101" s="1542"/>
      <c r="J1101" s="1542"/>
      <c r="K1101" s="1542"/>
      <c r="L1101" s="1542"/>
      <c r="M1101" s="1542"/>
      <c r="N1101" s="1542"/>
      <c r="O1101" s="1542"/>
      <c r="P1101" s="1542"/>
      <c r="Q1101" s="1542"/>
    </row>
    <row r="1102" spans="2:17">
      <c r="B1102" s="313"/>
      <c r="C1102" s="313"/>
      <c r="D1102" s="313"/>
      <c r="E1102" s="313"/>
      <c r="F1102" s="1542"/>
      <c r="G1102" s="1542"/>
      <c r="H1102" s="1542"/>
      <c r="I1102" s="1542"/>
      <c r="J1102" s="1542"/>
      <c r="K1102" s="1542"/>
      <c r="L1102" s="1542"/>
      <c r="M1102" s="1542"/>
      <c r="N1102" s="1542"/>
      <c r="O1102" s="1542"/>
      <c r="P1102" s="1542"/>
      <c r="Q1102" s="1542"/>
    </row>
    <row r="1103" spans="2:17">
      <c r="B1103" s="313"/>
      <c r="C1103" s="313"/>
      <c r="D1103" s="313"/>
      <c r="E1103" s="313"/>
      <c r="F1103" s="1542"/>
      <c r="G1103" s="1542"/>
      <c r="H1103" s="1542"/>
      <c r="I1103" s="1542"/>
      <c r="J1103" s="1542"/>
      <c r="K1103" s="1542"/>
      <c r="L1103" s="1542"/>
      <c r="M1103" s="1542"/>
      <c r="N1103" s="1542"/>
      <c r="O1103" s="1542"/>
      <c r="P1103" s="1542"/>
      <c r="Q1103" s="1542"/>
    </row>
    <row r="1104" spans="2:17">
      <c r="B1104" s="313"/>
      <c r="C1104" s="313"/>
      <c r="D1104" s="313"/>
      <c r="E1104" s="313"/>
      <c r="F1104" s="1542"/>
      <c r="G1104" s="1542"/>
      <c r="H1104" s="1542"/>
      <c r="I1104" s="1542"/>
      <c r="J1104" s="1542"/>
      <c r="K1104" s="1542"/>
      <c r="L1104" s="1542"/>
      <c r="M1104" s="1542"/>
      <c r="N1104" s="1542"/>
      <c r="O1104" s="1542"/>
      <c r="P1104" s="1542"/>
      <c r="Q1104" s="1542"/>
    </row>
    <row r="1105" spans="2:17">
      <c r="B1105" s="313"/>
      <c r="C1105" s="313"/>
      <c r="D1105" s="313"/>
      <c r="E1105" s="313"/>
      <c r="F1105" s="1542"/>
      <c r="G1105" s="1542"/>
      <c r="H1105" s="1542"/>
      <c r="I1105" s="1542"/>
      <c r="J1105" s="1542"/>
      <c r="K1105" s="1542"/>
      <c r="L1105" s="1542"/>
      <c r="M1105" s="1542"/>
      <c r="N1105" s="1542"/>
      <c r="O1105" s="1542"/>
      <c r="P1105" s="1542"/>
      <c r="Q1105" s="1542"/>
    </row>
    <row r="1106" spans="2:17">
      <c r="B1106" s="313"/>
      <c r="C1106" s="313"/>
      <c r="D1106" s="313"/>
      <c r="E1106" s="313"/>
      <c r="F1106" s="1542"/>
      <c r="G1106" s="1542"/>
      <c r="H1106" s="1542"/>
      <c r="I1106" s="1542"/>
      <c r="J1106" s="1542"/>
      <c r="K1106" s="1542"/>
      <c r="L1106" s="1542"/>
      <c r="M1106" s="1542"/>
      <c r="N1106" s="1542"/>
      <c r="O1106" s="1542"/>
      <c r="P1106" s="1542"/>
      <c r="Q1106" s="1542"/>
    </row>
    <row r="1107" spans="2:17">
      <c r="B1107" s="313"/>
      <c r="C1107" s="313"/>
      <c r="D1107" s="313"/>
      <c r="E1107" s="313"/>
      <c r="F1107" s="1542"/>
      <c r="G1107" s="1542"/>
      <c r="H1107" s="1542"/>
      <c r="I1107" s="1542"/>
      <c r="J1107" s="1542"/>
      <c r="K1107" s="1542"/>
      <c r="L1107" s="1542"/>
      <c r="M1107" s="1542"/>
      <c r="N1107" s="1542"/>
      <c r="O1107" s="1542"/>
      <c r="P1107" s="1542"/>
      <c r="Q1107" s="1542"/>
    </row>
    <row r="1108" spans="2:17">
      <c r="B1108" s="313"/>
      <c r="C1108" s="313"/>
      <c r="D1108" s="313"/>
      <c r="E1108" s="313"/>
      <c r="F1108" s="1542"/>
      <c r="G1108" s="1542"/>
      <c r="H1108" s="1542"/>
      <c r="I1108" s="1542"/>
      <c r="J1108" s="1542"/>
      <c r="K1108" s="1542"/>
      <c r="L1108" s="1542"/>
      <c r="M1108" s="1542"/>
      <c r="N1108" s="1542"/>
      <c r="O1108" s="1542"/>
      <c r="P1108" s="1542"/>
      <c r="Q1108" s="1542"/>
    </row>
    <row r="1109" spans="2:17">
      <c r="B1109" s="313"/>
      <c r="C1109" s="313"/>
      <c r="D1109" s="313"/>
      <c r="E1109" s="313"/>
      <c r="F1109" s="1542"/>
      <c r="G1109" s="1542"/>
      <c r="H1109" s="1542"/>
      <c r="I1109" s="1542"/>
      <c r="J1109" s="1542"/>
      <c r="K1109" s="1542"/>
      <c r="L1109" s="1542"/>
      <c r="M1109" s="1542"/>
      <c r="N1109" s="1542"/>
      <c r="O1109" s="1542"/>
      <c r="P1109" s="1542"/>
      <c r="Q1109" s="1542"/>
    </row>
    <row r="1110" spans="2:17">
      <c r="B1110" s="313"/>
      <c r="C1110" s="313"/>
      <c r="D1110" s="313"/>
      <c r="E1110" s="313"/>
      <c r="F1110" s="1542"/>
      <c r="G1110" s="1542"/>
      <c r="H1110" s="1542"/>
      <c r="I1110" s="1542"/>
      <c r="J1110" s="1542"/>
      <c r="K1110" s="1542"/>
      <c r="L1110" s="1542"/>
      <c r="M1110" s="1542"/>
      <c r="N1110" s="1542"/>
      <c r="O1110" s="1542"/>
      <c r="P1110" s="1542"/>
      <c r="Q1110" s="1542"/>
    </row>
    <row r="1111" spans="2:17">
      <c r="B1111" s="313"/>
      <c r="C1111" s="313"/>
      <c r="D1111" s="313"/>
      <c r="E1111" s="313"/>
      <c r="F1111" s="1542"/>
      <c r="G1111" s="1542"/>
      <c r="H1111" s="1542"/>
      <c r="I1111" s="1542"/>
      <c r="J1111" s="1542"/>
      <c r="K1111" s="1542"/>
      <c r="L1111" s="1542"/>
      <c r="M1111" s="1542"/>
      <c r="N1111" s="1542"/>
      <c r="O1111" s="1542"/>
      <c r="P1111" s="1542"/>
      <c r="Q1111" s="1542"/>
    </row>
    <row r="1112" spans="2:17">
      <c r="B1112" s="313"/>
      <c r="C1112" s="313"/>
      <c r="D1112" s="313"/>
      <c r="E1112" s="313"/>
      <c r="F1112" s="1542"/>
      <c r="G1112" s="1542"/>
      <c r="H1112" s="1542"/>
      <c r="I1112" s="1542"/>
      <c r="J1112" s="1542"/>
      <c r="K1112" s="1542"/>
      <c r="L1112" s="1542"/>
      <c r="M1112" s="1542"/>
      <c r="N1112" s="1542"/>
      <c r="O1112" s="1542"/>
      <c r="P1112" s="1542"/>
      <c r="Q1112" s="1542"/>
    </row>
    <row r="1113" spans="2:17">
      <c r="B1113" s="313"/>
      <c r="C1113" s="313"/>
      <c r="D1113" s="313"/>
      <c r="E1113" s="313"/>
      <c r="F1113" s="1542"/>
      <c r="G1113" s="1542"/>
      <c r="H1113" s="1542"/>
      <c r="I1113" s="1542"/>
      <c r="J1113" s="1542"/>
      <c r="K1113" s="1542"/>
      <c r="L1113" s="1542"/>
      <c r="M1113" s="1542"/>
      <c r="N1113" s="1542"/>
      <c r="O1113" s="1542"/>
      <c r="P1113" s="1542"/>
      <c r="Q1113" s="1542"/>
    </row>
    <row r="1114" spans="2:17">
      <c r="B1114" s="313"/>
      <c r="C1114" s="313"/>
      <c r="D1114" s="313"/>
      <c r="E1114" s="313"/>
      <c r="F1114" s="1542"/>
      <c r="G1114" s="1542"/>
      <c r="H1114" s="1542"/>
      <c r="I1114" s="1542"/>
      <c r="J1114" s="1542"/>
      <c r="K1114" s="1542"/>
      <c r="L1114" s="1542"/>
      <c r="M1114" s="1542"/>
      <c r="N1114" s="1542"/>
      <c r="O1114" s="1542"/>
      <c r="P1114" s="1542"/>
      <c r="Q1114" s="1542"/>
    </row>
    <row r="1115" spans="2:17">
      <c r="B1115" s="313"/>
      <c r="C1115" s="313"/>
      <c r="D1115" s="313"/>
      <c r="E1115" s="313"/>
      <c r="F1115" s="1542"/>
      <c r="G1115" s="1542"/>
      <c r="H1115" s="1542"/>
      <c r="I1115" s="1542"/>
      <c r="J1115" s="1542"/>
      <c r="K1115" s="1542"/>
      <c r="L1115" s="1542"/>
      <c r="M1115" s="1542"/>
      <c r="N1115" s="1542"/>
      <c r="O1115" s="1542"/>
      <c r="P1115" s="1542"/>
      <c r="Q1115" s="1542"/>
    </row>
    <row r="1116" spans="2:17">
      <c r="B1116" s="313"/>
      <c r="C1116" s="313"/>
      <c r="D1116" s="313"/>
      <c r="E1116" s="313"/>
      <c r="F1116" s="1542"/>
      <c r="G1116" s="1542"/>
      <c r="H1116" s="1542"/>
      <c r="I1116" s="1542"/>
      <c r="J1116" s="1542"/>
      <c r="K1116" s="1542"/>
      <c r="L1116" s="1542"/>
      <c r="M1116" s="1542"/>
      <c r="N1116" s="1542"/>
      <c r="O1116" s="1542"/>
      <c r="P1116" s="1542"/>
      <c r="Q1116" s="1542"/>
    </row>
    <row r="1117" spans="2:17">
      <c r="B1117" s="313"/>
      <c r="C1117" s="313"/>
      <c r="D1117" s="313"/>
      <c r="E1117" s="313"/>
      <c r="F1117" s="1542"/>
      <c r="G1117" s="1542"/>
      <c r="H1117" s="1542"/>
      <c r="I1117" s="1542"/>
      <c r="J1117" s="1542"/>
      <c r="K1117" s="1542"/>
      <c r="L1117" s="1542"/>
      <c r="M1117" s="1542"/>
      <c r="N1117" s="1542"/>
      <c r="O1117" s="1542"/>
      <c r="P1117" s="1542"/>
      <c r="Q1117" s="1542"/>
    </row>
    <row r="1118" spans="2:17">
      <c r="B1118" s="313"/>
      <c r="C1118" s="313"/>
      <c r="D1118" s="313"/>
      <c r="E1118" s="313"/>
      <c r="F1118" s="1542"/>
      <c r="G1118" s="1542"/>
      <c r="H1118" s="1542"/>
      <c r="I1118" s="1542"/>
      <c r="J1118" s="1542"/>
      <c r="K1118" s="1542"/>
      <c r="L1118" s="1542"/>
      <c r="M1118" s="1542"/>
      <c r="N1118" s="1542"/>
      <c r="O1118" s="1542"/>
      <c r="P1118" s="1542"/>
      <c r="Q1118" s="1542"/>
    </row>
    <row r="1119" spans="2:17">
      <c r="B1119" s="313"/>
      <c r="C1119" s="313"/>
      <c r="D1119" s="313"/>
      <c r="E1119" s="313"/>
      <c r="F1119" s="1542"/>
      <c r="G1119" s="1542"/>
      <c r="H1119" s="1542"/>
      <c r="I1119" s="1542"/>
      <c r="J1119" s="1542"/>
      <c r="K1119" s="1542"/>
      <c r="L1119" s="1542"/>
      <c r="M1119" s="1542"/>
      <c r="N1119" s="1542"/>
      <c r="O1119" s="1542"/>
      <c r="P1119" s="1542"/>
      <c r="Q1119" s="1542"/>
    </row>
    <row r="1120" spans="2:17">
      <c r="B1120" s="313"/>
      <c r="C1120" s="313"/>
      <c r="D1120" s="313"/>
      <c r="E1120" s="313"/>
      <c r="F1120" s="1542"/>
      <c r="G1120" s="1542"/>
      <c r="H1120" s="1542"/>
      <c r="I1120" s="1542"/>
      <c r="J1120" s="1542"/>
      <c r="K1120" s="1542"/>
      <c r="L1120" s="1542"/>
      <c r="M1120" s="1542"/>
      <c r="N1120" s="1542"/>
      <c r="O1120" s="1542"/>
      <c r="P1120" s="1542"/>
      <c r="Q1120" s="1542"/>
    </row>
    <row r="1121" spans="2:17">
      <c r="B1121" s="313"/>
      <c r="C1121" s="313"/>
      <c r="D1121" s="313"/>
      <c r="E1121" s="313"/>
      <c r="F1121" s="1542"/>
      <c r="G1121" s="1542"/>
      <c r="H1121" s="1542"/>
      <c r="I1121" s="1542"/>
      <c r="J1121" s="1542"/>
      <c r="K1121" s="1542"/>
      <c r="L1121" s="1542"/>
      <c r="M1121" s="1542"/>
      <c r="N1121" s="1542"/>
      <c r="O1121" s="1542"/>
      <c r="P1121" s="1542"/>
      <c r="Q1121" s="1542"/>
    </row>
    <row r="1122" spans="2:17">
      <c r="B1122" s="313"/>
      <c r="C1122" s="313"/>
      <c r="D1122" s="313"/>
      <c r="E1122" s="313"/>
      <c r="F1122" s="1542"/>
      <c r="G1122" s="1542"/>
      <c r="H1122" s="1542"/>
      <c r="I1122" s="1542"/>
      <c r="J1122" s="1542"/>
      <c r="K1122" s="1542"/>
      <c r="L1122" s="1542"/>
      <c r="M1122" s="1542"/>
      <c r="N1122" s="1542"/>
      <c r="O1122" s="1542"/>
      <c r="P1122" s="1542"/>
      <c r="Q1122" s="1542"/>
    </row>
    <row r="1123" spans="2:17">
      <c r="B1123" s="313"/>
      <c r="C1123" s="313"/>
      <c r="D1123" s="313"/>
      <c r="E1123" s="313"/>
      <c r="F1123" s="1542"/>
      <c r="G1123" s="1542"/>
      <c r="H1123" s="1542"/>
      <c r="I1123" s="1542"/>
      <c r="J1123" s="1542"/>
      <c r="K1123" s="1542"/>
      <c r="L1123" s="1542"/>
      <c r="M1123" s="1542"/>
      <c r="N1123" s="1542"/>
      <c r="O1123" s="1542"/>
      <c r="P1123" s="1542"/>
      <c r="Q1123" s="1542"/>
    </row>
    <row r="1124" spans="2:17">
      <c r="B1124" s="313"/>
      <c r="C1124" s="313"/>
      <c r="D1124" s="313"/>
      <c r="E1124" s="313"/>
      <c r="F1124" s="1542"/>
      <c r="G1124" s="1542"/>
      <c r="H1124" s="1542"/>
      <c r="I1124" s="1542"/>
      <c r="J1124" s="1542"/>
      <c r="K1124" s="1542"/>
      <c r="L1124" s="1542"/>
      <c r="M1124" s="1542"/>
      <c r="N1124" s="1542"/>
      <c r="O1124" s="1542"/>
      <c r="P1124" s="1542"/>
      <c r="Q1124" s="1542"/>
    </row>
    <row r="1125" spans="2:17">
      <c r="B1125" s="313"/>
      <c r="C1125" s="313"/>
      <c r="D1125" s="313"/>
      <c r="E1125" s="313"/>
      <c r="F1125" s="1542"/>
      <c r="G1125" s="1542"/>
      <c r="H1125" s="1542"/>
      <c r="I1125" s="1542"/>
      <c r="J1125" s="1542"/>
      <c r="K1125" s="1542"/>
      <c r="L1125" s="1542"/>
      <c r="M1125" s="1542"/>
      <c r="N1125" s="1542"/>
      <c r="O1125" s="1542"/>
      <c r="P1125" s="1542"/>
      <c r="Q1125" s="1542"/>
    </row>
    <row r="1126" spans="2:17">
      <c r="B1126" s="313"/>
      <c r="C1126" s="313"/>
      <c r="D1126" s="313"/>
      <c r="E1126" s="313"/>
      <c r="F1126" s="1542"/>
      <c r="G1126" s="1542"/>
      <c r="H1126" s="1542"/>
      <c r="I1126" s="1542"/>
      <c r="J1126" s="1542"/>
      <c r="K1126" s="1542"/>
      <c r="L1126" s="1542"/>
      <c r="M1126" s="1542"/>
      <c r="N1126" s="1542"/>
      <c r="O1126" s="1542"/>
      <c r="P1126" s="1542"/>
      <c r="Q1126" s="1542"/>
    </row>
    <row r="1127" spans="2:17">
      <c r="B1127" s="313"/>
      <c r="C1127" s="313"/>
      <c r="D1127" s="313"/>
      <c r="E1127" s="313"/>
      <c r="F1127" s="1542"/>
      <c r="G1127" s="1542"/>
      <c r="H1127" s="1542"/>
      <c r="I1127" s="1542"/>
      <c r="J1127" s="1542"/>
      <c r="K1127" s="1542"/>
      <c r="L1127" s="1542"/>
      <c r="M1127" s="1542"/>
      <c r="N1127" s="1542"/>
      <c r="O1127" s="1542"/>
      <c r="P1127" s="1542"/>
      <c r="Q1127" s="1542"/>
    </row>
    <row r="1128" spans="2:17">
      <c r="B1128" s="313"/>
      <c r="C1128" s="313"/>
      <c r="D1128" s="313"/>
      <c r="E1128" s="313"/>
      <c r="F1128" s="1542"/>
      <c r="G1128" s="1542"/>
      <c r="H1128" s="1542"/>
      <c r="I1128" s="1542"/>
      <c r="J1128" s="1542"/>
      <c r="K1128" s="1542"/>
      <c r="L1128" s="1542"/>
      <c r="M1128" s="1542"/>
      <c r="N1128" s="1542"/>
      <c r="O1128" s="1542"/>
      <c r="P1128" s="1542"/>
      <c r="Q1128" s="1542"/>
    </row>
    <row r="1129" spans="2:17">
      <c r="B1129" s="313"/>
      <c r="C1129" s="313"/>
      <c r="D1129" s="313"/>
      <c r="E1129" s="313"/>
      <c r="F1129" s="1542"/>
      <c r="G1129" s="1542"/>
      <c r="H1129" s="1542"/>
      <c r="I1129" s="1542"/>
      <c r="J1129" s="1542"/>
      <c r="K1129" s="1542"/>
      <c r="L1129" s="1542"/>
      <c r="M1129" s="1542"/>
      <c r="N1129" s="1542"/>
      <c r="O1129" s="1542"/>
      <c r="P1129" s="1542"/>
      <c r="Q1129" s="1542"/>
    </row>
    <row r="1130" spans="2:17">
      <c r="B1130" s="313"/>
      <c r="C1130" s="313"/>
      <c r="D1130" s="313"/>
      <c r="E1130" s="313"/>
      <c r="F1130" s="1542"/>
      <c r="G1130" s="1542"/>
      <c r="H1130" s="1542"/>
      <c r="I1130" s="1542"/>
      <c r="J1130" s="1542"/>
      <c r="K1130" s="1542"/>
      <c r="L1130" s="1542"/>
      <c r="M1130" s="1542"/>
      <c r="N1130" s="1542"/>
      <c r="O1130" s="1542"/>
      <c r="P1130" s="1542"/>
      <c r="Q1130" s="1542"/>
    </row>
    <row r="1131" spans="2:17">
      <c r="B1131" s="313"/>
      <c r="C1131" s="313"/>
      <c r="D1131" s="313"/>
      <c r="E1131" s="313"/>
      <c r="F1131" s="1542"/>
      <c r="G1131" s="1542"/>
      <c r="H1131" s="1542"/>
      <c r="I1131" s="1542"/>
      <c r="J1131" s="1542"/>
      <c r="K1131" s="1542"/>
      <c r="L1131" s="1542"/>
      <c r="M1131" s="1542"/>
      <c r="N1131" s="1542"/>
      <c r="O1131" s="1542"/>
      <c r="P1131" s="1542"/>
      <c r="Q1131" s="1542"/>
    </row>
    <row r="1132" spans="2:17">
      <c r="B1132" s="313"/>
      <c r="C1132" s="313"/>
      <c r="D1132" s="313"/>
      <c r="E1132" s="313"/>
      <c r="F1132" s="1542"/>
      <c r="G1132" s="1542"/>
      <c r="H1132" s="1542"/>
      <c r="I1132" s="1542"/>
      <c r="J1132" s="1542"/>
      <c r="K1132" s="1542"/>
      <c r="L1132" s="1542"/>
      <c r="M1132" s="1542"/>
      <c r="N1132" s="1542"/>
      <c r="O1132" s="1542"/>
      <c r="P1132" s="1542"/>
      <c r="Q1132" s="1542"/>
    </row>
    <row r="1133" spans="2:17">
      <c r="B1133" s="313"/>
      <c r="C1133" s="313"/>
      <c r="D1133" s="313"/>
      <c r="E1133" s="313"/>
      <c r="F1133" s="1542"/>
      <c r="G1133" s="1542"/>
      <c r="H1133" s="1542"/>
      <c r="I1133" s="1542"/>
      <c r="J1133" s="1542"/>
      <c r="K1133" s="1542"/>
      <c r="L1133" s="1542"/>
      <c r="M1133" s="1542"/>
      <c r="N1133" s="1542"/>
      <c r="O1133" s="1542"/>
      <c r="P1133" s="1542"/>
      <c r="Q1133" s="1542"/>
    </row>
    <row r="1134" spans="2:17">
      <c r="B1134" s="313"/>
      <c r="C1134" s="313"/>
      <c r="D1134" s="313"/>
      <c r="E1134" s="313"/>
      <c r="F1134" s="1542"/>
      <c r="G1134" s="1542"/>
      <c r="H1134" s="1542"/>
      <c r="I1134" s="1542"/>
      <c r="J1134" s="1542"/>
      <c r="K1134" s="1542"/>
      <c r="L1134" s="1542"/>
      <c r="M1134" s="1542"/>
      <c r="N1134" s="1542"/>
      <c r="O1134" s="1542"/>
      <c r="P1134" s="1542"/>
      <c r="Q1134" s="1542"/>
    </row>
    <row r="1135" spans="2:17">
      <c r="B1135" s="313"/>
      <c r="C1135" s="313"/>
      <c r="D1135" s="313"/>
      <c r="E1135" s="313"/>
      <c r="F1135" s="1542"/>
      <c r="G1135" s="1542"/>
      <c r="H1135" s="1542"/>
      <c r="I1135" s="1542"/>
      <c r="J1135" s="1542"/>
      <c r="K1135" s="1542"/>
      <c r="L1135" s="1542"/>
      <c r="M1135" s="1542"/>
      <c r="N1135" s="1542"/>
      <c r="O1135" s="1542"/>
      <c r="P1135" s="1542"/>
      <c r="Q1135" s="1542"/>
    </row>
    <row r="1136" spans="2:17">
      <c r="B1136" s="313"/>
      <c r="C1136" s="313"/>
      <c r="D1136" s="313"/>
      <c r="E1136" s="313"/>
      <c r="F1136" s="1542"/>
      <c r="G1136" s="1542"/>
      <c r="H1136" s="1542"/>
      <c r="I1136" s="1542"/>
      <c r="J1136" s="1542"/>
      <c r="K1136" s="1542"/>
      <c r="L1136" s="1542"/>
      <c r="M1136" s="1542"/>
      <c r="N1136" s="1542"/>
      <c r="O1136" s="1542"/>
      <c r="P1136" s="1542"/>
      <c r="Q1136" s="1542"/>
    </row>
    <row r="1137" spans="2:17">
      <c r="B1137" s="313"/>
      <c r="C1137" s="313"/>
      <c r="D1137" s="313"/>
      <c r="E1137" s="313"/>
      <c r="F1137" s="1542"/>
      <c r="G1137" s="1542"/>
      <c r="H1137" s="1542"/>
      <c r="I1137" s="1542"/>
      <c r="J1137" s="1542"/>
      <c r="K1137" s="1542"/>
      <c r="L1137" s="1542"/>
      <c r="M1137" s="1542"/>
      <c r="N1137" s="1542"/>
      <c r="O1137" s="1542"/>
      <c r="P1137" s="1542"/>
      <c r="Q1137" s="1542"/>
    </row>
    <row r="1138" spans="2:17">
      <c r="B1138" s="313"/>
      <c r="C1138" s="313"/>
      <c r="D1138" s="313"/>
      <c r="E1138" s="313"/>
      <c r="F1138" s="1542"/>
      <c r="G1138" s="1542"/>
      <c r="H1138" s="1542"/>
      <c r="I1138" s="1542"/>
      <c r="J1138" s="1542"/>
      <c r="K1138" s="1542"/>
      <c r="L1138" s="1542"/>
      <c r="M1138" s="1542"/>
      <c r="N1138" s="1542"/>
      <c r="O1138" s="1542"/>
      <c r="P1138" s="1542"/>
      <c r="Q1138" s="1542"/>
    </row>
    <row r="1139" spans="2:17">
      <c r="B1139" s="313"/>
      <c r="C1139" s="313"/>
      <c r="D1139" s="313"/>
      <c r="E1139" s="313"/>
      <c r="F1139" s="1542"/>
      <c r="G1139" s="1542"/>
      <c r="H1139" s="1542"/>
      <c r="I1139" s="1542"/>
      <c r="J1139" s="1542"/>
      <c r="K1139" s="1542"/>
      <c r="L1139" s="1542"/>
      <c r="M1139" s="1542"/>
      <c r="N1139" s="1542"/>
      <c r="O1139" s="1542"/>
      <c r="P1139" s="1542"/>
      <c r="Q1139" s="1542"/>
    </row>
    <row r="1140" spans="2:17">
      <c r="B1140" s="313"/>
      <c r="C1140" s="313"/>
      <c r="D1140" s="313"/>
      <c r="E1140" s="313"/>
      <c r="F1140" s="1542"/>
      <c r="G1140" s="1542"/>
      <c r="H1140" s="1542"/>
      <c r="I1140" s="1542"/>
      <c r="J1140" s="1542"/>
      <c r="K1140" s="1542"/>
      <c r="L1140" s="1542"/>
      <c r="M1140" s="1542"/>
      <c r="N1140" s="1542"/>
      <c r="O1140" s="1542"/>
      <c r="P1140" s="1542"/>
      <c r="Q1140" s="1542"/>
    </row>
    <row r="1141" spans="2:17">
      <c r="B1141" s="313"/>
      <c r="C1141" s="313"/>
      <c r="D1141" s="313"/>
      <c r="E1141" s="313"/>
      <c r="F1141" s="1542"/>
      <c r="G1141" s="1542"/>
      <c r="H1141" s="1542"/>
      <c r="I1141" s="1542"/>
      <c r="J1141" s="1542"/>
      <c r="K1141" s="1542"/>
      <c r="L1141" s="1542"/>
      <c r="M1141" s="1542"/>
      <c r="N1141" s="1542"/>
      <c r="O1141" s="1542"/>
      <c r="P1141" s="1542"/>
      <c r="Q1141" s="1542"/>
    </row>
    <row r="1142" spans="2:17">
      <c r="B1142" s="313"/>
      <c r="C1142" s="313"/>
      <c r="D1142" s="313"/>
      <c r="E1142" s="313"/>
      <c r="F1142" s="1542"/>
      <c r="G1142" s="1542"/>
      <c r="H1142" s="1542"/>
      <c r="I1142" s="1542"/>
      <c r="J1142" s="1542"/>
      <c r="K1142" s="1542"/>
      <c r="L1142" s="1542"/>
      <c r="M1142" s="1542"/>
      <c r="N1142" s="1542"/>
      <c r="O1142" s="1542"/>
      <c r="P1142" s="1542"/>
      <c r="Q1142" s="1542"/>
    </row>
    <row r="1143" spans="2:17">
      <c r="B1143" s="313"/>
      <c r="C1143" s="313"/>
      <c r="D1143" s="313"/>
      <c r="E1143" s="313"/>
      <c r="F1143" s="1542"/>
      <c r="G1143" s="1542"/>
      <c r="H1143" s="1542"/>
      <c r="I1143" s="1542"/>
      <c r="J1143" s="1542"/>
      <c r="K1143" s="1542"/>
      <c r="L1143" s="1542"/>
      <c r="M1143" s="1542"/>
      <c r="N1143" s="1542"/>
      <c r="O1143" s="1542"/>
      <c r="P1143" s="1542"/>
      <c r="Q1143" s="1542"/>
    </row>
    <row r="1144" spans="2:17">
      <c r="B1144" s="313"/>
      <c r="C1144" s="313"/>
      <c r="D1144" s="313"/>
      <c r="E1144" s="313"/>
      <c r="F1144" s="1542"/>
      <c r="G1144" s="1542"/>
      <c r="H1144" s="1542"/>
      <c r="I1144" s="1542"/>
      <c r="J1144" s="1542"/>
      <c r="K1144" s="1542"/>
      <c r="L1144" s="1542"/>
      <c r="M1144" s="1542"/>
      <c r="N1144" s="1542"/>
      <c r="O1144" s="1542"/>
      <c r="P1144" s="1542"/>
      <c r="Q1144" s="1542"/>
    </row>
    <row r="1145" spans="2:17">
      <c r="B1145" s="313"/>
      <c r="C1145" s="313"/>
      <c r="D1145" s="313"/>
      <c r="E1145" s="313"/>
      <c r="F1145" s="1542"/>
      <c r="G1145" s="1542"/>
      <c r="H1145" s="1542"/>
      <c r="I1145" s="1542"/>
      <c r="J1145" s="1542"/>
      <c r="K1145" s="1542"/>
      <c r="L1145" s="1542"/>
      <c r="M1145" s="1542"/>
      <c r="N1145" s="1542"/>
      <c r="O1145" s="1542"/>
      <c r="P1145" s="1542"/>
      <c r="Q1145" s="1542"/>
    </row>
    <row r="1146" spans="2:17">
      <c r="B1146" s="313"/>
      <c r="C1146" s="313"/>
      <c r="D1146" s="313"/>
      <c r="E1146" s="313"/>
      <c r="F1146" s="1542"/>
      <c r="G1146" s="1542"/>
      <c r="H1146" s="1542"/>
      <c r="I1146" s="1542"/>
      <c r="J1146" s="1542"/>
      <c r="K1146" s="1542"/>
      <c r="L1146" s="1542"/>
      <c r="M1146" s="1542"/>
      <c r="N1146" s="1542"/>
      <c r="O1146" s="1542"/>
      <c r="P1146" s="1542"/>
      <c r="Q1146" s="1542"/>
    </row>
    <row r="1147" spans="2:17">
      <c r="B1147" s="313"/>
      <c r="C1147" s="313"/>
      <c r="D1147" s="313"/>
      <c r="E1147" s="313"/>
      <c r="F1147" s="1542"/>
      <c r="G1147" s="1542"/>
      <c r="H1147" s="1542"/>
      <c r="I1147" s="1542"/>
      <c r="J1147" s="1542"/>
      <c r="K1147" s="1542"/>
      <c r="L1147" s="1542"/>
      <c r="M1147" s="1542"/>
      <c r="N1147" s="1542"/>
      <c r="O1147" s="1542"/>
      <c r="P1147" s="1542"/>
      <c r="Q1147" s="1542"/>
    </row>
    <row r="1148" spans="2:17">
      <c r="B1148" s="313"/>
      <c r="C1148" s="313"/>
      <c r="D1148" s="313"/>
      <c r="E1148" s="313"/>
      <c r="F1148" s="1542"/>
      <c r="G1148" s="1542"/>
      <c r="H1148" s="1542"/>
      <c r="I1148" s="1542"/>
      <c r="J1148" s="1542"/>
      <c r="K1148" s="1542"/>
      <c r="L1148" s="1542"/>
      <c r="M1148" s="1542"/>
      <c r="N1148" s="1542"/>
      <c r="O1148" s="1542"/>
      <c r="P1148" s="1542"/>
      <c r="Q1148" s="1542"/>
    </row>
    <row r="1149" spans="2:17">
      <c r="B1149" s="313"/>
      <c r="C1149" s="313"/>
      <c r="D1149" s="313"/>
      <c r="E1149" s="313"/>
      <c r="F1149" s="1542"/>
      <c r="G1149" s="1542"/>
      <c r="H1149" s="1542"/>
      <c r="I1149" s="1542"/>
      <c r="J1149" s="1542"/>
      <c r="K1149" s="1542"/>
      <c r="L1149" s="1542"/>
      <c r="M1149" s="1542"/>
      <c r="N1149" s="1542"/>
      <c r="O1149" s="1542"/>
      <c r="P1149" s="1542"/>
      <c r="Q1149" s="1542"/>
    </row>
    <row r="1150" spans="2:17">
      <c r="B1150" s="313"/>
      <c r="C1150" s="313"/>
      <c r="D1150" s="313"/>
      <c r="E1150" s="313"/>
      <c r="F1150" s="1542"/>
      <c r="G1150" s="1542"/>
      <c r="H1150" s="1542"/>
      <c r="I1150" s="1542"/>
      <c r="J1150" s="1542"/>
      <c r="K1150" s="1542"/>
      <c r="L1150" s="1542"/>
      <c r="M1150" s="1542"/>
      <c r="N1150" s="1542"/>
      <c r="O1150" s="1542"/>
      <c r="P1150" s="1542"/>
      <c r="Q1150" s="1542"/>
    </row>
    <row r="1151" spans="2:17">
      <c r="B1151" s="313"/>
      <c r="C1151" s="313"/>
      <c r="D1151" s="313"/>
      <c r="E1151" s="313"/>
      <c r="F1151" s="1542"/>
      <c r="G1151" s="1542"/>
      <c r="H1151" s="1542"/>
      <c r="I1151" s="1542"/>
      <c r="J1151" s="1542"/>
      <c r="K1151" s="1542"/>
      <c r="L1151" s="1542"/>
      <c r="M1151" s="1542"/>
      <c r="N1151" s="1542"/>
      <c r="O1151" s="1542"/>
      <c r="P1151" s="1542"/>
      <c r="Q1151" s="1542"/>
    </row>
    <row r="1152" spans="2:17">
      <c r="B1152" s="313"/>
      <c r="C1152" s="313"/>
      <c r="D1152" s="313"/>
      <c r="E1152" s="313"/>
      <c r="F1152" s="1542"/>
      <c r="G1152" s="1542"/>
      <c r="H1152" s="1542"/>
      <c r="I1152" s="1542"/>
      <c r="J1152" s="1542"/>
      <c r="K1152" s="1542"/>
      <c r="L1152" s="1542"/>
      <c r="M1152" s="1542"/>
      <c r="N1152" s="1542"/>
      <c r="O1152" s="1542"/>
      <c r="P1152" s="1542"/>
      <c r="Q1152" s="1542"/>
    </row>
    <row r="1153" spans="2:17">
      <c r="B1153" s="313"/>
      <c r="C1153" s="313"/>
      <c r="D1153" s="313"/>
      <c r="E1153" s="313"/>
      <c r="F1153" s="1542"/>
      <c r="G1153" s="1542"/>
      <c r="H1153" s="1542"/>
      <c r="I1153" s="1542"/>
      <c r="J1153" s="1542"/>
      <c r="K1153" s="1542"/>
      <c r="L1153" s="1542"/>
      <c r="M1153" s="1542"/>
      <c r="N1153" s="1542"/>
      <c r="O1153" s="1542"/>
      <c r="P1153" s="1542"/>
      <c r="Q1153" s="1542"/>
    </row>
    <row r="1154" spans="2:17">
      <c r="B1154" s="313"/>
      <c r="C1154" s="313"/>
      <c r="D1154" s="313"/>
      <c r="E1154" s="313"/>
      <c r="F1154" s="1542"/>
      <c r="G1154" s="1542"/>
      <c r="H1154" s="1542"/>
      <c r="I1154" s="1542"/>
      <c r="J1154" s="1542"/>
      <c r="K1154" s="1542"/>
      <c r="L1154" s="1542"/>
      <c r="M1154" s="1542"/>
      <c r="N1154" s="1542"/>
      <c r="O1154" s="1542"/>
      <c r="P1154" s="1542"/>
      <c r="Q1154" s="1542"/>
    </row>
    <row r="1155" spans="2:17">
      <c r="B1155" s="313"/>
      <c r="C1155" s="313"/>
      <c r="D1155" s="313"/>
      <c r="E1155" s="313"/>
      <c r="F1155" s="1542"/>
      <c r="G1155" s="1542"/>
      <c r="H1155" s="1542"/>
      <c r="I1155" s="1542"/>
      <c r="J1155" s="1542"/>
      <c r="K1155" s="1542"/>
      <c r="L1155" s="1542"/>
      <c r="M1155" s="1542"/>
      <c r="N1155" s="1542"/>
      <c r="O1155" s="1542"/>
      <c r="P1155" s="1542"/>
      <c r="Q1155" s="1542"/>
    </row>
    <row r="1156" spans="2:17">
      <c r="B1156" s="313"/>
      <c r="C1156" s="313"/>
      <c r="D1156" s="313"/>
      <c r="E1156" s="313"/>
      <c r="F1156" s="1542"/>
      <c r="G1156" s="1542"/>
      <c r="H1156" s="1542"/>
      <c r="I1156" s="1542"/>
      <c r="J1156" s="1542"/>
      <c r="K1156" s="1542"/>
      <c r="L1156" s="1542"/>
      <c r="M1156" s="1542"/>
      <c r="N1156" s="1542"/>
      <c r="O1156" s="1542"/>
      <c r="P1156" s="1542"/>
      <c r="Q1156" s="1542"/>
    </row>
    <row r="1157" spans="2:17">
      <c r="B1157" s="313"/>
      <c r="C1157" s="313"/>
      <c r="D1157" s="313"/>
      <c r="E1157" s="313"/>
      <c r="F1157" s="1542"/>
      <c r="G1157" s="1542"/>
      <c r="H1157" s="1542"/>
      <c r="I1157" s="1542"/>
      <c r="J1157" s="1542"/>
      <c r="K1157" s="1542"/>
      <c r="L1157" s="1542"/>
      <c r="M1157" s="1542"/>
      <c r="N1157" s="1542"/>
      <c r="O1157" s="1542"/>
      <c r="P1157" s="1542"/>
      <c r="Q1157" s="1542"/>
    </row>
    <row r="1158" spans="2:17">
      <c r="B1158" s="313"/>
      <c r="C1158" s="313"/>
      <c r="D1158" s="313"/>
      <c r="E1158" s="313"/>
      <c r="F1158" s="1542"/>
      <c r="G1158" s="1542"/>
      <c r="H1158" s="1542"/>
      <c r="I1158" s="1542"/>
      <c r="J1158" s="1542"/>
      <c r="K1158" s="1542"/>
      <c r="L1158" s="1542"/>
      <c r="M1158" s="1542"/>
      <c r="N1158" s="1542"/>
      <c r="O1158" s="1542"/>
      <c r="P1158" s="1542"/>
      <c r="Q1158" s="1542"/>
    </row>
    <row r="1159" spans="2:17">
      <c r="B1159" s="313"/>
      <c r="C1159" s="313"/>
      <c r="D1159" s="313"/>
      <c r="E1159" s="313"/>
      <c r="F1159" s="1542"/>
      <c r="G1159" s="1542"/>
      <c r="H1159" s="1542"/>
      <c r="I1159" s="1542"/>
      <c r="J1159" s="1542"/>
      <c r="K1159" s="1542"/>
      <c r="L1159" s="1542"/>
      <c r="M1159" s="1542"/>
      <c r="N1159" s="1542"/>
      <c r="O1159" s="1542"/>
      <c r="P1159" s="1542"/>
      <c r="Q1159" s="1542"/>
    </row>
    <row r="1160" spans="2:17">
      <c r="B1160" s="313"/>
      <c r="C1160" s="313"/>
      <c r="D1160" s="313"/>
      <c r="E1160" s="313"/>
      <c r="F1160" s="1542"/>
      <c r="G1160" s="1542"/>
      <c r="H1160" s="1542"/>
      <c r="I1160" s="1542"/>
      <c r="J1160" s="1542"/>
      <c r="K1160" s="1542"/>
      <c r="L1160" s="1542"/>
      <c r="M1160" s="1542"/>
      <c r="N1160" s="1542"/>
      <c r="O1160" s="1542"/>
      <c r="P1160" s="1542"/>
      <c r="Q1160" s="1542"/>
    </row>
    <row r="1161" spans="2:17">
      <c r="B1161" s="313"/>
      <c r="C1161" s="313"/>
      <c r="D1161" s="313"/>
      <c r="E1161" s="313"/>
      <c r="F1161" s="1542"/>
      <c r="G1161" s="1542"/>
      <c r="H1161" s="1542"/>
      <c r="I1161" s="1542"/>
      <c r="J1161" s="1542"/>
      <c r="K1161" s="1542"/>
      <c r="L1161" s="1542"/>
      <c r="M1161" s="1542"/>
      <c r="N1161" s="1542"/>
      <c r="O1161" s="1542"/>
      <c r="P1161" s="1542"/>
      <c r="Q1161" s="1542"/>
    </row>
    <row r="1162" spans="2:17">
      <c r="B1162" s="313"/>
      <c r="C1162" s="313"/>
      <c r="D1162" s="313"/>
      <c r="E1162" s="313"/>
      <c r="F1162" s="1542"/>
      <c r="G1162" s="1542"/>
      <c r="H1162" s="1542"/>
      <c r="I1162" s="1542"/>
      <c r="J1162" s="1542"/>
      <c r="K1162" s="1542"/>
      <c r="L1162" s="1542"/>
      <c r="M1162" s="1542"/>
      <c r="N1162" s="1542"/>
      <c r="O1162" s="1542"/>
      <c r="P1162" s="1542"/>
      <c r="Q1162" s="1542"/>
    </row>
    <row r="1163" spans="2:17">
      <c r="B1163" s="313"/>
      <c r="C1163" s="313"/>
      <c r="D1163" s="313"/>
      <c r="E1163" s="313"/>
      <c r="F1163" s="1542"/>
      <c r="G1163" s="1542"/>
      <c r="H1163" s="1542"/>
      <c r="I1163" s="1542"/>
      <c r="J1163" s="1542"/>
      <c r="K1163" s="1542"/>
      <c r="L1163" s="1542"/>
      <c r="M1163" s="1542"/>
      <c r="N1163" s="1542"/>
      <c r="O1163" s="1542"/>
      <c r="P1163" s="1542"/>
      <c r="Q1163" s="1542"/>
    </row>
    <row r="1164" spans="2:17">
      <c r="B1164" s="313"/>
      <c r="C1164" s="313"/>
      <c r="D1164" s="313"/>
      <c r="E1164" s="313"/>
      <c r="F1164" s="1542"/>
      <c r="G1164" s="1542"/>
      <c r="H1164" s="1542"/>
      <c r="I1164" s="1542"/>
      <c r="J1164" s="1542"/>
      <c r="K1164" s="1542"/>
      <c r="L1164" s="1542"/>
      <c r="M1164" s="1542"/>
      <c r="N1164" s="1542"/>
      <c r="O1164" s="1542"/>
      <c r="P1164" s="1542"/>
      <c r="Q1164" s="1542"/>
    </row>
    <row r="1165" spans="2:17">
      <c r="B1165" s="313"/>
      <c r="C1165" s="313"/>
      <c r="D1165" s="313"/>
      <c r="E1165" s="313"/>
      <c r="F1165" s="1542"/>
      <c r="G1165" s="1542"/>
      <c r="H1165" s="1542"/>
      <c r="I1165" s="1542"/>
      <c r="J1165" s="1542"/>
      <c r="K1165" s="1542"/>
      <c r="L1165" s="1542"/>
      <c r="M1165" s="1542"/>
      <c r="N1165" s="1542"/>
      <c r="O1165" s="1542"/>
      <c r="P1165" s="1542"/>
      <c r="Q1165" s="1542"/>
    </row>
    <row r="1166" spans="2:17">
      <c r="B1166" s="313"/>
      <c r="C1166" s="313"/>
      <c r="D1166" s="313"/>
      <c r="E1166" s="313"/>
      <c r="F1166" s="1542"/>
      <c r="G1166" s="1542"/>
      <c r="H1166" s="1542"/>
      <c r="I1166" s="1542"/>
      <c r="J1166" s="1542"/>
      <c r="K1166" s="1542"/>
      <c r="L1166" s="1542"/>
      <c r="M1166" s="1542"/>
      <c r="N1166" s="1542"/>
      <c r="O1166" s="1542"/>
      <c r="P1166" s="1542"/>
      <c r="Q1166" s="1542"/>
    </row>
    <row r="1167" spans="2:17">
      <c r="B1167" s="313"/>
      <c r="C1167" s="313"/>
      <c r="D1167" s="313"/>
      <c r="E1167" s="313"/>
      <c r="F1167" s="1542"/>
      <c r="G1167" s="1542"/>
      <c r="H1167" s="1542"/>
      <c r="I1167" s="1542"/>
      <c r="J1167" s="1542"/>
      <c r="K1167" s="1542"/>
      <c r="L1167" s="1542"/>
      <c r="M1167" s="1542"/>
      <c r="N1167" s="1542"/>
      <c r="O1167" s="1542"/>
      <c r="P1167" s="1542"/>
      <c r="Q1167" s="1542"/>
    </row>
    <row r="1168" spans="2:17">
      <c r="B1168" s="313"/>
      <c r="C1168" s="313"/>
      <c r="D1168" s="313"/>
      <c r="E1168" s="313"/>
      <c r="F1168" s="1542"/>
      <c r="G1168" s="1542"/>
      <c r="H1168" s="1542"/>
      <c r="I1168" s="1542"/>
      <c r="J1168" s="1542"/>
      <c r="K1168" s="1542"/>
      <c r="L1168" s="1542"/>
      <c r="M1168" s="1542"/>
      <c r="N1168" s="1542"/>
      <c r="O1168" s="1542"/>
      <c r="P1168" s="1542"/>
      <c r="Q1168" s="1542"/>
    </row>
    <row r="1169" spans="2:17">
      <c r="B1169" s="313"/>
      <c r="C1169" s="313"/>
      <c r="D1169" s="313"/>
      <c r="E1169" s="313"/>
      <c r="F1169" s="1542"/>
      <c r="G1169" s="1542"/>
      <c r="H1169" s="1542"/>
      <c r="I1169" s="1542"/>
      <c r="J1169" s="1542"/>
      <c r="K1169" s="1542"/>
      <c r="L1169" s="1542"/>
      <c r="M1169" s="1542"/>
      <c r="N1169" s="1542"/>
      <c r="O1169" s="1542"/>
      <c r="P1169" s="1542"/>
      <c r="Q1169" s="1542"/>
    </row>
    <row r="1170" spans="2:17">
      <c r="B1170" s="313"/>
      <c r="C1170" s="313"/>
      <c r="D1170" s="313"/>
      <c r="E1170" s="313"/>
      <c r="F1170" s="1542"/>
      <c r="G1170" s="1542"/>
      <c r="H1170" s="1542"/>
      <c r="I1170" s="1542"/>
      <c r="J1170" s="1542"/>
      <c r="K1170" s="1542"/>
      <c r="L1170" s="1542"/>
      <c r="M1170" s="1542"/>
      <c r="N1170" s="1542"/>
      <c r="O1170" s="1542"/>
      <c r="P1170" s="1542"/>
      <c r="Q1170" s="1542"/>
    </row>
    <row r="1171" spans="2:17">
      <c r="B1171" s="313"/>
      <c r="C1171" s="313"/>
      <c r="D1171" s="313"/>
      <c r="E1171" s="313"/>
      <c r="F1171" s="1542"/>
      <c r="G1171" s="1542"/>
      <c r="H1171" s="1542"/>
      <c r="I1171" s="1542"/>
      <c r="J1171" s="1542"/>
      <c r="K1171" s="1542"/>
      <c r="L1171" s="1542"/>
      <c r="M1171" s="1542"/>
      <c r="N1171" s="1542"/>
      <c r="O1171" s="1542"/>
      <c r="P1171" s="1542"/>
      <c r="Q1171" s="1542"/>
    </row>
    <row r="1172" spans="2:17">
      <c r="B1172" s="313"/>
      <c r="C1172" s="313"/>
      <c r="D1172" s="313"/>
      <c r="E1172" s="313"/>
      <c r="F1172" s="1542"/>
      <c r="G1172" s="1542"/>
      <c r="H1172" s="1542"/>
      <c r="I1172" s="1542"/>
      <c r="J1172" s="1542"/>
      <c r="K1172" s="1542"/>
      <c r="L1172" s="1542"/>
      <c r="M1172" s="1542"/>
      <c r="N1172" s="1542"/>
      <c r="O1172" s="1542"/>
      <c r="P1172" s="1542"/>
      <c r="Q1172" s="1542"/>
    </row>
    <row r="1173" spans="2:17">
      <c r="B1173" s="313"/>
      <c r="C1173" s="313"/>
      <c r="D1173" s="313"/>
      <c r="E1173" s="313"/>
      <c r="F1173" s="1542"/>
      <c r="G1173" s="1542"/>
      <c r="H1173" s="1542"/>
      <c r="I1173" s="1542"/>
      <c r="J1173" s="1542"/>
      <c r="K1173" s="1542"/>
      <c r="L1173" s="1542"/>
      <c r="M1173" s="1542"/>
      <c r="N1173" s="1542"/>
      <c r="O1173" s="1542"/>
      <c r="P1173" s="1542"/>
      <c r="Q1173" s="1542"/>
    </row>
    <row r="1174" spans="2:17">
      <c r="B1174" s="313"/>
      <c r="C1174" s="313"/>
      <c r="D1174" s="313"/>
      <c r="E1174" s="313"/>
      <c r="F1174" s="1542"/>
      <c r="G1174" s="1542"/>
      <c r="H1174" s="1542"/>
      <c r="I1174" s="1542"/>
      <c r="J1174" s="1542"/>
      <c r="K1174" s="1542"/>
      <c r="L1174" s="1542"/>
      <c r="M1174" s="1542"/>
      <c r="N1174" s="1542"/>
      <c r="O1174" s="1542"/>
      <c r="P1174" s="1542"/>
      <c r="Q1174" s="1542"/>
    </row>
    <row r="1175" spans="2:17">
      <c r="B1175" s="313"/>
      <c r="C1175" s="313"/>
      <c r="D1175" s="313"/>
      <c r="E1175" s="313"/>
      <c r="F1175" s="1542"/>
      <c r="G1175" s="1542"/>
      <c r="H1175" s="1542"/>
      <c r="I1175" s="1542"/>
      <c r="J1175" s="1542"/>
      <c r="K1175" s="1542"/>
      <c r="L1175" s="1542"/>
      <c r="M1175" s="1542"/>
      <c r="N1175" s="1542"/>
      <c r="O1175" s="1542"/>
      <c r="P1175" s="1542"/>
      <c r="Q1175" s="1542"/>
    </row>
    <row r="1176" spans="2:17">
      <c r="B1176" s="313"/>
      <c r="C1176" s="313"/>
      <c r="D1176" s="313"/>
      <c r="E1176" s="313"/>
      <c r="F1176" s="1542"/>
      <c r="G1176" s="1542"/>
      <c r="H1176" s="1542"/>
      <c r="I1176" s="1542"/>
      <c r="J1176" s="1542"/>
      <c r="K1176" s="1542"/>
      <c r="L1176" s="1542"/>
      <c r="M1176" s="1542"/>
      <c r="N1176" s="1542"/>
      <c r="O1176" s="1542"/>
      <c r="P1176" s="1542"/>
      <c r="Q1176" s="1542"/>
    </row>
    <row r="1177" spans="2:17">
      <c r="B1177" s="313"/>
      <c r="C1177" s="313"/>
      <c r="D1177" s="313"/>
      <c r="E1177" s="313"/>
      <c r="F1177" s="1542"/>
      <c r="G1177" s="1542"/>
      <c r="H1177" s="1542"/>
      <c r="I1177" s="1542"/>
      <c r="J1177" s="1542"/>
      <c r="K1177" s="1542"/>
      <c r="L1177" s="1542"/>
      <c r="M1177" s="1542"/>
      <c r="N1177" s="1542"/>
      <c r="O1177" s="1542"/>
      <c r="P1177" s="1542"/>
      <c r="Q1177" s="1542"/>
    </row>
    <row r="1178" spans="2:17">
      <c r="B1178" s="313"/>
      <c r="C1178" s="313"/>
      <c r="D1178" s="313"/>
      <c r="E1178" s="313"/>
      <c r="F1178" s="1542"/>
      <c r="G1178" s="1542"/>
      <c r="H1178" s="1542"/>
      <c r="I1178" s="1542"/>
      <c r="J1178" s="1542"/>
      <c r="K1178" s="1542"/>
      <c r="L1178" s="1542"/>
      <c r="M1178" s="1542"/>
      <c r="N1178" s="1542"/>
      <c r="O1178" s="1542"/>
      <c r="P1178" s="1542"/>
      <c r="Q1178" s="1542"/>
    </row>
    <row r="1179" spans="2:17">
      <c r="B1179" s="313"/>
      <c r="C1179" s="313"/>
      <c r="D1179" s="313"/>
      <c r="E1179" s="313"/>
      <c r="F1179" s="1542"/>
      <c r="G1179" s="1542"/>
      <c r="H1179" s="1542"/>
      <c r="I1179" s="1542"/>
      <c r="J1179" s="1542"/>
      <c r="K1179" s="1542"/>
      <c r="L1179" s="1542"/>
      <c r="M1179" s="1542"/>
      <c r="N1179" s="1542"/>
      <c r="O1179" s="1542"/>
      <c r="P1179" s="1542"/>
      <c r="Q1179" s="1542"/>
    </row>
    <row r="1180" spans="2:17">
      <c r="B1180" s="313"/>
      <c r="C1180" s="313"/>
      <c r="D1180" s="313"/>
      <c r="E1180" s="313"/>
      <c r="F1180" s="1542"/>
      <c r="G1180" s="1542"/>
      <c r="H1180" s="1542"/>
      <c r="I1180" s="1542"/>
      <c r="J1180" s="1542"/>
      <c r="K1180" s="1542"/>
      <c r="L1180" s="1542"/>
      <c r="M1180" s="1542"/>
      <c r="N1180" s="1542"/>
      <c r="O1180" s="1542"/>
      <c r="P1180" s="1542"/>
      <c r="Q1180" s="1542"/>
    </row>
    <row r="1181" spans="2:17">
      <c r="B1181" s="313"/>
      <c r="C1181" s="313"/>
      <c r="D1181" s="313"/>
      <c r="E1181" s="313"/>
      <c r="F1181" s="1542"/>
      <c r="G1181" s="1542"/>
      <c r="H1181" s="1542"/>
      <c r="I1181" s="1542"/>
      <c r="J1181" s="1542"/>
      <c r="K1181" s="1542"/>
      <c r="L1181" s="1542"/>
      <c r="M1181" s="1542"/>
      <c r="N1181" s="1542"/>
      <c r="O1181" s="1542"/>
      <c r="P1181" s="1542"/>
      <c r="Q1181" s="1542"/>
    </row>
    <row r="1182" spans="2:17">
      <c r="B1182" s="313"/>
      <c r="C1182" s="313"/>
      <c r="D1182" s="313"/>
      <c r="E1182" s="313"/>
      <c r="F1182" s="1542"/>
      <c r="G1182" s="1542"/>
      <c r="H1182" s="1542"/>
      <c r="I1182" s="1542"/>
      <c r="J1182" s="1542"/>
      <c r="K1182" s="1542"/>
      <c r="L1182" s="1542"/>
      <c r="M1182" s="1542"/>
      <c r="N1182" s="1542"/>
      <c r="O1182" s="1542"/>
      <c r="P1182" s="1542"/>
      <c r="Q1182" s="1542"/>
    </row>
    <row r="1183" spans="2:17">
      <c r="B1183" s="313"/>
      <c r="C1183" s="313"/>
      <c r="D1183" s="313"/>
      <c r="E1183" s="313"/>
      <c r="F1183" s="1542"/>
      <c r="G1183" s="1542"/>
      <c r="H1183" s="1542"/>
      <c r="I1183" s="1542"/>
      <c r="J1183" s="1542"/>
      <c r="K1183" s="1542"/>
      <c r="L1183" s="1542"/>
      <c r="M1183" s="1542"/>
      <c r="N1183" s="1542"/>
      <c r="O1183" s="1542"/>
      <c r="P1183" s="1542"/>
      <c r="Q1183" s="1542"/>
    </row>
    <row r="1184" spans="2:17">
      <c r="B1184" s="313"/>
      <c r="C1184" s="313"/>
      <c r="D1184" s="313"/>
      <c r="E1184" s="313"/>
      <c r="F1184" s="1542"/>
      <c r="G1184" s="1542"/>
      <c r="H1184" s="1542"/>
      <c r="I1184" s="1542"/>
      <c r="J1184" s="1542"/>
      <c r="K1184" s="1542"/>
      <c r="L1184" s="1542"/>
      <c r="M1184" s="1542"/>
      <c r="N1184" s="1542"/>
      <c r="O1184" s="1542"/>
      <c r="P1184" s="1542"/>
      <c r="Q1184" s="1542"/>
    </row>
    <row r="1185" spans="2:17">
      <c r="B1185" s="313"/>
      <c r="C1185" s="313"/>
      <c r="D1185" s="313"/>
      <c r="E1185" s="313"/>
      <c r="F1185" s="1542"/>
      <c r="G1185" s="1542"/>
      <c r="H1185" s="1542"/>
      <c r="I1185" s="1542"/>
      <c r="J1185" s="1542"/>
      <c r="K1185" s="1542"/>
      <c r="L1185" s="1542"/>
      <c r="M1185" s="1542"/>
      <c r="N1185" s="1542"/>
      <c r="O1185" s="1542"/>
      <c r="P1185" s="1542"/>
      <c r="Q1185" s="1542"/>
    </row>
    <row r="1186" spans="2:17">
      <c r="B1186" s="313"/>
      <c r="C1186" s="313"/>
      <c r="D1186" s="313"/>
      <c r="E1186" s="313"/>
      <c r="F1186" s="1542"/>
      <c r="G1186" s="1542"/>
      <c r="H1186" s="1542"/>
      <c r="I1186" s="1542"/>
      <c r="J1186" s="1542"/>
      <c r="K1186" s="1542"/>
      <c r="L1186" s="1542"/>
      <c r="M1186" s="1542"/>
      <c r="N1186" s="1542"/>
      <c r="O1186" s="1542"/>
      <c r="P1186" s="1542"/>
      <c r="Q1186" s="1542"/>
    </row>
    <row r="1187" spans="2:17">
      <c r="B1187" s="313"/>
      <c r="C1187" s="313"/>
      <c r="D1187" s="313"/>
      <c r="E1187" s="313"/>
      <c r="F1187" s="1542"/>
      <c r="G1187" s="1542"/>
      <c r="H1187" s="1542"/>
      <c r="I1187" s="1542"/>
      <c r="J1187" s="1542"/>
      <c r="K1187" s="1542"/>
      <c r="L1187" s="1542"/>
      <c r="M1187" s="1542"/>
      <c r="N1187" s="1542"/>
      <c r="O1187" s="1542"/>
      <c r="P1187" s="1542"/>
      <c r="Q1187" s="1542"/>
    </row>
    <row r="1188" spans="2:17">
      <c r="B1188" s="313"/>
      <c r="C1188" s="313"/>
      <c r="D1188" s="313"/>
      <c r="E1188" s="313"/>
      <c r="F1188" s="1542"/>
      <c r="G1188" s="1542"/>
      <c r="H1188" s="1542"/>
      <c r="I1188" s="1542"/>
      <c r="J1188" s="1542"/>
      <c r="K1188" s="1542"/>
      <c r="L1188" s="1542"/>
      <c r="M1188" s="1542"/>
      <c r="N1188" s="1542"/>
      <c r="O1188" s="1542"/>
      <c r="P1188" s="1542"/>
      <c r="Q1188" s="1542"/>
    </row>
    <row r="1189" spans="2:17">
      <c r="B1189" s="313"/>
      <c r="C1189" s="313"/>
      <c r="D1189" s="313"/>
      <c r="E1189" s="313"/>
      <c r="F1189" s="1542"/>
      <c r="G1189" s="1542"/>
      <c r="H1189" s="1542"/>
      <c r="I1189" s="1542"/>
      <c r="J1189" s="1542"/>
      <c r="K1189" s="1542"/>
      <c r="L1189" s="1542"/>
      <c r="M1189" s="1542"/>
      <c r="N1189" s="1542"/>
      <c r="O1189" s="1542"/>
      <c r="P1189" s="1542"/>
      <c r="Q1189" s="1542"/>
    </row>
    <row r="1190" spans="2:17">
      <c r="B1190" s="313"/>
      <c r="C1190" s="313"/>
      <c r="D1190" s="313"/>
      <c r="E1190" s="313"/>
      <c r="F1190" s="1542"/>
      <c r="G1190" s="1542"/>
      <c r="H1190" s="1542"/>
      <c r="I1190" s="1542"/>
      <c r="J1190" s="1542"/>
      <c r="K1190" s="1542"/>
      <c r="L1190" s="1542"/>
      <c r="M1190" s="1542"/>
      <c r="N1190" s="1542"/>
      <c r="O1190" s="1542"/>
      <c r="P1190" s="1542"/>
      <c r="Q1190" s="1542"/>
    </row>
    <row r="1191" spans="2:17">
      <c r="B1191" s="313"/>
      <c r="C1191" s="313"/>
      <c r="D1191" s="313"/>
      <c r="E1191" s="313"/>
      <c r="F1191" s="1542"/>
      <c r="G1191" s="1542"/>
      <c r="H1191" s="1542"/>
      <c r="I1191" s="1542"/>
      <c r="J1191" s="1542"/>
      <c r="K1191" s="1542"/>
      <c r="L1191" s="1542"/>
      <c r="M1191" s="1542"/>
      <c r="N1191" s="1542"/>
      <c r="O1191" s="1542"/>
      <c r="P1191" s="1542"/>
      <c r="Q1191" s="1542"/>
    </row>
    <row r="1192" spans="2:17">
      <c r="B1192" s="313"/>
      <c r="C1192" s="313"/>
      <c r="D1192" s="313"/>
      <c r="E1192" s="313"/>
      <c r="F1192" s="1542"/>
      <c r="G1192" s="1542"/>
      <c r="H1192" s="1542"/>
      <c r="I1192" s="1542"/>
      <c r="J1192" s="1542"/>
      <c r="K1192" s="1542"/>
      <c r="L1192" s="1542"/>
      <c r="M1192" s="1542"/>
      <c r="N1192" s="1542"/>
      <c r="O1192" s="1542"/>
      <c r="P1192" s="1542"/>
      <c r="Q1192" s="1542"/>
    </row>
    <row r="1193" spans="2:17">
      <c r="B1193" s="313"/>
      <c r="C1193" s="313"/>
      <c r="D1193" s="313"/>
      <c r="E1193" s="313"/>
      <c r="F1193" s="1542"/>
      <c r="G1193" s="1542"/>
      <c r="H1193" s="1542"/>
      <c r="I1193" s="1542"/>
      <c r="J1193" s="1542"/>
      <c r="K1193" s="1542"/>
      <c r="L1193" s="1542"/>
      <c r="M1193" s="1542"/>
      <c r="N1193" s="1542"/>
      <c r="O1193" s="1542"/>
      <c r="P1193" s="1542"/>
      <c r="Q1193" s="1542"/>
    </row>
    <row r="1194" spans="2:17">
      <c r="B1194" s="313"/>
      <c r="C1194" s="313"/>
      <c r="D1194" s="313"/>
      <c r="E1194" s="313"/>
      <c r="F1194" s="1542"/>
      <c r="G1194" s="1542"/>
      <c r="H1194" s="1542"/>
      <c r="I1194" s="1542"/>
      <c r="J1194" s="1542"/>
      <c r="K1194" s="1542"/>
      <c r="L1194" s="1542"/>
      <c r="M1194" s="1542"/>
      <c r="N1194" s="1542"/>
      <c r="O1194" s="1542"/>
      <c r="P1194" s="1542"/>
      <c r="Q1194" s="1542"/>
    </row>
    <row r="1195" spans="2:17">
      <c r="B1195" s="313"/>
      <c r="C1195" s="313"/>
      <c r="D1195" s="313"/>
      <c r="E1195" s="313"/>
      <c r="F1195" s="1542"/>
      <c r="G1195" s="1542"/>
      <c r="H1195" s="1542"/>
      <c r="I1195" s="1542"/>
      <c r="J1195" s="1542"/>
      <c r="K1195" s="1542"/>
      <c r="L1195" s="1542"/>
      <c r="M1195" s="1542"/>
      <c r="N1195" s="1542"/>
      <c r="O1195" s="1542"/>
      <c r="P1195" s="1542"/>
      <c r="Q1195" s="1542"/>
    </row>
    <row r="1196" spans="2:17">
      <c r="B1196" s="313"/>
      <c r="C1196" s="313"/>
      <c r="D1196" s="313"/>
      <c r="E1196" s="313"/>
      <c r="F1196" s="1542"/>
      <c r="G1196" s="1542"/>
      <c r="H1196" s="1542"/>
      <c r="I1196" s="1542"/>
      <c r="J1196" s="1542"/>
      <c r="K1196" s="1542"/>
      <c r="L1196" s="1542"/>
      <c r="M1196" s="1542"/>
      <c r="N1196" s="1542"/>
      <c r="O1196" s="1542"/>
      <c r="P1196" s="1542"/>
      <c r="Q1196" s="1542"/>
    </row>
    <row r="1197" spans="2:17">
      <c r="B1197" s="313"/>
      <c r="C1197" s="313"/>
      <c r="D1197" s="313"/>
      <c r="E1197" s="313"/>
      <c r="F1197" s="1542"/>
      <c r="G1197" s="1542"/>
      <c r="H1197" s="1542"/>
      <c r="I1197" s="1542"/>
      <c r="J1197" s="1542"/>
      <c r="K1197" s="1542"/>
      <c r="L1197" s="1542"/>
      <c r="M1197" s="1542"/>
      <c r="N1197" s="1542"/>
      <c r="O1197" s="1542"/>
      <c r="P1197" s="1542"/>
      <c r="Q1197" s="1542"/>
    </row>
    <row r="1198" spans="2:17">
      <c r="B1198" s="313"/>
      <c r="C1198" s="313"/>
      <c r="D1198" s="313"/>
      <c r="E1198" s="313"/>
      <c r="F1198" s="1542"/>
      <c r="G1198" s="1542"/>
      <c r="H1198" s="1542"/>
      <c r="I1198" s="1542"/>
      <c r="J1198" s="1542"/>
      <c r="K1198" s="1542"/>
      <c r="L1198" s="1542"/>
      <c r="M1198" s="1542"/>
      <c r="N1198" s="1542"/>
      <c r="O1198" s="1542"/>
      <c r="P1198" s="1542"/>
      <c r="Q1198" s="1542"/>
    </row>
    <row r="1199" spans="2:17">
      <c r="B1199" s="313"/>
      <c r="C1199" s="313"/>
      <c r="D1199" s="313"/>
      <c r="E1199" s="313"/>
      <c r="F1199" s="1542"/>
      <c r="G1199" s="1542"/>
      <c r="H1199" s="1542"/>
      <c r="I1199" s="1542"/>
      <c r="J1199" s="1542"/>
      <c r="K1199" s="1542"/>
      <c r="L1199" s="1542"/>
      <c r="M1199" s="1542"/>
      <c r="N1199" s="1542"/>
      <c r="O1199" s="1542"/>
      <c r="P1199" s="1542"/>
      <c r="Q1199" s="1542"/>
    </row>
    <row r="1200" spans="2:17">
      <c r="B1200" s="313"/>
      <c r="C1200" s="313"/>
      <c r="D1200" s="313"/>
      <c r="E1200" s="313"/>
      <c r="F1200" s="1542"/>
      <c r="G1200" s="1542"/>
      <c r="H1200" s="1542"/>
      <c r="I1200" s="1542"/>
      <c r="J1200" s="1542"/>
      <c r="K1200" s="1542"/>
      <c r="L1200" s="1542"/>
      <c r="M1200" s="1542"/>
      <c r="N1200" s="1542"/>
      <c r="O1200" s="1542"/>
      <c r="P1200" s="1542"/>
      <c r="Q1200" s="1542"/>
    </row>
    <row r="1201" spans="2:17">
      <c r="B1201" s="313"/>
      <c r="C1201" s="313"/>
      <c r="D1201" s="313"/>
      <c r="E1201" s="313"/>
      <c r="F1201" s="1542"/>
      <c r="G1201" s="1542"/>
      <c r="H1201" s="1542"/>
      <c r="I1201" s="1542"/>
      <c r="J1201" s="1542"/>
      <c r="K1201" s="1542"/>
      <c r="L1201" s="1542"/>
      <c r="M1201" s="1542"/>
      <c r="N1201" s="1542"/>
      <c r="O1201" s="1542"/>
      <c r="P1201" s="1542"/>
      <c r="Q1201" s="1542"/>
    </row>
    <row r="1202" spans="2:17">
      <c r="B1202" s="313"/>
      <c r="C1202" s="313"/>
      <c r="D1202" s="313"/>
      <c r="E1202" s="313"/>
      <c r="F1202" s="1542"/>
      <c r="G1202" s="1542"/>
      <c r="H1202" s="1542"/>
      <c r="I1202" s="1542"/>
      <c r="J1202" s="1542"/>
      <c r="K1202" s="1542"/>
      <c r="L1202" s="1542"/>
      <c r="M1202" s="1542"/>
      <c r="N1202" s="1542"/>
      <c r="O1202" s="1542"/>
      <c r="P1202" s="1542"/>
      <c r="Q1202" s="1542"/>
    </row>
    <row r="1203" spans="2:17">
      <c r="B1203" s="313"/>
      <c r="C1203" s="313"/>
      <c r="D1203" s="313"/>
      <c r="E1203" s="313"/>
      <c r="F1203" s="1542"/>
      <c r="G1203" s="1542"/>
      <c r="H1203" s="1542"/>
      <c r="I1203" s="1542"/>
      <c r="J1203" s="1542"/>
      <c r="K1203" s="1542"/>
      <c r="L1203" s="1542"/>
      <c r="M1203" s="1542"/>
      <c r="N1203" s="1542"/>
      <c r="O1203" s="1542"/>
      <c r="P1203" s="1542"/>
      <c r="Q1203" s="1542"/>
    </row>
    <row r="1204" spans="2:17">
      <c r="B1204" s="313"/>
      <c r="C1204" s="313"/>
      <c r="D1204" s="313"/>
      <c r="E1204" s="313"/>
      <c r="F1204" s="1542"/>
      <c r="G1204" s="1542"/>
      <c r="H1204" s="1542"/>
      <c r="I1204" s="1542"/>
      <c r="J1204" s="1542"/>
      <c r="K1204" s="1542"/>
      <c r="L1204" s="1542"/>
      <c r="M1204" s="1542"/>
      <c r="N1204" s="1542"/>
      <c r="O1204" s="1542"/>
      <c r="P1204" s="1542"/>
      <c r="Q1204" s="1542"/>
    </row>
    <row r="1205" spans="2:17">
      <c r="B1205" s="313"/>
      <c r="C1205" s="313"/>
      <c r="D1205" s="313"/>
      <c r="E1205" s="313"/>
      <c r="F1205" s="1542"/>
      <c r="G1205" s="1542"/>
      <c r="H1205" s="1542"/>
      <c r="I1205" s="1542"/>
      <c r="J1205" s="1542"/>
      <c r="K1205" s="1542"/>
      <c r="L1205" s="1542"/>
      <c r="M1205" s="1542"/>
      <c r="N1205" s="1542"/>
      <c r="O1205" s="1542"/>
      <c r="P1205" s="1542"/>
      <c r="Q1205" s="1542"/>
    </row>
    <row r="1206" spans="2:17">
      <c r="B1206" s="313"/>
      <c r="C1206" s="313"/>
      <c r="D1206" s="313"/>
      <c r="E1206" s="313"/>
      <c r="F1206" s="1542"/>
      <c r="G1206" s="1542"/>
      <c r="H1206" s="1542"/>
      <c r="I1206" s="1542"/>
      <c r="J1206" s="1542"/>
      <c r="K1206" s="1542"/>
      <c r="L1206" s="1542"/>
      <c r="M1206" s="1542"/>
      <c r="N1206" s="1542"/>
      <c r="O1206" s="1542"/>
      <c r="P1206" s="1542"/>
      <c r="Q1206" s="1542"/>
    </row>
    <row r="1207" spans="2:17">
      <c r="B1207" s="313"/>
      <c r="C1207" s="313"/>
      <c r="D1207" s="313"/>
      <c r="E1207" s="313"/>
      <c r="F1207" s="1542"/>
      <c r="G1207" s="1542"/>
      <c r="H1207" s="1542"/>
      <c r="I1207" s="1542"/>
      <c r="J1207" s="1542"/>
      <c r="K1207" s="1542"/>
      <c r="L1207" s="1542"/>
      <c r="M1207" s="1542"/>
      <c r="N1207" s="1542"/>
      <c r="O1207" s="1542"/>
      <c r="P1207" s="1542"/>
      <c r="Q1207" s="1542"/>
    </row>
    <row r="1208" spans="2:17">
      <c r="B1208" s="313"/>
      <c r="C1208" s="313"/>
      <c r="D1208" s="313"/>
      <c r="E1208" s="313"/>
      <c r="F1208" s="1542"/>
      <c r="G1208" s="1542"/>
      <c r="H1208" s="1542"/>
      <c r="I1208" s="1542"/>
      <c r="J1208" s="1542"/>
      <c r="K1208" s="1542"/>
      <c r="L1208" s="1542"/>
      <c r="M1208" s="1542"/>
      <c r="N1208" s="1542"/>
      <c r="O1208" s="1542"/>
      <c r="P1208" s="1542"/>
      <c r="Q1208" s="1542"/>
    </row>
    <row r="1209" spans="2:17">
      <c r="B1209" s="313"/>
      <c r="C1209" s="313"/>
      <c r="D1209" s="313"/>
      <c r="E1209" s="313"/>
      <c r="F1209" s="1542"/>
      <c r="G1209" s="1542"/>
      <c r="H1209" s="1542"/>
      <c r="I1209" s="1542"/>
      <c r="J1209" s="1542"/>
      <c r="K1209" s="1542"/>
      <c r="L1209" s="1542"/>
      <c r="M1209" s="1542"/>
      <c r="N1209" s="1542"/>
      <c r="O1209" s="1542"/>
      <c r="P1209" s="1542"/>
      <c r="Q1209" s="1542"/>
    </row>
    <row r="1210" spans="2:17">
      <c r="B1210" s="313"/>
      <c r="C1210" s="313"/>
      <c r="D1210" s="313"/>
      <c r="E1210" s="313"/>
      <c r="F1210" s="1542"/>
      <c r="G1210" s="1542"/>
      <c r="H1210" s="1542"/>
      <c r="I1210" s="1542"/>
      <c r="J1210" s="1542"/>
      <c r="K1210" s="1542"/>
      <c r="L1210" s="1542"/>
      <c r="M1210" s="1542"/>
      <c r="N1210" s="1542"/>
      <c r="O1210" s="1542"/>
      <c r="P1210" s="1542"/>
      <c r="Q1210" s="1542"/>
    </row>
    <row r="1211" spans="2:17">
      <c r="B1211" s="313"/>
      <c r="C1211" s="313"/>
      <c r="D1211" s="313"/>
      <c r="E1211" s="313"/>
      <c r="F1211" s="1542"/>
      <c r="G1211" s="1542"/>
      <c r="H1211" s="1542"/>
      <c r="I1211" s="1542"/>
      <c r="J1211" s="1542"/>
      <c r="K1211" s="1542"/>
      <c r="L1211" s="1542"/>
      <c r="M1211" s="1542"/>
      <c r="N1211" s="1542"/>
      <c r="O1211" s="1542"/>
      <c r="P1211" s="1542"/>
      <c r="Q1211" s="1542"/>
    </row>
    <row r="1212" spans="2:17">
      <c r="B1212" s="313"/>
      <c r="C1212" s="313"/>
      <c r="D1212" s="313"/>
      <c r="E1212" s="313"/>
      <c r="F1212" s="1542"/>
      <c r="G1212" s="1542"/>
      <c r="H1212" s="1542"/>
      <c r="I1212" s="1542"/>
      <c r="J1212" s="1542"/>
      <c r="K1212" s="1542"/>
      <c r="L1212" s="1542"/>
      <c r="M1212" s="1542"/>
      <c r="N1212" s="1542"/>
      <c r="O1212" s="1542"/>
      <c r="P1212" s="1542"/>
      <c r="Q1212" s="1542"/>
    </row>
    <row r="1213" spans="2:17">
      <c r="B1213" s="313"/>
      <c r="C1213" s="313"/>
      <c r="D1213" s="313"/>
      <c r="E1213" s="313"/>
      <c r="F1213" s="1542"/>
      <c r="G1213" s="1542"/>
      <c r="H1213" s="1542"/>
      <c r="I1213" s="1542"/>
      <c r="J1213" s="1542"/>
      <c r="K1213" s="1542"/>
      <c r="L1213" s="1542"/>
      <c r="M1213" s="1542"/>
      <c r="N1213" s="1542"/>
      <c r="O1213" s="1542"/>
      <c r="P1213" s="1542"/>
      <c r="Q1213" s="1542"/>
    </row>
    <row r="1214" spans="2:17">
      <c r="B1214" s="313"/>
      <c r="C1214" s="313"/>
      <c r="D1214" s="313"/>
      <c r="E1214" s="313"/>
      <c r="F1214" s="1542"/>
      <c r="G1214" s="1542"/>
      <c r="H1214" s="1542"/>
      <c r="I1214" s="1542"/>
      <c r="J1214" s="1542"/>
      <c r="K1214" s="1542"/>
      <c r="L1214" s="1542"/>
      <c r="M1214" s="1542"/>
      <c r="N1214" s="1542"/>
      <c r="O1214" s="1542"/>
      <c r="P1214" s="1542"/>
      <c r="Q1214" s="1542"/>
    </row>
    <row r="1215" spans="2:17">
      <c r="B1215" s="313"/>
      <c r="C1215" s="313"/>
      <c r="D1215" s="313"/>
      <c r="E1215" s="313"/>
      <c r="F1215" s="1542"/>
      <c r="G1215" s="1542"/>
      <c r="H1215" s="1542"/>
      <c r="I1215" s="1542"/>
      <c r="J1215" s="1542"/>
      <c r="K1215" s="1542"/>
      <c r="L1215" s="1542"/>
      <c r="M1215" s="1542"/>
      <c r="N1215" s="1542"/>
      <c r="O1215" s="1542"/>
      <c r="P1215" s="1542"/>
      <c r="Q1215" s="1542"/>
    </row>
    <row r="1216" spans="2:17">
      <c r="B1216" s="313"/>
      <c r="C1216" s="313"/>
      <c r="D1216" s="313"/>
      <c r="E1216" s="313"/>
      <c r="F1216" s="1542"/>
      <c r="G1216" s="1542"/>
      <c r="H1216" s="1542"/>
      <c r="I1216" s="1542"/>
      <c r="J1216" s="1542"/>
      <c r="K1216" s="1542"/>
      <c r="L1216" s="1542"/>
      <c r="M1216" s="1542"/>
      <c r="N1216" s="1542"/>
      <c r="O1216" s="1542"/>
      <c r="P1216" s="1542"/>
      <c r="Q1216" s="1542"/>
    </row>
    <row r="1217" spans="2:17">
      <c r="B1217" s="313"/>
      <c r="C1217" s="313"/>
      <c r="D1217" s="313"/>
      <c r="E1217" s="313"/>
      <c r="F1217" s="1542"/>
      <c r="G1217" s="1542"/>
      <c r="H1217" s="1542"/>
      <c r="I1217" s="1542"/>
      <c r="J1217" s="1542"/>
      <c r="K1217" s="1542"/>
      <c r="L1217" s="1542"/>
      <c r="M1217" s="1542"/>
      <c r="N1217" s="1542"/>
      <c r="O1217" s="1542"/>
      <c r="P1217" s="1542"/>
      <c r="Q1217" s="1542"/>
    </row>
    <row r="1218" spans="2:17">
      <c r="B1218" s="313"/>
      <c r="C1218" s="313"/>
      <c r="D1218" s="313"/>
      <c r="E1218" s="313"/>
      <c r="F1218" s="1542"/>
      <c r="G1218" s="1542"/>
      <c r="H1218" s="1542"/>
      <c r="I1218" s="1542"/>
      <c r="J1218" s="1542"/>
      <c r="K1218" s="1542"/>
      <c r="L1218" s="1542"/>
      <c r="M1218" s="1542"/>
      <c r="N1218" s="1542"/>
      <c r="O1218" s="1542"/>
      <c r="P1218" s="1542"/>
      <c r="Q1218" s="1542"/>
    </row>
    <row r="1219" spans="2:17">
      <c r="B1219" s="313"/>
      <c r="C1219" s="313"/>
      <c r="D1219" s="313"/>
      <c r="E1219" s="313"/>
      <c r="F1219" s="1542"/>
      <c r="G1219" s="1542"/>
      <c r="H1219" s="1542"/>
      <c r="I1219" s="1542"/>
      <c r="J1219" s="1542"/>
      <c r="K1219" s="1542"/>
      <c r="L1219" s="1542"/>
      <c r="M1219" s="1542"/>
      <c r="N1219" s="1542"/>
      <c r="O1219" s="1542"/>
      <c r="P1219" s="1542"/>
      <c r="Q1219" s="1542"/>
    </row>
    <row r="1220" spans="2:17">
      <c r="B1220" s="313"/>
      <c r="C1220" s="313"/>
      <c r="D1220" s="313"/>
      <c r="E1220" s="313"/>
      <c r="F1220" s="1542"/>
      <c r="G1220" s="1542"/>
      <c r="H1220" s="1542"/>
      <c r="I1220" s="1542"/>
      <c r="J1220" s="1542"/>
      <c r="K1220" s="1542"/>
      <c r="L1220" s="1542"/>
      <c r="M1220" s="1542"/>
      <c r="N1220" s="1542"/>
      <c r="O1220" s="1542"/>
      <c r="P1220" s="1542"/>
      <c r="Q1220" s="1542"/>
    </row>
    <row r="1221" spans="2:17">
      <c r="B1221" s="313"/>
      <c r="C1221" s="313"/>
      <c r="D1221" s="313"/>
      <c r="E1221" s="313"/>
      <c r="F1221" s="1542"/>
      <c r="G1221" s="1542"/>
      <c r="H1221" s="1542"/>
      <c r="I1221" s="1542"/>
      <c r="J1221" s="1542"/>
      <c r="K1221" s="1542"/>
      <c r="L1221" s="1542"/>
      <c r="M1221" s="1542"/>
      <c r="N1221" s="1542"/>
      <c r="O1221" s="1542"/>
      <c r="P1221" s="1542"/>
      <c r="Q1221" s="1542"/>
    </row>
    <row r="1222" spans="2:17">
      <c r="B1222" s="313"/>
      <c r="C1222" s="313"/>
      <c r="D1222" s="313"/>
      <c r="E1222" s="313"/>
      <c r="F1222" s="1542"/>
      <c r="G1222" s="1542"/>
      <c r="H1222" s="1542"/>
      <c r="I1222" s="1542"/>
      <c r="J1222" s="1542"/>
      <c r="K1222" s="1542"/>
      <c r="L1222" s="1542"/>
      <c r="M1222" s="1542"/>
      <c r="N1222" s="1542"/>
      <c r="O1222" s="1542"/>
      <c r="P1222" s="1542"/>
      <c r="Q1222" s="1542"/>
    </row>
    <row r="1223" spans="2:17">
      <c r="B1223" s="313"/>
      <c r="C1223" s="313"/>
      <c r="D1223" s="313"/>
      <c r="E1223" s="313"/>
      <c r="F1223" s="1542"/>
      <c r="G1223" s="1542"/>
      <c r="H1223" s="1542"/>
      <c r="I1223" s="1542"/>
      <c r="J1223" s="1542"/>
      <c r="K1223" s="1542"/>
      <c r="L1223" s="1542"/>
      <c r="M1223" s="1542"/>
      <c r="N1223" s="1542"/>
      <c r="O1223" s="1542"/>
      <c r="P1223" s="1542"/>
      <c r="Q1223" s="1542"/>
    </row>
    <row r="1224" spans="2:17">
      <c r="B1224" s="313"/>
      <c r="C1224" s="313"/>
      <c r="D1224" s="313"/>
      <c r="E1224" s="313"/>
      <c r="F1224" s="1542"/>
      <c r="G1224" s="1542"/>
      <c r="H1224" s="1542"/>
      <c r="I1224" s="1542"/>
      <c r="J1224" s="1542"/>
      <c r="K1224" s="1542"/>
      <c r="L1224" s="1542"/>
      <c r="M1224" s="1542"/>
      <c r="N1224" s="1542"/>
      <c r="O1224" s="1542"/>
      <c r="P1224" s="1542"/>
      <c r="Q1224" s="1542"/>
    </row>
    <row r="1225" spans="2:17">
      <c r="B1225" s="313"/>
      <c r="C1225" s="313"/>
      <c r="D1225" s="313"/>
      <c r="E1225" s="313"/>
      <c r="F1225" s="1542"/>
      <c r="G1225" s="1542"/>
      <c r="H1225" s="1542"/>
      <c r="I1225" s="1542"/>
      <c r="J1225" s="1542"/>
      <c r="K1225" s="1542"/>
      <c r="L1225" s="1542"/>
      <c r="M1225" s="1542"/>
      <c r="N1225" s="1542"/>
      <c r="O1225" s="1542"/>
      <c r="P1225" s="1542"/>
      <c r="Q1225" s="1542"/>
    </row>
    <row r="1226" spans="2:17">
      <c r="B1226" s="313"/>
      <c r="C1226" s="313"/>
      <c r="D1226" s="313"/>
      <c r="E1226" s="313"/>
      <c r="F1226" s="1542"/>
      <c r="G1226" s="1542"/>
      <c r="H1226" s="1542"/>
      <c r="I1226" s="1542"/>
      <c r="J1226" s="1542"/>
      <c r="K1226" s="1542"/>
      <c r="L1226" s="1542"/>
      <c r="M1226" s="1542"/>
      <c r="N1226" s="1542"/>
      <c r="O1226" s="1542"/>
      <c r="P1226" s="1542"/>
      <c r="Q1226" s="1542"/>
    </row>
    <row r="1227" spans="2:17">
      <c r="B1227" s="313"/>
      <c r="C1227" s="313"/>
      <c r="D1227" s="313"/>
      <c r="E1227" s="313"/>
      <c r="F1227" s="1542"/>
      <c r="G1227" s="1542"/>
      <c r="H1227" s="1542"/>
      <c r="I1227" s="1542"/>
      <c r="J1227" s="1542"/>
      <c r="K1227" s="1542"/>
      <c r="L1227" s="1542"/>
      <c r="M1227" s="1542"/>
      <c r="N1227" s="1542"/>
      <c r="O1227" s="1542"/>
      <c r="P1227" s="1542"/>
      <c r="Q1227" s="1542"/>
    </row>
    <row r="1228" spans="2:17">
      <c r="B1228" s="313"/>
      <c r="C1228" s="313"/>
      <c r="D1228" s="313"/>
      <c r="E1228" s="313"/>
      <c r="F1228" s="1542"/>
      <c r="G1228" s="1542"/>
      <c r="H1228" s="1542"/>
      <c r="I1228" s="1542"/>
      <c r="J1228" s="1542"/>
      <c r="K1228" s="1542"/>
      <c r="L1228" s="1542"/>
      <c r="M1228" s="1542"/>
      <c r="N1228" s="1542"/>
      <c r="O1228" s="1542"/>
      <c r="P1228" s="1542"/>
      <c r="Q1228" s="1542"/>
    </row>
    <row r="1229" spans="2:17">
      <c r="B1229" s="313"/>
      <c r="C1229" s="313"/>
      <c r="D1229" s="313"/>
      <c r="E1229" s="313"/>
      <c r="F1229" s="1542"/>
      <c r="G1229" s="1542"/>
      <c r="H1229" s="1542"/>
      <c r="I1229" s="1542"/>
      <c r="J1229" s="1542"/>
      <c r="K1229" s="1542"/>
      <c r="L1229" s="1542"/>
      <c r="M1229" s="1542"/>
      <c r="N1229" s="1542"/>
      <c r="O1229" s="1542"/>
      <c r="P1229" s="1542"/>
      <c r="Q1229" s="1542"/>
    </row>
    <row r="1230" spans="2:17">
      <c r="B1230" s="313"/>
      <c r="C1230" s="313"/>
      <c r="D1230" s="313"/>
      <c r="E1230" s="313"/>
      <c r="F1230" s="1542"/>
      <c r="G1230" s="1542"/>
      <c r="H1230" s="1542"/>
      <c r="I1230" s="1542"/>
      <c r="J1230" s="1542"/>
      <c r="K1230" s="1542"/>
      <c r="L1230" s="1542"/>
      <c r="M1230" s="1542"/>
      <c r="N1230" s="1542"/>
      <c r="O1230" s="1542"/>
      <c r="P1230" s="1542"/>
      <c r="Q1230" s="1542"/>
    </row>
    <row r="1231" spans="2:17">
      <c r="B1231" s="313"/>
      <c r="C1231" s="313"/>
      <c r="D1231" s="313"/>
      <c r="E1231" s="313"/>
      <c r="F1231" s="1542"/>
      <c r="G1231" s="1542"/>
      <c r="H1231" s="1542"/>
      <c r="I1231" s="1542"/>
      <c r="J1231" s="1542"/>
      <c r="K1231" s="1542"/>
      <c r="L1231" s="1542"/>
      <c r="M1231" s="1542"/>
      <c r="N1231" s="1542"/>
      <c r="O1231" s="1542"/>
      <c r="P1231" s="1542"/>
      <c r="Q1231" s="1542"/>
    </row>
    <row r="1232" spans="2:17">
      <c r="B1232" s="313"/>
      <c r="C1232" s="313"/>
      <c r="D1232" s="313"/>
      <c r="E1232" s="313"/>
      <c r="F1232" s="1542"/>
      <c r="G1232" s="1542"/>
      <c r="H1232" s="1542"/>
      <c r="I1232" s="1542"/>
      <c r="J1232" s="1542"/>
      <c r="K1232" s="1542"/>
      <c r="L1232" s="1542"/>
      <c r="M1232" s="1542"/>
      <c r="N1232" s="1542"/>
      <c r="O1232" s="1542"/>
      <c r="P1232" s="1542"/>
      <c r="Q1232" s="1542"/>
    </row>
    <row r="1233" spans="2:17">
      <c r="B1233" s="313"/>
      <c r="C1233" s="313"/>
      <c r="D1233" s="313"/>
      <c r="E1233" s="313"/>
      <c r="F1233" s="1542"/>
      <c r="G1233" s="1542"/>
      <c r="H1233" s="1542"/>
      <c r="I1233" s="1542"/>
      <c r="J1233" s="1542"/>
      <c r="K1233" s="1542"/>
      <c r="L1233" s="1542"/>
      <c r="M1233" s="1542"/>
      <c r="N1233" s="1542"/>
      <c r="O1233" s="1542"/>
      <c r="P1233" s="1542"/>
      <c r="Q1233" s="1542"/>
    </row>
    <row r="1234" spans="2:17">
      <c r="B1234" s="313"/>
      <c r="C1234" s="313"/>
      <c r="D1234" s="313"/>
      <c r="E1234" s="313"/>
      <c r="F1234" s="1542"/>
      <c r="G1234" s="1542"/>
      <c r="H1234" s="1542"/>
      <c r="I1234" s="1542"/>
      <c r="J1234" s="1542"/>
      <c r="K1234" s="1542"/>
      <c r="L1234" s="1542"/>
      <c r="M1234" s="1542"/>
      <c r="N1234" s="1542"/>
      <c r="O1234" s="1542"/>
      <c r="P1234" s="1542"/>
      <c r="Q1234" s="1542"/>
    </row>
    <row r="1235" spans="2:17">
      <c r="B1235" s="313"/>
      <c r="C1235" s="313"/>
      <c r="D1235" s="313"/>
      <c r="E1235" s="313"/>
      <c r="F1235" s="1542"/>
      <c r="G1235" s="1542"/>
      <c r="H1235" s="1542"/>
      <c r="I1235" s="1542"/>
      <c r="J1235" s="1542"/>
      <c r="K1235" s="1542"/>
      <c r="L1235" s="1542"/>
      <c r="M1235" s="1542"/>
      <c r="N1235" s="1542"/>
      <c r="O1235" s="1542"/>
      <c r="P1235" s="1542"/>
      <c r="Q1235" s="1542"/>
    </row>
    <row r="1236" spans="2:17">
      <c r="B1236" s="313"/>
      <c r="C1236" s="313"/>
      <c r="D1236" s="313"/>
      <c r="E1236" s="313"/>
      <c r="F1236" s="1542"/>
      <c r="G1236" s="1542"/>
      <c r="H1236" s="1542"/>
      <c r="I1236" s="1542"/>
      <c r="J1236" s="1542"/>
      <c r="K1236" s="1542"/>
      <c r="L1236" s="1542"/>
      <c r="M1236" s="1542"/>
      <c r="N1236" s="1542"/>
      <c r="O1236" s="1542"/>
      <c r="P1236" s="1542"/>
      <c r="Q1236" s="1542"/>
    </row>
    <row r="1237" spans="2:17">
      <c r="B1237" s="313"/>
      <c r="C1237" s="313"/>
      <c r="D1237" s="313"/>
      <c r="E1237" s="313"/>
      <c r="F1237" s="1542"/>
      <c r="G1237" s="1542"/>
      <c r="H1237" s="1542"/>
      <c r="I1237" s="1542"/>
      <c r="J1237" s="1542"/>
      <c r="K1237" s="1542"/>
      <c r="L1237" s="1542"/>
      <c r="M1237" s="1542"/>
      <c r="N1237" s="1542"/>
      <c r="O1237" s="1542"/>
      <c r="P1237" s="1542"/>
      <c r="Q1237" s="1542"/>
    </row>
    <row r="1238" spans="2:17">
      <c r="B1238" s="313"/>
      <c r="C1238" s="313"/>
      <c r="D1238" s="313"/>
      <c r="E1238" s="313"/>
      <c r="F1238" s="1542"/>
      <c r="G1238" s="1542"/>
      <c r="H1238" s="1542"/>
      <c r="I1238" s="1542"/>
      <c r="J1238" s="1542"/>
      <c r="K1238" s="1542"/>
      <c r="L1238" s="1542"/>
      <c r="M1238" s="1542"/>
      <c r="N1238" s="1542"/>
      <c r="O1238" s="1542"/>
      <c r="P1238" s="1542"/>
      <c r="Q1238" s="1542"/>
    </row>
    <row r="1239" spans="2:17">
      <c r="B1239" s="313"/>
      <c r="C1239" s="313"/>
      <c r="D1239" s="313"/>
      <c r="E1239" s="313"/>
      <c r="F1239" s="1542"/>
      <c r="G1239" s="1542"/>
      <c r="H1239" s="1542"/>
      <c r="I1239" s="1542"/>
      <c r="J1239" s="1542"/>
      <c r="K1239" s="1542"/>
      <c r="L1239" s="1542"/>
      <c r="M1239" s="1542"/>
      <c r="N1239" s="1542"/>
      <c r="O1239" s="1542"/>
      <c r="P1239" s="1542"/>
      <c r="Q1239" s="1542"/>
    </row>
    <row r="1240" spans="2:17">
      <c r="B1240" s="313"/>
      <c r="C1240" s="313"/>
      <c r="D1240" s="313"/>
      <c r="E1240" s="313"/>
      <c r="F1240" s="1542"/>
      <c r="G1240" s="1542"/>
      <c r="H1240" s="1542"/>
      <c r="I1240" s="1542"/>
      <c r="J1240" s="1542"/>
      <c r="K1240" s="1542"/>
      <c r="L1240" s="1542"/>
      <c r="M1240" s="1542"/>
      <c r="N1240" s="1542"/>
      <c r="O1240" s="1542"/>
      <c r="P1240" s="1542"/>
      <c r="Q1240" s="1542"/>
    </row>
    <row r="1241" spans="2:17">
      <c r="B1241" s="313"/>
      <c r="C1241" s="313"/>
      <c r="D1241" s="313"/>
      <c r="E1241" s="313"/>
      <c r="F1241" s="1542"/>
      <c r="G1241" s="1542"/>
      <c r="H1241" s="1542"/>
      <c r="I1241" s="1542"/>
      <c r="J1241" s="1542"/>
      <c r="K1241" s="1542"/>
      <c r="L1241" s="1542"/>
      <c r="M1241" s="1542"/>
      <c r="N1241" s="1542"/>
      <c r="O1241" s="1542"/>
      <c r="P1241" s="1542"/>
      <c r="Q1241" s="1542"/>
    </row>
    <row r="1242" spans="2:17">
      <c r="B1242" s="313"/>
      <c r="C1242" s="313"/>
      <c r="D1242" s="313"/>
      <c r="E1242" s="313"/>
      <c r="F1242" s="1542"/>
      <c r="G1242" s="1542"/>
      <c r="H1242" s="1542"/>
      <c r="I1242" s="1542"/>
      <c r="J1242" s="1542"/>
      <c r="K1242" s="1542"/>
      <c r="L1242" s="1542"/>
      <c r="M1242" s="1542"/>
      <c r="N1242" s="1542"/>
      <c r="O1242" s="1542"/>
      <c r="P1242" s="1542"/>
      <c r="Q1242" s="1542"/>
    </row>
    <row r="1243" spans="2:17">
      <c r="B1243" s="313"/>
      <c r="C1243" s="313"/>
      <c r="D1243" s="313"/>
      <c r="E1243" s="313"/>
      <c r="F1243" s="1542"/>
      <c r="G1243" s="1542"/>
      <c r="H1243" s="1542"/>
      <c r="I1243" s="1542"/>
      <c r="J1243" s="1542"/>
      <c r="K1243" s="1542"/>
      <c r="L1243" s="1542"/>
      <c r="M1243" s="1542"/>
      <c r="N1243" s="1542"/>
      <c r="O1243" s="1542"/>
      <c r="P1243" s="1542"/>
      <c r="Q1243" s="1542"/>
    </row>
    <row r="1244" spans="2:17">
      <c r="B1244" s="313"/>
      <c r="C1244" s="313"/>
      <c r="D1244" s="313"/>
      <c r="E1244" s="313"/>
      <c r="F1244" s="1542"/>
      <c r="G1244" s="1542"/>
      <c r="H1244" s="1542"/>
      <c r="I1244" s="1542"/>
      <c r="J1244" s="1542"/>
      <c r="K1244" s="1542"/>
      <c r="L1244" s="1542"/>
      <c r="M1244" s="1542"/>
      <c r="N1244" s="1542"/>
      <c r="O1244" s="1542"/>
      <c r="P1244" s="1542"/>
      <c r="Q1244" s="1542"/>
    </row>
    <row r="1245" spans="2:17">
      <c r="B1245" s="313"/>
      <c r="C1245" s="313"/>
      <c r="D1245" s="313"/>
      <c r="E1245" s="313"/>
      <c r="F1245" s="1542"/>
      <c r="G1245" s="1542"/>
      <c r="H1245" s="1542"/>
      <c r="I1245" s="1542"/>
      <c r="J1245" s="1542"/>
      <c r="K1245" s="1542"/>
      <c r="L1245" s="1542"/>
      <c r="M1245" s="1542"/>
      <c r="N1245" s="1542"/>
      <c r="O1245" s="1542"/>
      <c r="P1245" s="1542"/>
      <c r="Q1245" s="1542"/>
    </row>
    <row r="1246" spans="2:17">
      <c r="B1246" s="313"/>
      <c r="C1246" s="313"/>
      <c r="D1246" s="313"/>
      <c r="E1246" s="313"/>
      <c r="F1246" s="1542"/>
      <c r="G1246" s="1542"/>
      <c r="H1246" s="1542"/>
      <c r="I1246" s="1542"/>
      <c r="J1246" s="1542"/>
      <c r="K1246" s="1542"/>
      <c r="L1246" s="1542"/>
      <c r="M1246" s="1542"/>
      <c r="N1246" s="1542"/>
      <c r="O1246" s="1542"/>
      <c r="P1246" s="1542"/>
      <c r="Q1246" s="1542"/>
    </row>
    <row r="1247" spans="2:17">
      <c r="B1247" s="313"/>
      <c r="C1247" s="313"/>
      <c r="D1247" s="313"/>
      <c r="E1247" s="313"/>
      <c r="F1247" s="1542"/>
      <c r="G1247" s="1542"/>
      <c r="H1247" s="1542"/>
      <c r="I1247" s="1542"/>
      <c r="J1247" s="1542"/>
      <c r="K1247" s="1542"/>
      <c r="L1247" s="1542"/>
      <c r="M1247" s="1542"/>
      <c r="N1247" s="1542"/>
      <c r="O1247" s="1542"/>
      <c r="P1247" s="1542"/>
      <c r="Q1247" s="1542"/>
    </row>
    <row r="1248" spans="2:17">
      <c r="B1248" s="313"/>
      <c r="C1248" s="313"/>
      <c r="D1248" s="313"/>
      <c r="E1248" s="313"/>
      <c r="F1248" s="1542"/>
      <c r="G1248" s="1542"/>
      <c r="H1248" s="1542"/>
      <c r="I1248" s="1542"/>
      <c r="J1248" s="1542"/>
      <c r="K1248" s="1542"/>
      <c r="L1248" s="1542"/>
      <c r="M1248" s="1542"/>
      <c r="N1248" s="1542"/>
      <c r="O1248" s="1542"/>
      <c r="P1248" s="1542"/>
      <c r="Q1248" s="1542"/>
    </row>
    <row r="1249" spans="2:17">
      <c r="B1249" s="313"/>
      <c r="C1249" s="313"/>
      <c r="D1249" s="313"/>
      <c r="E1249" s="313"/>
      <c r="F1249" s="1542"/>
      <c r="G1249" s="1542"/>
      <c r="H1249" s="1542"/>
      <c r="I1249" s="1542"/>
      <c r="J1249" s="1542"/>
      <c r="K1249" s="1542"/>
      <c r="L1249" s="1542"/>
      <c r="M1249" s="1542"/>
      <c r="N1249" s="1542"/>
      <c r="O1249" s="1542"/>
      <c r="P1249" s="1542"/>
      <c r="Q1249" s="1542"/>
    </row>
    <row r="1250" spans="2:17">
      <c r="B1250" s="313"/>
      <c r="C1250" s="313"/>
      <c r="D1250" s="313"/>
      <c r="E1250" s="313"/>
      <c r="F1250" s="1542"/>
      <c r="G1250" s="1542"/>
      <c r="H1250" s="1542"/>
      <c r="I1250" s="1542"/>
      <c r="J1250" s="1542"/>
      <c r="K1250" s="1542"/>
      <c r="L1250" s="1542"/>
      <c r="M1250" s="1542"/>
      <c r="N1250" s="1542"/>
      <c r="O1250" s="1542"/>
      <c r="P1250" s="1542"/>
      <c r="Q1250" s="1542"/>
    </row>
    <row r="1251" spans="2:17">
      <c r="B1251" s="313"/>
      <c r="C1251" s="313"/>
      <c r="D1251" s="313"/>
      <c r="E1251" s="313"/>
      <c r="F1251" s="1542"/>
      <c r="G1251" s="1542"/>
      <c r="H1251" s="1542"/>
      <c r="I1251" s="1542"/>
      <c r="J1251" s="1542"/>
      <c r="K1251" s="1542"/>
      <c r="L1251" s="1542"/>
      <c r="M1251" s="1542"/>
      <c r="N1251" s="1542"/>
      <c r="O1251" s="1542"/>
      <c r="P1251" s="1542"/>
      <c r="Q1251" s="1542"/>
    </row>
    <row r="1252" spans="2:17">
      <c r="B1252" s="313"/>
      <c r="C1252" s="313"/>
      <c r="D1252" s="313"/>
      <c r="E1252" s="313"/>
      <c r="F1252" s="1542"/>
      <c r="G1252" s="1542"/>
      <c r="H1252" s="1542"/>
      <c r="I1252" s="1542"/>
      <c r="J1252" s="1542"/>
      <c r="K1252" s="1542"/>
      <c r="L1252" s="1542"/>
      <c r="M1252" s="1542"/>
      <c r="N1252" s="1542"/>
      <c r="O1252" s="1542"/>
      <c r="P1252" s="1542"/>
      <c r="Q1252" s="1542"/>
    </row>
    <row r="1253" spans="2:17">
      <c r="B1253" s="313"/>
      <c r="C1253" s="313"/>
      <c r="D1253" s="313"/>
      <c r="E1253" s="313"/>
      <c r="F1253" s="1542"/>
      <c r="G1253" s="1542"/>
      <c r="H1253" s="1542"/>
      <c r="I1253" s="1542"/>
      <c r="J1253" s="1542"/>
      <c r="K1253" s="1542"/>
      <c r="L1253" s="1542"/>
      <c r="M1253" s="1542"/>
      <c r="N1253" s="1542"/>
      <c r="O1253" s="1542"/>
      <c r="P1253" s="1542"/>
      <c r="Q1253" s="1542"/>
    </row>
    <row r="1254" spans="2:17">
      <c r="B1254" s="313"/>
      <c r="C1254" s="313"/>
      <c r="D1254" s="313"/>
      <c r="E1254" s="313"/>
      <c r="F1254" s="1542"/>
      <c r="G1254" s="1542"/>
      <c r="H1254" s="1542"/>
      <c r="I1254" s="1542"/>
      <c r="J1254" s="1542"/>
      <c r="K1254" s="1542"/>
      <c r="L1254" s="1542"/>
      <c r="M1254" s="1542"/>
      <c r="N1254" s="1542"/>
      <c r="O1254" s="1542"/>
      <c r="P1254" s="1542"/>
      <c r="Q1254" s="1542"/>
    </row>
    <row r="1255" spans="2:17">
      <c r="B1255" s="313"/>
      <c r="C1255" s="313"/>
      <c r="D1255" s="313"/>
      <c r="E1255" s="313"/>
      <c r="F1255" s="1542"/>
      <c r="G1255" s="1542"/>
      <c r="H1255" s="1542"/>
      <c r="I1255" s="1542"/>
      <c r="J1255" s="1542"/>
      <c r="K1255" s="1542"/>
      <c r="L1255" s="1542"/>
      <c r="M1255" s="1542"/>
      <c r="N1255" s="1542"/>
      <c r="O1255" s="1542"/>
      <c r="P1255" s="1542"/>
      <c r="Q1255" s="1542"/>
    </row>
    <row r="1256" spans="2:17">
      <c r="B1256" s="313"/>
      <c r="C1256" s="313"/>
      <c r="D1256" s="313"/>
      <c r="E1256" s="313"/>
      <c r="F1256" s="1542"/>
      <c r="G1256" s="1542"/>
      <c r="H1256" s="1542"/>
      <c r="I1256" s="1542"/>
      <c r="J1256" s="1542"/>
      <c r="K1256" s="1542"/>
      <c r="L1256" s="1542"/>
      <c r="M1256" s="1542"/>
      <c r="N1256" s="1542"/>
      <c r="O1256" s="1542"/>
      <c r="P1256" s="1542"/>
      <c r="Q1256" s="1542"/>
    </row>
    <row r="1257" spans="2:17">
      <c r="B1257" s="313"/>
      <c r="C1257" s="313"/>
      <c r="D1257" s="313"/>
      <c r="E1257" s="313"/>
      <c r="F1257" s="1542"/>
      <c r="G1257" s="1542"/>
      <c r="H1257" s="1542"/>
      <c r="I1257" s="1542"/>
      <c r="J1257" s="1542"/>
      <c r="K1257" s="1542"/>
      <c r="L1257" s="1542"/>
      <c r="M1257" s="1542"/>
      <c r="N1257" s="1542"/>
      <c r="O1257" s="1542"/>
      <c r="P1257" s="1542"/>
      <c r="Q1257" s="1542"/>
    </row>
    <row r="1258" spans="2:17">
      <c r="B1258" s="313"/>
      <c r="C1258" s="313"/>
      <c r="D1258" s="313"/>
      <c r="E1258" s="313"/>
      <c r="F1258" s="1542"/>
      <c r="G1258" s="1542"/>
      <c r="H1258" s="1542"/>
      <c r="I1258" s="1542"/>
      <c r="J1258" s="1542"/>
      <c r="K1258" s="1542"/>
      <c r="L1258" s="1542"/>
      <c r="M1258" s="1542"/>
      <c r="N1258" s="1542"/>
      <c r="O1258" s="1542"/>
      <c r="P1258" s="1542"/>
      <c r="Q1258" s="1542"/>
    </row>
    <row r="1259" spans="2:17">
      <c r="B1259" s="313"/>
      <c r="C1259" s="313"/>
      <c r="D1259" s="313"/>
      <c r="E1259" s="313"/>
      <c r="F1259" s="1542"/>
      <c r="G1259" s="1542"/>
      <c r="H1259" s="1542"/>
      <c r="I1259" s="1542"/>
      <c r="J1259" s="1542"/>
      <c r="K1259" s="1542"/>
      <c r="L1259" s="1542"/>
      <c r="M1259" s="1542"/>
      <c r="N1259" s="1542"/>
      <c r="O1259" s="1542"/>
      <c r="P1259" s="1542"/>
      <c r="Q1259" s="1542"/>
    </row>
    <row r="1260" spans="2:17">
      <c r="B1260" s="313"/>
      <c r="C1260" s="313"/>
      <c r="D1260" s="313"/>
      <c r="E1260" s="313"/>
      <c r="F1260" s="1542"/>
      <c r="G1260" s="1542"/>
      <c r="H1260" s="1542"/>
      <c r="I1260" s="1542"/>
      <c r="J1260" s="1542"/>
      <c r="K1260" s="1542"/>
      <c r="L1260" s="1542"/>
      <c r="M1260" s="1542"/>
      <c r="N1260" s="1542"/>
      <c r="O1260" s="1542"/>
      <c r="P1260" s="1542"/>
      <c r="Q1260" s="1542"/>
    </row>
    <row r="1261" spans="2:17">
      <c r="B1261" s="313"/>
      <c r="C1261" s="313"/>
      <c r="D1261" s="313"/>
      <c r="E1261" s="313"/>
      <c r="F1261" s="1542"/>
      <c r="G1261" s="1542"/>
      <c r="H1261" s="1542"/>
      <c r="I1261" s="1542"/>
      <c r="J1261" s="1542"/>
      <c r="K1261" s="1542"/>
      <c r="L1261" s="1542"/>
      <c r="M1261" s="1542"/>
      <c r="N1261" s="1542"/>
      <c r="O1261" s="1542"/>
      <c r="P1261" s="1542"/>
      <c r="Q1261" s="1542"/>
    </row>
    <row r="1262" spans="2:17">
      <c r="B1262" s="313"/>
      <c r="C1262" s="313"/>
      <c r="D1262" s="313"/>
      <c r="E1262" s="313"/>
      <c r="F1262" s="1542"/>
      <c r="G1262" s="1542"/>
      <c r="H1262" s="1542"/>
      <c r="I1262" s="1542"/>
      <c r="J1262" s="1542"/>
      <c r="K1262" s="1542"/>
      <c r="L1262" s="1542"/>
      <c r="M1262" s="1542"/>
      <c r="N1262" s="1542"/>
      <c r="O1262" s="1542"/>
      <c r="P1262" s="1542"/>
      <c r="Q1262" s="1542"/>
    </row>
    <row r="1263" spans="2:17">
      <c r="B1263" s="313"/>
      <c r="C1263" s="313"/>
      <c r="D1263" s="313"/>
      <c r="E1263" s="313"/>
      <c r="F1263" s="1542"/>
      <c r="G1263" s="1542"/>
      <c r="H1263" s="1542"/>
      <c r="I1263" s="1542"/>
      <c r="J1263" s="1542"/>
      <c r="K1263" s="1542"/>
      <c r="L1263" s="1542"/>
      <c r="M1263" s="1542"/>
      <c r="N1263" s="1542"/>
      <c r="O1263" s="1542"/>
      <c r="P1263" s="1542"/>
      <c r="Q1263" s="1542"/>
    </row>
    <row r="1264" spans="2:17">
      <c r="B1264" s="313"/>
      <c r="C1264" s="313"/>
      <c r="D1264" s="313"/>
      <c r="E1264" s="313"/>
      <c r="F1264" s="1542"/>
      <c r="G1264" s="1542"/>
      <c r="H1264" s="1542"/>
      <c r="I1264" s="1542"/>
      <c r="J1264" s="1542"/>
      <c r="K1264" s="1542"/>
      <c r="L1264" s="1542"/>
      <c r="M1264" s="1542"/>
      <c r="N1264" s="1542"/>
      <c r="O1264" s="1542"/>
      <c r="P1264" s="1542"/>
      <c r="Q1264" s="1542"/>
    </row>
    <row r="1265" spans="2:17">
      <c r="B1265" s="313"/>
      <c r="C1265" s="313"/>
      <c r="D1265" s="313"/>
      <c r="E1265" s="313"/>
      <c r="F1265" s="1542"/>
      <c r="G1265" s="1542"/>
      <c r="H1265" s="1542"/>
      <c r="I1265" s="1542"/>
      <c r="J1265" s="1542"/>
      <c r="K1265" s="1542"/>
      <c r="L1265" s="1542"/>
      <c r="M1265" s="1542"/>
      <c r="N1265" s="1542"/>
      <c r="O1265" s="1542"/>
      <c r="P1265" s="1542"/>
      <c r="Q1265" s="1542"/>
    </row>
    <row r="1266" spans="2:17">
      <c r="B1266" s="313"/>
      <c r="C1266" s="313"/>
      <c r="D1266" s="313"/>
      <c r="E1266" s="313"/>
      <c r="F1266" s="1542"/>
      <c r="G1266" s="1542"/>
      <c r="H1266" s="1542"/>
      <c r="I1266" s="1542"/>
      <c r="J1266" s="1542"/>
      <c r="K1266" s="1542"/>
      <c r="L1266" s="1542"/>
      <c r="M1266" s="1542"/>
      <c r="N1266" s="1542"/>
      <c r="O1266" s="1542"/>
      <c r="P1266" s="1542"/>
      <c r="Q1266" s="1542"/>
    </row>
    <row r="1267" spans="2:17">
      <c r="B1267" s="313"/>
      <c r="C1267" s="313"/>
      <c r="D1267" s="313"/>
      <c r="E1267" s="313"/>
      <c r="F1267" s="1542"/>
      <c r="G1267" s="1542"/>
      <c r="H1267" s="1542"/>
      <c r="I1267" s="1542"/>
      <c r="J1267" s="1542"/>
      <c r="K1267" s="1542"/>
      <c r="L1267" s="1542"/>
      <c r="M1267" s="1542"/>
      <c r="N1267" s="1542"/>
      <c r="O1267" s="1542"/>
      <c r="P1267" s="1542"/>
      <c r="Q1267" s="1542"/>
    </row>
    <row r="1268" spans="2:17">
      <c r="B1268" s="313"/>
      <c r="C1268" s="313"/>
      <c r="D1268" s="313"/>
      <c r="E1268" s="313"/>
      <c r="F1268" s="1542"/>
      <c r="G1268" s="1542"/>
      <c r="H1268" s="1542"/>
      <c r="I1268" s="1542"/>
      <c r="J1268" s="1542"/>
      <c r="K1268" s="1542"/>
      <c r="L1268" s="1542"/>
      <c r="M1268" s="1542"/>
      <c r="N1268" s="1542"/>
      <c r="O1268" s="1542"/>
      <c r="P1268" s="1542"/>
      <c r="Q1268" s="1542"/>
    </row>
    <row r="1269" spans="2:17">
      <c r="B1269" s="313"/>
      <c r="C1269" s="313"/>
      <c r="D1269" s="313"/>
      <c r="E1269" s="313"/>
      <c r="F1269" s="1542"/>
      <c r="G1269" s="1542"/>
      <c r="H1269" s="1542"/>
      <c r="I1269" s="1542"/>
      <c r="J1269" s="1542"/>
      <c r="K1269" s="1542"/>
      <c r="L1269" s="1542"/>
      <c r="M1269" s="1542"/>
      <c r="N1269" s="1542"/>
      <c r="O1269" s="1542"/>
      <c r="P1269" s="1542"/>
      <c r="Q1269" s="1542"/>
    </row>
    <row r="1270" spans="2:17">
      <c r="B1270" s="313"/>
      <c r="C1270" s="313"/>
      <c r="D1270" s="313"/>
      <c r="E1270" s="313"/>
      <c r="F1270" s="1542"/>
      <c r="G1270" s="1542"/>
      <c r="H1270" s="1542"/>
      <c r="I1270" s="1542"/>
      <c r="J1270" s="1542"/>
      <c r="K1270" s="1542"/>
      <c r="L1270" s="1542"/>
      <c r="M1270" s="1542"/>
      <c r="N1270" s="1542"/>
      <c r="O1270" s="1542"/>
      <c r="P1270" s="1542"/>
      <c r="Q1270" s="1542"/>
    </row>
    <row r="1271" spans="2:17">
      <c r="B1271" s="313"/>
      <c r="C1271" s="313"/>
      <c r="D1271" s="313"/>
      <c r="E1271" s="313"/>
      <c r="F1271" s="1542"/>
      <c r="G1271" s="1542"/>
      <c r="H1271" s="1542"/>
      <c r="I1271" s="1542"/>
      <c r="J1271" s="1542"/>
      <c r="K1271" s="1542"/>
      <c r="L1271" s="1542"/>
      <c r="M1271" s="1542"/>
      <c r="N1271" s="1542"/>
      <c r="O1271" s="1542"/>
      <c r="P1271" s="1542"/>
      <c r="Q1271" s="1542"/>
    </row>
    <row r="1272" spans="2:17">
      <c r="B1272" s="313"/>
      <c r="C1272" s="313"/>
      <c r="D1272" s="313"/>
      <c r="E1272" s="313"/>
      <c r="F1272" s="1542"/>
      <c r="G1272" s="1542"/>
      <c r="H1272" s="1542"/>
      <c r="I1272" s="1542"/>
      <c r="J1272" s="1542"/>
      <c r="K1272" s="1542"/>
      <c r="L1272" s="1542"/>
      <c r="M1272" s="1542"/>
      <c r="N1272" s="1542"/>
      <c r="O1272" s="1542"/>
      <c r="P1272" s="1542"/>
      <c r="Q1272" s="1542"/>
    </row>
    <row r="1273" spans="2:17">
      <c r="B1273" s="313"/>
      <c r="C1273" s="313"/>
      <c r="D1273" s="313"/>
      <c r="E1273" s="313"/>
      <c r="F1273" s="1542"/>
      <c r="G1273" s="1542"/>
      <c r="H1273" s="1542"/>
      <c r="I1273" s="1542"/>
      <c r="J1273" s="1542"/>
      <c r="K1273" s="1542"/>
      <c r="L1273" s="1542"/>
      <c r="M1273" s="1542"/>
      <c r="N1273" s="1542"/>
      <c r="O1273" s="1542"/>
      <c r="P1273" s="1542"/>
      <c r="Q1273" s="1542"/>
    </row>
    <row r="1274" spans="2:17">
      <c r="B1274" s="313"/>
      <c r="C1274" s="313"/>
      <c r="D1274" s="313"/>
      <c r="E1274" s="313"/>
      <c r="F1274" s="1542"/>
      <c r="G1274" s="1542"/>
      <c r="H1274" s="1542"/>
      <c r="I1274" s="1542"/>
      <c r="J1274" s="1542"/>
      <c r="K1274" s="1542"/>
      <c r="L1274" s="1542"/>
      <c r="M1274" s="1542"/>
      <c r="N1274" s="1542"/>
      <c r="O1274" s="1542"/>
      <c r="P1274" s="1542"/>
      <c r="Q1274" s="1542"/>
    </row>
    <row r="1275" spans="2:17">
      <c r="B1275" s="313"/>
      <c r="C1275" s="313"/>
      <c r="D1275" s="313"/>
      <c r="E1275" s="313"/>
      <c r="F1275" s="1542"/>
      <c r="G1275" s="1542"/>
      <c r="H1275" s="1542"/>
      <c r="I1275" s="1542"/>
      <c r="J1275" s="1542"/>
      <c r="K1275" s="1542"/>
      <c r="L1275" s="1542"/>
      <c r="M1275" s="1542"/>
      <c r="N1275" s="1542"/>
      <c r="O1275" s="1542"/>
      <c r="P1275" s="1542"/>
      <c r="Q1275" s="1542"/>
    </row>
    <row r="1276" spans="2:17">
      <c r="B1276" s="313"/>
      <c r="C1276" s="313"/>
      <c r="D1276" s="313"/>
      <c r="E1276" s="313"/>
      <c r="F1276" s="1542"/>
      <c r="G1276" s="1542"/>
      <c r="H1276" s="1542"/>
      <c r="I1276" s="1542"/>
      <c r="J1276" s="1542"/>
      <c r="K1276" s="1542"/>
      <c r="L1276" s="1542"/>
      <c r="M1276" s="1542"/>
      <c r="N1276" s="1542"/>
      <c r="O1276" s="1542"/>
      <c r="P1276" s="1542"/>
      <c r="Q1276" s="1542"/>
    </row>
    <row r="1277" spans="2:17">
      <c r="B1277" s="313"/>
      <c r="C1277" s="313"/>
      <c r="D1277" s="313"/>
      <c r="E1277" s="313"/>
      <c r="F1277" s="1542"/>
      <c r="G1277" s="1542"/>
      <c r="H1277" s="1542"/>
      <c r="I1277" s="1542"/>
      <c r="J1277" s="1542"/>
      <c r="K1277" s="1542"/>
      <c r="L1277" s="1542"/>
      <c r="M1277" s="1542"/>
      <c r="N1277" s="1542"/>
      <c r="O1277" s="1542"/>
      <c r="P1277" s="1542"/>
      <c r="Q1277" s="1542"/>
    </row>
    <row r="1278" spans="2:17">
      <c r="B1278" s="313"/>
      <c r="C1278" s="313"/>
      <c r="D1278" s="313"/>
      <c r="E1278" s="313"/>
      <c r="F1278" s="1542"/>
      <c r="G1278" s="1542"/>
      <c r="H1278" s="1542"/>
      <c r="I1278" s="1542"/>
      <c r="J1278" s="1542"/>
      <c r="K1278" s="1542"/>
      <c r="L1278" s="1542"/>
      <c r="M1278" s="1542"/>
      <c r="N1278" s="1542"/>
      <c r="O1278" s="1542"/>
      <c r="P1278" s="1542"/>
      <c r="Q1278" s="1542"/>
    </row>
    <row r="1279" spans="2:17">
      <c r="B1279" s="313"/>
      <c r="C1279" s="313"/>
      <c r="D1279" s="313"/>
      <c r="E1279" s="313"/>
      <c r="F1279" s="1542"/>
      <c r="G1279" s="1542"/>
      <c r="H1279" s="1542"/>
      <c r="I1279" s="1542"/>
      <c r="J1279" s="1542"/>
      <c r="K1279" s="1542"/>
      <c r="L1279" s="1542"/>
      <c r="M1279" s="1542"/>
      <c r="N1279" s="1542"/>
      <c r="O1279" s="1542"/>
      <c r="P1279" s="1542"/>
      <c r="Q1279" s="1542"/>
    </row>
    <row r="1280" spans="2:17">
      <c r="B1280" s="313"/>
      <c r="C1280" s="313"/>
      <c r="D1280" s="313"/>
      <c r="E1280" s="313"/>
      <c r="F1280" s="1542"/>
      <c r="G1280" s="1542"/>
      <c r="H1280" s="1542"/>
      <c r="I1280" s="1542"/>
      <c r="J1280" s="1542"/>
      <c r="K1280" s="1542"/>
      <c r="L1280" s="1542"/>
      <c r="M1280" s="1542"/>
      <c r="N1280" s="1542"/>
      <c r="O1280" s="1542"/>
      <c r="P1280" s="1542"/>
      <c r="Q1280" s="1542"/>
    </row>
    <row r="1281" spans="2:17">
      <c r="B1281" s="313"/>
      <c r="C1281" s="313"/>
      <c r="D1281" s="313"/>
      <c r="E1281" s="313"/>
      <c r="F1281" s="1542"/>
      <c r="G1281" s="1542"/>
      <c r="H1281" s="1542"/>
      <c r="I1281" s="1542"/>
      <c r="J1281" s="1542"/>
      <c r="K1281" s="1542"/>
      <c r="L1281" s="1542"/>
      <c r="M1281" s="1542"/>
      <c r="N1281" s="1542"/>
      <c r="O1281" s="1542"/>
      <c r="P1281" s="1542"/>
      <c r="Q1281" s="1542"/>
    </row>
    <row r="1282" spans="2:17">
      <c r="B1282" s="313"/>
      <c r="C1282" s="313"/>
      <c r="D1282" s="313"/>
      <c r="E1282" s="313"/>
      <c r="F1282" s="1542"/>
      <c r="G1282" s="1542"/>
      <c r="H1282" s="1542"/>
      <c r="I1282" s="1542"/>
      <c r="J1282" s="1542"/>
      <c r="K1282" s="1542"/>
      <c r="L1282" s="1542"/>
      <c r="M1282" s="1542"/>
      <c r="N1282" s="1542"/>
      <c r="O1282" s="1542"/>
      <c r="P1282" s="1542"/>
      <c r="Q1282" s="1542"/>
    </row>
    <row r="1283" spans="2:17">
      <c r="B1283" s="313"/>
      <c r="C1283" s="313"/>
      <c r="D1283" s="313"/>
      <c r="E1283" s="313"/>
      <c r="F1283" s="1542"/>
      <c r="G1283" s="1542"/>
      <c r="H1283" s="1542"/>
      <c r="I1283" s="1542"/>
      <c r="J1283" s="1542"/>
      <c r="K1283" s="1542"/>
      <c r="L1283" s="1542"/>
      <c r="M1283" s="1542"/>
      <c r="N1283" s="1542"/>
      <c r="O1283" s="1542"/>
      <c r="P1283" s="1542"/>
      <c r="Q1283" s="1542"/>
    </row>
    <row r="1284" spans="2:17">
      <c r="B1284" s="313"/>
      <c r="C1284" s="313"/>
      <c r="D1284" s="313"/>
      <c r="E1284" s="313"/>
      <c r="F1284" s="1542"/>
      <c r="G1284" s="1542"/>
      <c r="H1284" s="1542"/>
      <c r="I1284" s="1542"/>
      <c r="J1284" s="1542"/>
      <c r="K1284" s="1542"/>
      <c r="L1284" s="1542"/>
      <c r="M1284" s="1542"/>
      <c r="N1284" s="1542"/>
      <c r="O1284" s="1542"/>
      <c r="P1284" s="1542"/>
      <c r="Q1284" s="1542"/>
    </row>
    <row r="1285" spans="2:17">
      <c r="B1285" s="313"/>
      <c r="C1285" s="313"/>
      <c r="D1285" s="313"/>
      <c r="E1285" s="313"/>
      <c r="F1285" s="1542"/>
      <c r="G1285" s="1542"/>
      <c r="H1285" s="1542"/>
      <c r="I1285" s="1542"/>
      <c r="J1285" s="1542"/>
      <c r="K1285" s="1542"/>
      <c r="L1285" s="1542"/>
      <c r="M1285" s="1542"/>
      <c r="N1285" s="1542"/>
      <c r="O1285" s="1542"/>
      <c r="P1285" s="1542"/>
      <c r="Q1285" s="1542"/>
    </row>
    <row r="1286" spans="2:17">
      <c r="B1286" s="313"/>
      <c r="C1286" s="313"/>
      <c r="D1286" s="313"/>
      <c r="E1286" s="313"/>
      <c r="F1286" s="1542"/>
      <c r="G1286" s="1542"/>
      <c r="H1286" s="1542"/>
      <c r="I1286" s="1542"/>
      <c r="J1286" s="1542"/>
      <c r="K1286" s="1542"/>
      <c r="L1286" s="1542"/>
      <c r="M1286" s="1542"/>
      <c r="N1286" s="1542"/>
      <c r="O1286" s="1542"/>
      <c r="P1286" s="1542"/>
      <c r="Q1286" s="1542"/>
    </row>
    <row r="1287" spans="2:17">
      <c r="B1287" s="313"/>
      <c r="C1287" s="313"/>
      <c r="D1287" s="313"/>
      <c r="E1287" s="313"/>
      <c r="F1287" s="1542"/>
      <c r="G1287" s="1542"/>
      <c r="H1287" s="1542"/>
      <c r="I1287" s="1542"/>
      <c r="J1287" s="1542"/>
      <c r="K1287" s="1542"/>
      <c r="L1287" s="1542"/>
      <c r="M1287" s="1542"/>
      <c r="N1287" s="1542"/>
      <c r="O1287" s="1542"/>
      <c r="P1287" s="1542"/>
      <c r="Q1287" s="1542"/>
    </row>
    <row r="1288" spans="2:17">
      <c r="B1288" s="313"/>
      <c r="C1288" s="313"/>
      <c r="D1288" s="313"/>
      <c r="E1288" s="313"/>
      <c r="F1288" s="1542"/>
      <c r="G1288" s="1542"/>
      <c r="H1288" s="1542"/>
      <c r="I1288" s="1542"/>
      <c r="J1288" s="1542"/>
      <c r="K1288" s="1542"/>
      <c r="L1288" s="1542"/>
      <c r="M1288" s="1542"/>
      <c r="N1288" s="1542"/>
      <c r="O1288" s="1542"/>
      <c r="P1288" s="1542"/>
      <c r="Q1288" s="1542"/>
    </row>
    <row r="1289" spans="2:17">
      <c r="B1289" s="313"/>
      <c r="C1289" s="313"/>
      <c r="D1289" s="313"/>
      <c r="E1289" s="313"/>
      <c r="F1289" s="1542"/>
      <c r="G1289" s="1542"/>
      <c r="H1289" s="1542"/>
      <c r="I1289" s="1542"/>
      <c r="J1289" s="1542"/>
      <c r="K1289" s="1542"/>
      <c r="L1289" s="1542"/>
      <c r="M1289" s="1542"/>
      <c r="N1289" s="1542"/>
      <c r="O1289" s="1542"/>
      <c r="P1289" s="1542"/>
      <c r="Q1289" s="1542"/>
    </row>
    <row r="1290" spans="2:17">
      <c r="B1290" s="313"/>
      <c r="C1290" s="313"/>
      <c r="D1290" s="313"/>
      <c r="E1290" s="313"/>
      <c r="F1290" s="1542"/>
      <c r="G1290" s="1542"/>
      <c r="H1290" s="1542"/>
      <c r="I1290" s="1542"/>
      <c r="J1290" s="1542"/>
      <c r="K1290" s="1542"/>
      <c r="L1290" s="1542"/>
      <c r="M1290" s="1542"/>
      <c r="N1290" s="1542"/>
      <c r="O1290" s="1542"/>
      <c r="P1290" s="1542"/>
      <c r="Q1290" s="1542"/>
    </row>
    <row r="1291" spans="2:17">
      <c r="B1291" s="313"/>
      <c r="C1291" s="313"/>
      <c r="D1291" s="313"/>
      <c r="E1291" s="313"/>
      <c r="F1291" s="1542"/>
      <c r="G1291" s="1542"/>
      <c r="H1291" s="1542"/>
      <c r="I1291" s="1542"/>
      <c r="J1291" s="1542"/>
      <c r="K1291" s="1542"/>
      <c r="L1291" s="1542"/>
      <c r="M1291" s="1542"/>
      <c r="N1291" s="1542"/>
      <c r="O1291" s="1542"/>
      <c r="P1291" s="1542"/>
      <c r="Q1291" s="1542"/>
    </row>
    <row r="1292" spans="2:17">
      <c r="B1292" s="313"/>
      <c r="C1292" s="313"/>
      <c r="D1292" s="313"/>
      <c r="E1292" s="313"/>
      <c r="F1292" s="1542"/>
      <c r="G1292" s="1542"/>
      <c r="H1292" s="1542"/>
      <c r="I1292" s="1542"/>
      <c r="J1292" s="1542"/>
      <c r="K1292" s="1542"/>
      <c r="L1292" s="1542"/>
      <c r="M1292" s="1542"/>
      <c r="N1292" s="1542"/>
      <c r="O1292" s="1542"/>
      <c r="P1292" s="1542"/>
      <c r="Q1292" s="1542"/>
    </row>
    <row r="1293" spans="2:17">
      <c r="B1293" s="313"/>
      <c r="C1293" s="313"/>
      <c r="D1293" s="313"/>
      <c r="E1293" s="313"/>
      <c r="F1293" s="1542"/>
      <c r="G1293" s="1542"/>
      <c r="H1293" s="1542"/>
      <c r="I1293" s="1542"/>
      <c r="J1293" s="1542"/>
      <c r="K1293" s="1542"/>
      <c r="L1293" s="1542"/>
      <c r="M1293" s="1542"/>
      <c r="N1293" s="1542"/>
      <c r="O1293" s="1542"/>
      <c r="P1293" s="1542"/>
      <c r="Q1293" s="1542"/>
    </row>
    <row r="1294" spans="2:17">
      <c r="B1294" s="313"/>
      <c r="C1294" s="313"/>
      <c r="D1294" s="313"/>
      <c r="E1294" s="313"/>
      <c r="F1294" s="1542"/>
      <c r="G1294" s="1542"/>
      <c r="H1294" s="1542"/>
      <c r="I1294" s="1542"/>
      <c r="J1294" s="1542"/>
      <c r="K1294" s="1542"/>
      <c r="L1294" s="1542"/>
      <c r="M1294" s="1542"/>
      <c r="N1294" s="1542"/>
      <c r="O1294" s="1542"/>
      <c r="P1294" s="1542"/>
      <c r="Q1294" s="1542"/>
    </row>
    <row r="1295" spans="2:17">
      <c r="B1295" s="313"/>
      <c r="C1295" s="313"/>
      <c r="D1295" s="313"/>
      <c r="E1295" s="313"/>
      <c r="F1295" s="1542"/>
      <c r="G1295" s="1542"/>
      <c r="H1295" s="1542"/>
      <c r="I1295" s="1542"/>
      <c r="J1295" s="1542"/>
      <c r="K1295" s="1542"/>
      <c r="L1295" s="1542"/>
      <c r="M1295" s="1542"/>
      <c r="N1295" s="1542"/>
      <c r="O1295" s="1542"/>
      <c r="P1295" s="1542"/>
      <c r="Q1295" s="1542"/>
    </row>
    <row r="1296" spans="2:17">
      <c r="B1296" s="313"/>
      <c r="C1296" s="313"/>
      <c r="D1296" s="313"/>
      <c r="E1296" s="313"/>
      <c r="F1296" s="1542"/>
      <c r="G1296" s="1542"/>
      <c r="H1296" s="1542"/>
      <c r="I1296" s="1542"/>
      <c r="J1296" s="1542"/>
      <c r="K1296" s="1542"/>
      <c r="L1296" s="1542"/>
      <c r="M1296" s="1542"/>
      <c r="N1296" s="1542"/>
      <c r="O1296" s="1542"/>
      <c r="P1296" s="1542"/>
      <c r="Q1296" s="1542"/>
    </row>
    <row r="1297" spans="2:17">
      <c r="B1297" s="313"/>
      <c r="C1297" s="313"/>
      <c r="D1297" s="313"/>
      <c r="E1297" s="313"/>
      <c r="F1297" s="1542"/>
      <c r="G1297" s="1542"/>
      <c r="H1297" s="1542"/>
      <c r="I1297" s="1542"/>
      <c r="J1297" s="1542"/>
      <c r="K1297" s="1542"/>
      <c r="L1297" s="1542"/>
      <c r="M1297" s="1542"/>
      <c r="N1297" s="1542"/>
      <c r="O1297" s="1542"/>
      <c r="P1297" s="1542"/>
      <c r="Q1297" s="1542"/>
    </row>
    <row r="1298" spans="2:17">
      <c r="B1298" s="313"/>
      <c r="C1298" s="313"/>
      <c r="D1298" s="313"/>
      <c r="E1298" s="313"/>
      <c r="F1298" s="1542"/>
      <c r="G1298" s="1542"/>
      <c r="H1298" s="1542"/>
      <c r="I1298" s="1542"/>
      <c r="J1298" s="1542"/>
      <c r="K1298" s="1542"/>
      <c r="L1298" s="1542"/>
      <c r="M1298" s="1542"/>
      <c r="N1298" s="1542"/>
      <c r="O1298" s="1542"/>
      <c r="P1298" s="1542"/>
      <c r="Q1298" s="1542"/>
    </row>
    <row r="1299" spans="2:17">
      <c r="B1299" s="313"/>
      <c r="C1299" s="313"/>
      <c r="D1299" s="313"/>
      <c r="E1299" s="313"/>
      <c r="F1299" s="1542"/>
      <c r="G1299" s="1542"/>
      <c r="H1299" s="1542"/>
      <c r="I1299" s="1542"/>
      <c r="J1299" s="1542"/>
      <c r="K1299" s="1542"/>
      <c r="L1299" s="1542"/>
      <c r="M1299" s="1542"/>
      <c r="N1299" s="1542"/>
      <c r="O1299" s="1542"/>
      <c r="P1299" s="1542"/>
      <c r="Q1299" s="1542"/>
    </row>
    <row r="1300" spans="2:17">
      <c r="B1300" s="313"/>
      <c r="C1300" s="313"/>
      <c r="D1300" s="313"/>
      <c r="E1300" s="313"/>
      <c r="F1300" s="1542"/>
      <c r="G1300" s="1542"/>
      <c r="H1300" s="1542"/>
      <c r="I1300" s="1542"/>
      <c r="J1300" s="1542"/>
      <c r="K1300" s="1542"/>
      <c r="L1300" s="1542"/>
      <c r="M1300" s="1542"/>
      <c r="N1300" s="1542"/>
      <c r="O1300" s="1542"/>
      <c r="P1300" s="1542"/>
      <c r="Q1300" s="1542"/>
    </row>
    <row r="1301" spans="2:17">
      <c r="B1301" s="313"/>
      <c r="C1301" s="313"/>
      <c r="D1301" s="313"/>
      <c r="E1301" s="313"/>
      <c r="F1301" s="1542"/>
      <c r="G1301" s="1542"/>
      <c r="H1301" s="1542"/>
      <c r="I1301" s="1542"/>
      <c r="J1301" s="1542"/>
      <c r="K1301" s="1542"/>
      <c r="L1301" s="1542"/>
      <c r="M1301" s="1542"/>
      <c r="N1301" s="1542"/>
      <c r="O1301" s="1542"/>
      <c r="P1301" s="1542"/>
      <c r="Q1301" s="1542"/>
    </row>
    <row r="1302" spans="2:17">
      <c r="B1302" s="313"/>
      <c r="C1302" s="313"/>
      <c r="D1302" s="313"/>
      <c r="E1302" s="313"/>
      <c r="F1302" s="1542"/>
      <c r="G1302" s="1542"/>
      <c r="H1302" s="1542"/>
      <c r="I1302" s="1542"/>
      <c r="J1302" s="1542"/>
      <c r="K1302" s="1542"/>
      <c r="L1302" s="1542"/>
      <c r="M1302" s="1542"/>
      <c r="N1302" s="1542"/>
      <c r="O1302" s="1542"/>
      <c r="P1302" s="1542"/>
      <c r="Q1302" s="1542"/>
    </row>
    <row r="1303" spans="2:17">
      <c r="B1303" s="313"/>
      <c r="C1303" s="313"/>
      <c r="D1303" s="313"/>
      <c r="E1303" s="313"/>
      <c r="F1303" s="1542"/>
      <c r="G1303" s="1542"/>
      <c r="H1303" s="1542"/>
      <c r="I1303" s="1542"/>
      <c r="J1303" s="1542"/>
      <c r="K1303" s="1542"/>
      <c r="L1303" s="1542"/>
      <c r="M1303" s="1542"/>
      <c r="N1303" s="1542"/>
      <c r="O1303" s="1542"/>
      <c r="P1303" s="1542"/>
      <c r="Q1303" s="1542"/>
    </row>
    <row r="1304" spans="2:17">
      <c r="B1304" s="313"/>
      <c r="C1304" s="313"/>
      <c r="D1304" s="313"/>
      <c r="E1304" s="313"/>
      <c r="F1304" s="1542"/>
      <c r="G1304" s="1542"/>
      <c r="H1304" s="1542"/>
      <c r="I1304" s="1542"/>
      <c r="J1304" s="1542"/>
      <c r="K1304" s="1542"/>
      <c r="L1304" s="1542"/>
      <c r="M1304" s="1542"/>
      <c r="N1304" s="1542"/>
      <c r="O1304" s="1542"/>
      <c r="P1304" s="1542"/>
      <c r="Q1304" s="1542"/>
    </row>
    <row r="1305" spans="2:17">
      <c r="B1305" s="313"/>
      <c r="C1305" s="313"/>
      <c r="D1305" s="313"/>
      <c r="E1305" s="313"/>
      <c r="F1305" s="1542"/>
      <c r="G1305" s="1542"/>
      <c r="H1305" s="1542"/>
      <c r="I1305" s="1542"/>
      <c r="J1305" s="1542"/>
      <c r="K1305" s="1542"/>
      <c r="L1305" s="1542"/>
      <c r="M1305" s="1542"/>
      <c r="N1305" s="1542"/>
      <c r="O1305" s="1542"/>
      <c r="P1305" s="1542"/>
      <c r="Q1305" s="1542"/>
    </row>
    <row r="1306" spans="2:17">
      <c r="B1306" s="313"/>
      <c r="C1306" s="313"/>
      <c r="D1306" s="313"/>
      <c r="E1306" s="313"/>
      <c r="F1306" s="1542"/>
      <c r="G1306" s="1542"/>
      <c r="H1306" s="1542"/>
      <c r="I1306" s="1542"/>
      <c r="J1306" s="1542"/>
      <c r="K1306" s="1542"/>
      <c r="L1306" s="1542"/>
      <c r="M1306" s="1542"/>
      <c r="N1306" s="1542"/>
      <c r="O1306" s="1542"/>
      <c r="P1306" s="1542"/>
      <c r="Q1306" s="1542"/>
    </row>
    <row r="1307" spans="2:17">
      <c r="B1307" s="313"/>
      <c r="C1307" s="313"/>
      <c r="D1307" s="313"/>
      <c r="E1307" s="313"/>
      <c r="F1307" s="1542"/>
      <c r="G1307" s="1542"/>
      <c r="H1307" s="1542"/>
      <c r="I1307" s="1542"/>
      <c r="J1307" s="1542"/>
      <c r="K1307" s="1542"/>
      <c r="L1307" s="1542"/>
      <c r="M1307" s="1542"/>
      <c r="N1307" s="1542"/>
      <c r="O1307" s="1542"/>
      <c r="P1307" s="1542"/>
      <c r="Q1307" s="1542"/>
    </row>
    <row r="1308" spans="2:17">
      <c r="B1308" s="313"/>
      <c r="C1308" s="313"/>
      <c r="D1308" s="313"/>
      <c r="E1308" s="313"/>
      <c r="F1308" s="1542"/>
      <c r="G1308" s="1542"/>
      <c r="H1308" s="1542"/>
      <c r="I1308" s="1542"/>
      <c r="J1308" s="1542"/>
      <c r="K1308" s="1542"/>
      <c r="L1308" s="1542"/>
      <c r="M1308" s="1542"/>
      <c r="N1308" s="1542"/>
      <c r="O1308" s="1542"/>
      <c r="P1308" s="1542"/>
      <c r="Q1308" s="1542"/>
    </row>
    <row r="1309" spans="2:17">
      <c r="B1309" s="313"/>
      <c r="C1309" s="313"/>
      <c r="D1309" s="313"/>
      <c r="E1309" s="313"/>
      <c r="F1309" s="1542"/>
      <c r="G1309" s="1542"/>
      <c r="H1309" s="1542"/>
      <c r="I1309" s="1542"/>
      <c r="J1309" s="1542"/>
      <c r="K1309" s="1542"/>
      <c r="L1309" s="1542"/>
      <c r="M1309" s="1542"/>
      <c r="N1309" s="1542"/>
      <c r="O1309" s="1542"/>
      <c r="P1309" s="1542"/>
      <c r="Q1309" s="1542"/>
    </row>
    <row r="1310" spans="2:17">
      <c r="B1310" s="313"/>
      <c r="C1310" s="313"/>
      <c r="D1310" s="313"/>
      <c r="E1310" s="313"/>
      <c r="F1310" s="1542"/>
      <c r="G1310" s="1542"/>
      <c r="H1310" s="1542"/>
      <c r="I1310" s="1542"/>
      <c r="J1310" s="1542"/>
      <c r="K1310" s="1542"/>
      <c r="L1310" s="1542"/>
      <c r="M1310" s="1542"/>
      <c r="N1310" s="1542"/>
      <c r="O1310" s="1542"/>
      <c r="P1310" s="1542"/>
      <c r="Q1310" s="1542"/>
    </row>
    <row r="1311" spans="2:17">
      <c r="B1311" s="313"/>
      <c r="C1311" s="313"/>
      <c r="D1311" s="313"/>
      <c r="E1311" s="313"/>
      <c r="F1311" s="1542"/>
      <c r="G1311" s="1542"/>
      <c r="H1311" s="1542"/>
      <c r="I1311" s="1542"/>
      <c r="J1311" s="1542"/>
      <c r="K1311" s="1542"/>
      <c r="L1311" s="1542"/>
      <c r="M1311" s="1542"/>
      <c r="N1311" s="1542"/>
      <c r="O1311" s="1542"/>
      <c r="P1311" s="1542"/>
      <c r="Q1311" s="1542"/>
    </row>
    <row r="1312" spans="2:17">
      <c r="B1312" s="313"/>
      <c r="C1312" s="313"/>
      <c r="D1312" s="313"/>
      <c r="E1312" s="313"/>
      <c r="F1312" s="1542"/>
      <c r="G1312" s="1542"/>
      <c r="H1312" s="1542"/>
      <c r="I1312" s="1542"/>
      <c r="J1312" s="1542"/>
      <c r="K1312" s="1542"/>
      <c r="L1312" s="1542"/>
      <c r="M1312" s="1542"/>
      <c r="N1312" s="1542"/>
      <c r="O1312" s="1542"/>
      <c r="P1312" s="1542"/>
      <c r="Q1312" s="1542"/>
    </row>
    <row r="1313" spans="2:17">
      <c r="B1313" s="313"/>
      <c r="C1313" s="313"/>
      <c r="D1313" s="313"/>
      <c r="E1313" s="313"/>
      <c r="F1313" s="1542"/>
      <c r="G1313" s="1542"/>
      <c r="H1313" s="1542"/>
      <c r="I1313" s="1542"/>
      <c r="J1313" s="1542"/>
      <c r="K1313" s="1542"/>
      <c r="L1313" s="1542"/>
      <c r="M1313" s="1542"/>
      <c r="N1313" s="1542"/>
      <c r="O1313" s="1542"/>
      <c r="P1313" s="1542"/>
      <c r="Q1313" s="1542"/>
    </row>
    <row r="1314" spans="2:17">
      <c r="B1314" s="313"/>
      <c r="C1314" s="313"/>
      <c r="D1314" s="313"/>
      <c r="E1314" s="313"/>
      <c r="F1314" s="1542"/>
      <c r="G1314" s="1542"/>
      <c r="H1314" s="1542"/>
      <c r="I1314" s="1542"/>
      <c r="J1314" s="1542"/>
      <c r="K1314" s="1542"/>
      <c r="L1314" s="1542"/>
      <c r="M1314" s="1542"/>
      <c r="N1314" s="1542"/>
      <c r="O1314" s="1542"/>
      <c r="P1314" s="1542"/>
      <c r="Q1314" s="1542"/>
    </row>
    <row r="1315" spans="2:17">
      <c r="B1315" s="313"/>
      <c r="C1315" s="313"/>
      <c r="D1315" s="313"/>
      <c r="E1315" s="313"/>
      <c r="F1315" s="1542"/>
      <c r="G1315" s="1542"/>
      <c r="H1315" s="1542"/>
      <c r="I1315" s="1542"/>
      <c r="J1315" s="1542"/>
      <c r="K1315" s="1542"/>
      <c r="L1315" s="1542"/>
      <c r="M1315" s="1542"/>
      <c r="N1315" s="1542"/>
      <c r="O1315" s="1542"/>
      <c r="P1315" s="1542"/>
      <c r="Q1315" s="1542"/>
    </row>
    <row r="1316" spans="2:17">
      <c r="B1316" s="313"/>
      <c r="C1316" s="313"/>
      <c r="D1316" s="313"/>
      <c r="E1316" s="313"/>
      <c r="F1316" s="1542"/>
      <c r="G1316" s="1542"/>
      <c r="H1316" s="1542"/>
      <c r="I1316" s="1542"/>
      <c r="J1316" s="1542"/>
      <c r="K1316" s="1542"/>
      <c r="L1316" s="1542"/>
      <c r="M1316" s="1542"/>
      <c r="N1316" s="1542"/>
      <c r="O1316" s="1542"/>
      <c r="P1316" s="1542"/>
      <c r="Q1316" s="1542"/>
    </row>
    <row r="1317" spans="2:17">
      <c r="B1317" s="313"/>
      <c r="C1317" s="313"/>
      <c r="D1317" s="313"/>
      <c r="E1317" s="313"/>
      <c r="F1317" s="1542"/>
      <c r="G1317" s="1542"/>
      <c r="H1317" s="1542"/>
      <c r="I1317" s="1542"/>
      <c r="J1317" s="1542"/>
      <c r="K1317" s="1542"/>
      <c r="L1317" s="1542"/>
      <c r="M1317" s="1542"/>
      <c r="N1317" s="1542"/>
      <c r="O1317" s="1542"/>
      <c r="P1317" s="1542"/>
      <c r="Q1317" s="1542"/>
    </row>
    <row r="1318" spans="2:17">
      <c r="B1318" s="313"/>
      <c r="C1318" s="313"/>
      <c r="D1318" s="313"/>
      <c r="E1318" s="313"/>
      <c r="F1318" s="1542"/>
      <c r="G1318" s="1542"/>
      <c r="H1318" s="1542"/>
      <c r="I1318" s="1542"/>
      <c r="J1318" s="1542"/>
      <c r="K1318" s="1542"/>
      <c r="L1318" s="1542"/>
      <c r="M1318" s="1542"/>
      <c r="N1318" s="1542"/>
      <c r="O1318" s="1542"/>
      <c r="P1318" s="1542"/>
      <c r="Q1318" s="1542"/>
    </row>
    <row r="1319" spans="2:17">
      <c r="B1319" s="313"/>
      <c r="C1319" s="313"/>
      <c r="D1319" s="313"/>
      <c r="E1319" s="313"/>
      <c r="F1319" s="1542"/>
      <c r="G1319" s="1542"/>
      <c r="H1319" s="1542"/>
      <c r="I1319" s="1542"/>
      <c r="J1319" s="1542"/>
      <c r="K1319" s="1542"/>
      <c r="L1319" s="1542"/>
      <c r="M1319" s="1542"/>
      <c r="N1319" s="1542"/>
      <c r="O1319" s="1542"/>
      <c r="P1319" s="1542"/>
      <c r="Q1319" s="1542"/>
    </row>
    <row r="1320" spans="2:17">
      <c r="B1320" s="313"/>
      <c r="C1320" s="313"/>
      <c r="D1320" s="313"/>
      <c r="E1320" s="313"/>
      <c r="F1320" s="1542"/>
      <c r="G1320" s="1542"/>
      <c r="H1320" s="1542"/>
      <c r="I1320" s="1542"/>
      <c r="J1320" s="1542"/>
      <c r="K1320" s="1542"/>
      <c r="L1320" s="1542"/>
      <c r="M1320" s="1542"/>
      <c r="N1320" s="1542"/>
      <c r="O1320" s="1542"/>
      <c r="P1320" s="1542"/>
      <c r="Q1320" s="1542"/>
    </row>
    <row r="1321" spans="2:17">
      <c r="B1321" s="313"/>
      <c r="C1321" s="313"/>
      <c r="D1321" s="313"/>
      <c r="E1321" s="313"/>
      <c r="F1321" s="1542"/>
      <c r="G1321" s="1542"/>
      <c r="H1321" s="1542"/>
      <c r="I1321" s="1542"/>
      <c r="J1321" s="1542"/>
      <c r="K1321" s="1542"/>
      <c r="L1321" s="1542"/>
      <c r="M1321" s="1542"/>
      <c r="N1321" s="1542"/>
      <c r="O1321" s="1542"/>
      <c r="P1321" s="1542"/>
      <c r="Q1321" s="1542"/>
    </row>
    <row r="1322" spans="2:17">
      <c r="B1322" s="313"/>
      <c r="C1322" s="313"/>
      <c r="D1322" s="313"/>
      <c r="E1322" s="313"/>
      <c r="F1322" s="1542"/>
      <c r="G1322" s="1542"/>
      <c r="H1322" s="1542"/>
      <c r="I1322" s="1542"/>
      <c r="J1322" s="1542"/>
      <c r="K1322" s="1542"/>
      <c r="L1322" s="1542"/>
      <c r="M1322" s="1542"/>
      <c r="N1322" s="1542"/>
      <c r="O1322" s="1542"/>
      <c r="P1322" s="1542"/>
      <c r="Q1322" s="1542"/>
    </row>
    <row r="1323" spans="2:17">
      <c r="B1323" s="313"/>
      <c r="C1323" s="313"/>
      <c r="D1323" s="313"/>
      <c r="E1323" s="313"/>
      <c r="F1323" s="1542"/>
      <c r="G1323" s="1542"/>
      <c r="H1323" s="1542"/>
      <c r="I1323" s="1542"/>
      <c r="J1323" s="1542"/>
      <c r="K1323" s="1542"/>
      <c r="L1323" s="1542"/>
      <c r="M1323" s="1542"/>
      <c r="N1323" s="1542"/>
      <c r="O1323" s="1542"/>
      <c r="P1323" s="1542"/>
      <c r="Q1323" s="1542"/>
    </row>
    <row r="1324" spans="2:17">
      <c r="B1324" s="313"/>
      <c r="C1324" s="313"/>
      <c r="D1324" s="313"/>
      <c r="E1324" s="313"/>
      <c r="F1324" s="1542"/>
      <c r="G1324" s="1542"/>
      <c r="H1324" s="1542"/>
      <c r="I1324" s="1542"/>
      <c r="J1324" s="1542"/>
      <c r="K1324" s="1542"/>
      <c r="L1324" s="1542"/>
      <c r="M1324" s="1542"/>
      <c r="N1324" s="1542"/>
      <c r="O1324" s="1542"/>
      <c r="P1324" s="1542"/>
      <c r="Q1324" s="1542"/>
    </row>
    <row r="1325" spans="2:17">
      <c r="B1325" s="313"/>
      <c r="C1325" s="313"/>
      <c r="D1325" s="313"/>
      <c r="E1325" s="313"/>
      <c r="F1325" s="1542"/>
      <c r="G1325" s="1542"/>
      <c r="H1325" s="1542"/>
      <c r="I1325" s="1542"/>
      <c r="J1325" s="1542"/>
      <c r="K1325" s="1542"/>
      <c r="L1325" s="1542"/>
      <c r="M1325" s="1542"/>
      <c r="N1325" s="1542"/>
      <c r="O1325" s="1542"/>
      <c r="P1325" s="1542"/>
      <c r="Q1325" s="1542"/>
    </row>
    <row r="1326" spans="2:17">
      <c r="B1326" s="313"/>
      <c r="C1326" s="313"/>
      <c r="D1326" s="313"/>
      <c r="E1326" s="313"/>
      <c r="F1326" s="1542"/>
      <c r="G1326" s="1542"/>
      <c r="H1326" s="1542"/>
      <c r="I1326" s="1542"/>
      <c r="J1326" s="1542"/>
      <c r="K1326" s="1542"/>
      <c r="L1326" s="1542"/>
      <c r="M1326" s="1542"/>
      <c r="N1326" s="1542"/>
      <c r="O1326" s="1542"/>
      <c r="P1326" s="1542"/>
      <c r="Q1326" s="1542"/>
    </row>
    <row r="1327" spans="2:17">
      <c r="B1327" s="313"/>
      <c r="C1327" s="313"/>
      <c r="D1327" s="313"/>
      <c r="E1327" s="313"/>
      <c r="F1327" s="1542"/>
      <c r="G1327" s="1542"/>
      <c r="H1327" s="1542"/>
      <c r="I1327" s="1542"/>
      <c r="J1327" s="1542"/>
      <c r="K1327" s="1542"/>
      <c r="L1327" s="1542"/>
      <c r="M1327" s="1542"/>
      <c r="N1327" s="1542"/>
      <c r="O1327" s="1542"/>
      <c r="P1327" s="1542"/>
      <c r="Q1327" s="1542"/>
    </row>
    <row r="1328" spans="2:17">
      <c r="B1328" s="313"/>
      <c r="C1328" s="313"/>
      <c r="D1328" s="313"/>
      <c r="E1328" s="313"/>
      <c r="F1328" s="1542"/>
      <c r="G1328" s="1542"/>
      <c r="H1328" s="1542"/>
      <c r="I1328" s="1542"/>
      <c r="J1328" s="1542"/>
      <c r="K1328" s="1542"/>
      <c r="L1328" s="1542"/>
      <c r="M1328" s="1542"/>
      <c r="N1328" s="1542"/>
      <c r="O1328" s="1542"/>
      <c r="P1328" s="1542"/>
      <c r="Q1328" s="1542"/>
    </row>
    <row r="1329" spans="2:17">
      <c r="B1329" s="313"/>
      <c r="C1329" s="313"/>
      <c r="D1329" s="313"/>
      <c r="E1329" s="313"/>
      <c r="F1329" s="1542"/>
      <c r="G1329" s="1542"/>
      <c r="H1329" s="1542"/>
      <c r="I1329" s="1542"/>
      <c r="J1329" s="1542"/>
      <c r="K1329" s="1542"/>
      <c r="L1329" s="1542"/>
      <c r="M1329" s="1542"/>
      <c r="N1329" s="1542"/>
      <c r="O1329" s="1542"/>
      <c r="P1329" s="1542"/>
      <c r="Q1329" s="1542"/>
    </row>
    <row r="1330" spans="2:17">
      <c r="B1330" s="313"/>
      <c r="C1330" s="313"/>
      <c r="D1330" s="313"/>
      <c r="E1330" s="313"/>
      <c r="F1330" s="1542"/>
      <c r="G1330" s="1542"/>
      <c r="H1330" s="1542"/>
      <c r="I1330" s="1542"/>
      <c r="J1330" s="1542"/>
      <c r="K1330" s="1542"/>
      <c r="L1330" s="1542"/>
      <c r="M1330" s="1542"/>
      <c r="N1330" s="1542"/>
      <c r="O1330" s="1542"/>
      <c r="P1330" s="1542"/>
      <c r="Q1330" s="1542"/>
    </row>
    <row r="1331" spans="2:17">
      <c r="B1331" s="313"/>
      <c r="C1331" s="313"/>
      <c r="D1331" s="313"/>
      <c r="E1331" s="313"/>
      <c r="F1331" s="1542"/>
      <c r="G1331" s="1542"/>
      <c r="H1331" s="1542"/>
      <c r="I1331" s="1542"/>
      <c r="J1331" s="1542"/>
      <c r="K1331" s="1542"/>
      <c r="L1331" s="1542"/>
      <c r="M1331" s="1542"/>
      <c r="N1331" s="1542"/>
      <c r="O1331" s="1542"/>
      <c r="P1331" s="1542"/>
      <c r="Q1331" s="1542"/>
    </row>
    <row r="1332" spans="2:17">
      <c r="B1332" s="313"/>
      <c r="C1332" s="313"/>
      <c r="D1332" s="313"/>
      <c r="E1332" s="313"/>
      <c r="F1332" s="1542"/>
      <c r="G1332" s="1542"/>
      <c r="H1332" s="1542"/>
      <c r="I1332" s="1542"/>
      <c r="J1332" s="1542"/>
      <c r="K1332" s="1542"/>
      <c r="L1332" s="1542"/>
      <c r="M1332" s="1542"/>
      <c r="N1332" s="1542"/>
      <c r="O1332" s="1542"/>
      <c r="P1332" s="1542"/>
      <c r="Q1332" s="1542"/>
    </row>
    <row r="1333" spans="2:17">
      <c r="B1333" s="313"/>
      <c r="C1333" s="313"/>
      <c r="D1333" s="313"/>
      <c r="E1333" s="313"/>
      <c r="F1333" s="1542"/>
      <c r="G1333" s="1542"/>
      <c r="H1333" s="1542"/>
      <c r="I1333" s="1542"/>
      <c r="J1333" s="1542"/>
      <c r="K1333" s="1542"/>
      <c r="L1333" s="1542"/>
      <c r="M1333" s="1542"/>
      <c r="N1333" s="1542"/>
      <c r="O1333" s="1542"/>
      <c r="P1333" s="1542"/>
      <c r="Q1333" s="1542"/>
    </row>
    <row r="1334" spans="2:17">
      <c r="B1334" s="313"/>
      <c r="C1334" s="313"/>
      <c r="D1334" s="313"/>
      <c r="E1334" s="313"/>
      <c r="F1334" s="1542"/>
      <c r="G1334" s="1542"/>
      <c r="H1334" s="1542"/>
      <c r="I1334" s="1542"/>
      <c r="J1334" s="1542"/>
      <c r="K1334" s="1542"/>
      <c r="L1334" s="1542"/>
      <c r="M1334" s="1542"/>
      <c r="N1334" s="1542"/>
      <c r="O1334" s="1542"/>
      <c r="P1334" s="1542"/>
      <c r="Q1334" s="1542"/>
    </row>
    <row r="1335" spans="2:17">
      <c r="B1335" s="313"/>
      <c r="C1335" s="313"/>
      <c r="D1335" s="313"/>
      <c r="E1335" s="313"/>
      <c r="F1335" s="1542"/>
      <c r="G1335" s="1542"/>
      <c r="H1335" s="1542"/>
      <c r="I1335" s="1542"/>
      <c r="J1335" s="1542"/>
      <c r="K1335" s="1542"/>
      <c r="L1335" s="1542"/>
      <c r="M1335" s="1542"/>
      <c r="N1335" s="1542"/>
      <c r="O1335" s="1542"/>
      <c r="P1335" s="1542"/>
      <c r="Q1335" s="1542"/>
    </row>
    <row r="1336" spans="2:17">
      <c r="B1336" s="313"/>
      <c r="C1336" s="313"/>
      <c r="D1336" s="313"/>
      <c r="E1336" s="313"/>
      <c r="F1336" s="1542"/>
      <c r="G1336" s="1542"/>
      <c r="H1336" s="1542"/>
      <c r="I1336" s="1542"/>
      <c r="J1336" s="1542"/>
      <c r="K1336" s="1542"/>
      <c r="L1336" s="1542"/>
      <c r="M1336" s="1542"/>
      <c r="N1336" s="1542"/>
      <c r="O1336" s="1542"/>
      <c r="P1336" s="1542"/>
      <c r="Q1336" s="1542"/>
    </row>
    <row r="1337" spans="2:17">
      <c r="B1337" s="313"/>
      <c r="C1337" s="313"/>
      <c r="D1337" s="313"/>
      <c r="E1337" s="313"/>
      <c r="F1337" s="1542"/>
      <c r="G1337" s="1542"/>
      <c r="H1337" s="1542"/>
      <c r="I1337" s="1542"/>
      <c r="J1337" s="1542"/>
      <c r="K1337" s="1542"/>
      <c r="L1337" s="1542"/>
      <c r="M1337" s="1542"/>
      <c r="N1337" s="1542"/>
      <c r="O1337" s="1542"/>
      <c r="P1337" s="1542"/>
      <c r="Q1337" s="1542"/>
    </row>
    <row r="1338" spans="2:17">
      <c r="B1338" s="313"/>
      <c r="C1338" s="313"/>
      <c r="D1338" s="313"/>
      <c r="E1338" s="313"/>
      <c r="F1338" s="1542"/>
      <c r="G1338" s="1542"/>
      <c r="H1338" s="1542"/>
      <c r="I1338" s="1542"/>
      <c r="J1338" s="1542"/>
      <c r="K1338" s="1542"/>
      <c r="L1338" s="1542"/>
      <c r="M1338" s="1542"/>
      <c r="N1338" s="1542"/>
      <c r="O1338" s="1542"/>
      <c r="P1338" s="1542"/>
      <c r="Q1338" s="1542"/>
    </row>
    <row r="1339" spans="2:17">
      <c r="B1339" s="313"/>
      <c r="C1339" s="313"/>
      <c r="D1339" s="313"/>
      <c r="E1339" s="313"/>
      <c r="F1339" s="1542"/>
      <c r="G1339" s="1542"/>
      <c r="H1339" s="1542"/>
      <c r="I1339" s="1542"/>
      <c r="J1339" s="1542"/>
      <c r="K1339" s="1542"/>
      <c r="L1339" s="1542"/>
      <c r="M1339" s="1542"/>
      <c r="N1339" s="1542"/>
      <c r="O1339" s="1542"/>
      <c r="P1339" s="1542"/>
      <c r="Q1339" s="1542"/>
    </row>
    <row r="1340" spans="2:17">
      <c r="B1340" s="313"/>
      <c r="C1340" s="313"/>
      <c r="D1340" s="313"/>
      <c r="E1340" s="313"/>
      <c r="F1340" s="1542"/>
      <c r="G1340" s="1542"/>
      <c r="H1340" s="1542"/>
      <c r="I1340" s="1542"/>
      <c r="J1340" s="1542"/>
      <c r="K1340" s="1542"/>
      <c r="L1340" s="1542"/>
      <c r="M1340" s="1542"/>
      <c r="N1340" s="1542"/>
      <c r="O1340" s="1542"/>
      <c r="P1340" s="1542"/>
      <c r="Q1340" s="1542"/>
    </row>
    <row r="1341" spans="2:17">
      <c r="B1341" s="313"/>
      <c r="C1341" s="313"/>
      <c r="D1341" s="313"/>
      <c r="E1341" s="313"/>
      <c r="F1341" s="1542"/>
      <c r="G1341" s="1542"/>
      <c r="H1341" s="1542"/>
      <c r="I1341" s="1542"/>
      <c r="J1341" s="1542"/>
      <c r="K1341" s="1542"/>
      <c r="L1341" s="1542"/>
      <c r="M1341" s="1542"/>
      <c r="N1341" s="1542"/>
      <c r="O1341" s="1542"/>
      <c r="P1341" s="1542"/>
      <c r="Q1341" s="1542"/>
    </row>
    <row r="1342" spans="2:17">
      <c r="B1342" s="313"/>
      <c r="C1342" s="313"/>
      <c r="D1342" s="313"/>
      <c r="E1342" s="313"/>
      <c r="F1342" s="1542"/>
      <c r="G1342" s="1542"/>
      <c r="H1342" s="1542"/>
      <c r="I1342" s="1542"/>
      <c r="J1342" s="1542"/>
      <c r="K1342" s="1542"/>
      <c r="L1342" s="1542"/>
      <c r="M1342" s="1542"/>
      <c r="N1342" s="1542"/>
      <c r="O1342" s="1542"/>
      <c r="P1342" s="1542"/>
      <c r="Q1342" s="1542"/>
    </row>
    <row r="1343" spans="2:17">
      <c r="B1343" s="313"/>
      <c r="C1343" s="313"/>
      <c r="D1343" s="313"/>
      <c r="E1343" s="313"/>
      <c r="F1343" s="1542"/>
      <c r="G1343" s="1542"/>
      <c r="H1343" s="1542"/>
      <c r="I1343" s="1542"/>
      <c r="J1343" s="1542"/>
      <c r="K1343" s="1542"/>
      <c r="L1343" s="1542"/>
      <c r="M1343" s="1542"/>
      <c r="N1343" s="1542"/>
      <c r="O1343" s="1542"/>
      <c r="P1343" s="1542"/>
      <c r="Q1343" s="1542"/>
    </row>
    <row r="1344" spans="2:17">
      <c r="B1344" s="313"/>
      <c r="C1344" s="313"/>
      <c r="D1344" s="313"/>
      <c r="E1344" s="313"/>
      <c r="F1344" s="1542"/>
      <c r="G1344" s="1542"/>
      <c r="H1344" s="1542"/>
      <c r="I1344" s="1542"/>
      <c r="J1344" s="1542"/>
      <c r="K1344" s="1542"/>
      <c r="L1344" s="1542"/>
      <c r="M1344" s="1542"/>
      <c r="N1344" s="1542"/>
      <c r="O1344" s="1542"/>
      <c r="P1344" s="1542"/>
      <c r="Q1344" s="1542"/>
    </row>
    <row r="1345" spans="2:17">
      <c r="B1345" s="313"/>
      <c r="C1345" s="313"/>
      <c r="D1345" s="313"/>
      <c r="E1345" s="313"/>
      <c r="F1345" s="1542"/>
      <c r="G1345" s="1542"/>
      <c r="H1345" s="1542"/>
      <c r="I1345" s="1542"/>
      <c r="J1345" s="1542"/>
      <c r="K1345" s="1542"/>
      <c r="L1345" s="1542"/>
      <c r="M1345" s="1542"/>
      <c r="N1345" s="1542"/>
      <c r="O1345" s="1542"/>
      <c r="P1345" s="1542"/>
      <c r="Q1345" s="1542"/>
    </row>
    <row r="1346" spans="2:17">
      <c r="B1346" s="313"/>
      <c r="C1346" s="313"/>
      <c r="D1346" s="313"/>
      <c r="E1346" s="313"/>
      <c r="F1346" s="1542"/>
      <c r="G1346" s="1542"/>
      <c r="H1346" s="1542"/>
      <c r="I1346" s="1542"/>
      <c r="J1346" s="1542"/>
      <c r="K1346" s="1542"/>
      <c r="L1346" s="1542"/>
      <c r="M1346" s="1542"/>
      <c r="N1346" s="1542"/>
      <c r="O1346" s="1542"/>
      <c r="P1346" s="1542"/>
      <c r="Q1346" s="1542"/>
    </row>
    <row r="1347" spans="2:17">
      <c r="B1347" s="313"/>
      <c r="C1347" s="313"/>
      <c r="D1347" s="313"/>
      <c r="E1347" s="313"/>
      <c r="F1347" s="1542"/>
      <c r="G1347" s="1542"/>
      <c r="H1347" s="1542"/>
      <c r="I1347" s="1542"/>
      <c r="J1347" s="1542"/>
      <c r="K1347" s="1542"/>
      <c r="L1347" s="1542"/>
      <c r="M1347" s="1542"/>
      <c r="N1347" s="1542"/>
      <c r="O1347" s="1542"/>
      <c r="P1347" s="1542"/>
      <c r="Q1347" s="1542"/>
    </row>
    <row r="1348" spans="2:17">
      <c r="B1348" s="313"/>
      <c r="C1348" s="313"/>
      <c r="D1348" s="313"/>
      <c r="E1348" s="313"/>
      <c r="F1348" s="1542"/>
      <c r="G1348" s="1542"/>
      <c r="H1348" s="1542"/>
      <c r="I1348" s="1542"/>
      <c r="J1348" s="1542"/>
      <c r="K1348" s="1542"/>
      <c r="L1348" s="1542"/>
      <c r="M1348" s="1542"/>
      <c r="N1348" s="1542"/>
      <c r="O1348" s="1542"/>
      <c r="P1348" s="1542"/>
      <c r="Q1348" s="1542"/>
    </row>
    <row r="1349" spans="2:17">
      <c r="B1349" s="313"/>
      <c r="C1349" s="313"/>
      <c r="D1349" s="313"/>
      <c r="E1349" s="313"/>
      <c r="F1349" s="1542"/>
      <c r="G1349" s="1542"/>
      <c r="H1349" s="1542"/>
      <c r="I1349" s="1542"/>
      <c r="J1349" s="1542"/>
      <c r="K1349" s="1542"/>
      <c r="L1349" s="1542"/>
      <c r="M1349" s="1542"/>
      <c r="N1349" s="1542"/>
      <c r="O1349" s="1542"/>
      <c r="P1349" s="1542"/>
      <c r="Q1349" s="1542"/>
    </row>
    <row r="1350" spans="2:17">
      <c r="B1350" s="313"/>
      <c r="C1350" s="313"/>
      <c r="D1350" s="313"/>
      <c r="E1350" s="313"/>
      <c r="F1350" s="1542"/>
      <c r="G1350" s="1542"/>
      <c r="H1350" s="1542"/>
      <c r="I1350" s="1542"/>
      <c r="J1350" s="1542"/>
      <c r="K1350" s="1542"/>
      <c r="L1350" s="1542"/>
      <c r="M1350" s="1542"/>
      <c r="N1350" s="1542"/>
      <c r="O1350" s="1542"/>
      <c r="P1350" s="1542"/>
      <c r="Q1350" s="1542"/>
    </row>
    <row r="1351" spans="2:17">
      <c r="B1351" s="313"/>
      <c r="C1351" s="313"/>
      <c r="D1351" s="313"/>
      <c r="E1351" s="313"/>
      <c r="F1351" s="1542"/>
      <c r="G1351" s="1542"/>
      <c r="H1351" s="1542"/>
      <c r="I1351" s="1542"/>
      <c r="J1351" s="1542"/>
      <c r="K1351" s="1542"/>
      <c r="L1351" s="1542"/>
      <c r="M1351" s="1542"/>
      <c r="N1351" s="1542"/>
      <c r="O1351" s="1542"/>
      <c r="P1351" s="1542"/>
      <c r="Q1351" s="1542"/>
    </row>
    <row r="1352" spans="2:17">
      <c r="B1352" s="313"/>
      <c r="C1352" s="313"/>
      <c r="D1352" s="313"/>
      <c r="E1352" s="313"/>
      <c r="F1352" s="1542"/>
      <c r="G1352" s="1542"/>
      <c r="H1352" s="1542"/>
      <c r="I1352" s="1542"/>
      <c r="J1352" s="1542"/>
      <c r="K1352" s="1542"/>
      <c r="L1352" s="1542"/>
      <c r="M1352" s="1542"/>
      <c r="N1352" s="1542"/>
      <c r="O1352" s="1542"/>
      <c r="P1352" s="1542"/>
      <c r="Q1352" s="1542"/>
    </row>
    <row r="1353" spans="2:17">
      <c r="B1353" s="313"/>
      <c r="C1353" s="313"/>
      <c r="D1353" s="313"/>
      <c r="E1353" s="313"/>
      <c r="F1353" s="1542"/>
      <c r="G1353" s="1542"/>
      <c r="H1353" s="1542"/>
      <c r="I1353" s="1542"/>
      <c r="J1353" s="1542"/>
      <c r="K1353" s="1542"/>
      <c r="L1353" s="1542"/>
      <c r="M1353" s="1542"/>
      <c r="N1353" s="1542"/>
      <c r="O1353" s="1542"/>
      <c r="P1353" s="1542"/>
      <c r="Q1353" s="1542"/>
    </row>
    <row r="1354" spans="2:17">
      <c r="B1354" s="313"/>
      <c r="C1354" s="313"/>
      <c r="D1354" s="313"/>
      <c r="E1354" s="313"/>
      <c r="F1354" s="1542"/>
      <c r="G1354" s="1542"/>
      <c r="H1354" s="1542"/>
      <c r="I1354" s="1542"/>
      <c r="J1354" s="1542"/>
      <c r="K1354" s="1542"/>
      <c r="L1354" s="1542"/>
      <c r="M1354" s="1542"/>
      <c r="N1354" s="1542"/>
      <c r="O1354" s="1542"/>
      <c r="P1354" s="1542"/>
      <c r="Q1354" s="1542"/>
    </row>
    <row r="1355" spans="2:17">
      <c r="B1355" s="313"/>
      <c r="C1355" s="313"/>
      <c r="D1355" s="313"/>
      <c r="E1355" s="313"/>
      <c r="F1355" s="1542"/>
      <c r="G1355" s="1542"/>
      <c r="H1355" s="1542"/>
      <c r="I1355" s="1542"/>
      <c r="J1355" s="1542"/>
      <c r="K1355" s="1542"/>
      <c r="L1355" s="1542"/>
      <c r="M1355" s="1542"/>
      <c r="N1355" s="1542"/>
      <c r="O1355" s="1542"/>
      <c r="P1355" s="1542"/>
      <c r="Q1355" s="1542"/>
    </row>
    <row r="1356" spans="2:17">
      <c r="B1356" s="313"/>
      <c r="C1356" s="313"/>
      <c r="D1356" s="313"/>
      <c r="E1356" s="313"/>
      <c r="F1356" s="1542"/>
      <c r="G1356" s="1542"/>
      <c r="H1356" s="1542"/>
      <c r="I1356" s="1542"/>
      <c r="J1356" s="1542"/>
      <c r="K1356" s="1542"/>
      <c r="L1356" s="1542"/>
      <c r="M1356" s="1542"/>
      <c r="N1356" s="1542"/>
      <c r="O1356" s="1542"/>
      <c r="P1356" s="1542"/>
      <c r="Q1356" s="1542"/>
    </row>
    <row r="1357" spans="2:17">
      <c r="B1357" s="313"/>
      <c r="C1357" s="313"/>
      <c r="D1357" s="313"/>
      <c r="E1357" s="313"/>
      <c r="F1357" s="1542"/>
      <c r="G1357" s="1542"/>
      <c r="H1357" s="1542"/>
      <c r="I1357" s="1542"/>
      <c r="J1357" s="1542"/>
      <c r="K1357" s="1542"/>
      <c r="L1357" s="1542"/>
      <c r="M1357" s="1542"/>
      <c r="N1357" s="1542"/>
      <c r="O1357" s="1542"/>
      <c r="P1357" s="1542"/>
      <c r="Q1357" s="1542"/>
    </row>
    <row r="1358" spans="2:17">
      <c r="B1358" s="313"/>
      <c r="C1358" s="313"/>
      <c r="D1358" s="313"/>
      <c r="E1358" s="313"/>
      <c r="F1358" s="1542"/>
      <c r="G1358" s="1542"/>
      <c r="H1358" s="1542"/>
      <c r="I1358" s="1542"/>
      <c r="J1358" s="1542"/>
      <c r="K1358" s="1542"/>
      <c r="L1358" s="1542"/>
      <c r="M1358" s="1542"/>
      <c r="N1358" s="1542"/>
      <c r="O1358" s="1542"/>
      <c r="P1358" s="1542"/>
      <c r="Q1358" s="1542"/>
    </row>
    <row r="1359" spans="2:17">
      <c r="B1359" s="313"/>
      <c r="C1359" s="313"/>
      <c r="D1359" s="313"/>
      <c r="E1359" s="313"/>
      <c r="F1359" s="1542"/>
      <c r="G1359" s="1542"/>
      <c r="H1359" s="1542"/>
      <c r="I1359" s="1542"/>
      <c r="J1359" s="1542"/>
      <c r="K1359" s="1542"/>
      <c r="L1359" s="1542"/>
      <c r="M1359" s="1542"/>
      <c r="N1359" s="1542"/>
      <c r="O1359" s="1542"/>
      <c r="P1359" s="1542"/>
      <c r="Q1359" s="1542"/>
    </row>
    <row r="1360" spans="2:17">
      <c r="B1360" s="313"/>
      <c r="C1360" s="313"/>
      <c r="D1360" s="313"/>
      <c r="E1360" s="313"/>
      <c r="F1360" s="1542"/>
      <c r="G1360" s="1542"/>
      <c r="H1360" s="1542"/>
      <c r="I1360" s="1542"/>
      <c r="J1360" s="1542"/>
      <c r="K1360" s="1542"/>
      <c r="L1360" s="1542"/>
      <c r="M1360" s="1542"/>
      <c r="N1360" s="1542"/>
      <c r="O1360" s="1542"/>
      <c r="P1360" s="1542"/>
      <c r="Q1360" s="1542"/>
    </row>
    <row r="1361" spans="2:17">
      <c r="B1361" s="313"/>
      <c r="C1361" s="313"/>
      <c r="D1361" s="313"/>
      <c r="E1361" s="313"/>
      <c r="F1361" s="1542"/>
      <c r="G1361" s="1542"/>
      <c r="H1361" s="1542"/>
      <c r="I1361" s="1542"/>
      <c r="J1361" s="1542"/>
      <c r="K1361" s="1542"/>
      <c r="L1361" s="1542"/>
      <c r="M1361" s="1542"/>
      <c r="N1361" s="1542"/>
      <c r="O1361" s="1542"/>
      <c r="P1361" s="1542"/>
      <c r="Q1361" s="1542"/>
    </row>
    <row r="1362" spans="2:17">
      <c r="B1362" s="313"/>
      <c r="C1362" s="313"/>
      <c r="D1362" s="313"/>
      <c r="E1362" s="313"/>
      <c r="F1362" s="1542"/>
      <c r="G1362" s="1542"/>
      <c r="H1362" s="1542"/>
      <c r="I1362" s="1542"/>
      <c r="J1362" s="1542"/>
      <c r="K1362" s="1542"/>
      <c r="L1362" s="1542"/>
      <c r="M1362" s="1542"/>
      <c r="N1362" s="1542"/>
      <c r="O1362" s="1542"/>
      <c r="P1362" s="1542"/>
      <c r="Q1362" s="1542"/>
    </row>
    <row r="1363" spans="2:17">
      <c r="B1363" s="313"/>
      <c r="C1363" s="313"/>
      <c r="D1363" s="313"/>
      <c r="E1363" s="313"/>
      <c r="F1363" s="1542"/>
      <c r="G1363" s="1542"/>
      <c r="H1363" s="1542"/>
      <c r="I1363" s="1542"/>
      <c r="J1363" s="1542"/>
      <c r="K1363" s="1542"/>
      <c r="L1363" s="1542"/>
      <c r="M1363" s="1542"/>
      <c r="N1363" s="1542"/>
      <c r="O1363" s="1542"/>
      <c r="P1363" s="1542"/>
      <c r="Q1363" s="1542"/>
    </row>
    <row r="1364" spans="2:17">
      <c r="B1364" s="313"/>
      <c r="C1364" s="313"/>
      <c r="D1364" s="313"/>
      <c r="E1364" s="313"/>
      <c r="F1364" s="1542"/>
      <c r="G1364" s="1542"/>
      <c r="H1364" s="1542"/>
      <c r="I1364" s="1542"/>
      <c r="J1364" s="1542"/>
      <c r="K1364" s="1542"/>
      <c r="L1364" s="1542"/>
      <c r="M1364" s="1542"/>
      <c r="N1364" s="1542"/>
      <c r="O1364" s="1542"/>
      <c r="P1364" s="1542"/>
      <c r="Q1364" s="1542"/>
    </row>
    <row r="1365" spans="2:17">
      <c r="B1365" s="313"/>
      <c r="C1365" s="313"/>
      <c r="D1365" s="313"/>
      <c r="E1365" s="313"/>
      <c r="F1365" s="1542"/>
      <c r="G1365" s="1542"/>
      <c r="H1365" s="1542"/>
      <c r="I1365" s="1542"/>
      <c r="J1365" s="1542"/>
      <c r="K1365" s="1542"/>
      <c r="L1365" s="1542"/>
      <c r="M1365" s="1542"/>
      <c r="N1365" s="1542"/>
      <c r="O1365" s="1542"/>
      <c r="P1365" s="1542"/>
      <c r="Q1365" s="1542"/>
    </row>
    <row r="1366" spans="2:17">
      <c r="B1366" s="313"/>
      <c r="C1366" s="313"/>
      <c r="D1366" s="313"/>
      <c r="E1366" s="313"/>
      <c r="F1366" s="1542"/>
      <c r="G1366" s="1542"/>
      <c r="H1366" s="1542"/>
      <c r="I1366" s="1542"/>
      <c r="J1366" s="1542"/>
      <c r="K1366" s="1542"/>
      <c r="L1366" s="1542"/>
      <c r="M1366" s="1542"/>
      <c r="N1366" s="1542"/>
      <c r="O1366" s="1542"/>
      <c r="P1366" s="1542"/>
      <c r="Q1366" s="1542"/>
    </row>
    <row r="1367" spans="2:17">
      <c r="B1367" s="313"/>
      <c r="C1367" s="313"/>
      <c r="D1367" s="313"/>
      <c r="E1367" s="313"/>
      <c r="F1367" s="1542"/>
      <c r="G1367" s="1542"/>
      <c r="H1367" s="1542"/>
      <c r="I1367" s="1542"/>
      <c r="J1367" s="1542"/>
      <c r="K1367" s="1542"/>
      <c r="L1367" s="1542"/>
      <c r="M1367" s="1542"/>
      <c r="N1367" s="1542"/>
      <c r="O1367" s="1542"/>
      <c r="P1367" s="1542"/>
      <c r="Q1367" s="1542"/>
    </row>
    <row r="1368" spans="2:17">
      <c r="B1368" s="313"/>
      <c r="C1368" s="313"/>
      <c r="D1368" s="313"/>
      <c r="E1368" s="313"/>
      <c r="F1368" s="1542"/>
      <c r="G1368" s="1542"/>
      <c r="H1368" s="1542"/>
      <c r="I1368" s="1542"/>
      <c r="J1368" s="1542"/>
      <c r="K1368" s="1542"/>
      <c r="L1368" s="1542"/>
      <c r="M1368" s="1542"/>
      <c r="N1368" s="1542"/>
      <c r="O1368" s="1542"/>
      <c r="P1368" s="1542"/>
      <c r="Q1368" s="1542"/>
    </row>
    <row r="1369" spans="2:17">
      <c r="B1369" s="313"/>
      <c r="C1369" s="313"/>
      <c r="D1369" s="313"/>
      <c r="E1369" s="313"/>
      <c r="F1369" s="1542"/>
      <c r="G1369" s="1542"/>
      <c r="H1369" s="1542"/>
      <c r="I1369" s="1542"/>
      <c r="J1369" s="1542"/>
      <c r="K1369" s="1542"/>
      <c r="L1369" s="1542"/>
      <c r="M1369" s="1542"/>
      <c r="N1369" s="1542"/>
      <c r="O1369" s="1542"/>
      <c r="P1369" s="1542"/>
      <c r="Q1369" s="1542"/>
    </row>
    <row r="1370" spans="2:17">
      <c r="B1370" s="313"/>
      <c r="C1370" s="313"/>
      <c r="D1370" s="313"/>
      <c r="E1370" s="313"/>
      <c r="F1370" s="1542"/>
      <c r="G1370" s="1542"/>
      <c r="H1370" s="1542"/>
      <c r="I1370" s="1542"/>
      <c r="J1370" s="1542"/>
      <c r="K1370" s="1542"/>
      <c r="L1370" s="1542"/>
      <c r="M1370" s="1542"/>
      <c r="N1370" s="1542"/>
      <c r="O1370" s="1542"/>
      <c r="P1370" s="1542"/>
      <c r="Q1370" s="1542"/>
    </row>
    <row r="1371" spans="2:17">
      <c r="B1371" s="313"/>
      <c r="C1371" s="313"/>
      <c r="D1371" s="313"/>
      <c r="E1371" s="313"/>
      <c r="F1371" s="1542"/>
      <c r="G1371" s="1542"/>
      <c r="H1371" s="1542"/>
      <c r="I1371" s="1542"/>
      <c r="J1371" s="1542"/>
      <c r="K1371" s="1542"/>
      <c r="L1371" s="1542"/>
      <c r="M1371" s="1542"/>
      <c r="N1371" s="1542"/>
      <c r="O1371" s="1542"/>
      <c r="P1371" s="1542"/>
      <c r="Q1371" s="1542"/>
    </row>
    <row r="1372" spans="2:17">
      <c r="B1372" s="313"/>
      <c r="C1372" s="313"/>
      <c r="D1372" s="313"/>
      <c r="E1372" s="313"/>
      <c r="F1372" s="1542"/>
      <c r="G1372" s="1542"/>
      <c r="H1372" s="1542"/>
      <c r="I1372" s="1542"/>
      <c r="J1372" s="1542"/>
      <c r="K1372" s="1542"/>
      <c r="L1372" s="1542"/>
      <c r="M1372" s="1542"/>
      <c r="N1372" s="1542"/>
      <c r="O1372" s="1542"/>
      <c r="P1372" s="1542"/>
      <c r="Q1372" s="1542"/>
    </row>
    <row r="1373" spans="2:17">
      <c r="B1373" s="313"/>
      <c r="C1373" s="313"/>
      <c r="D1373" s="313"/>
      <c r="E1373" s="313"/>
      <c r="F1373" s="1542"/>
      <c r="G1373" s="1542"/>
      <c r="H1373" s="1542"/>
      <c r="I1373" s="1542"/>
      <c r="J1373" s="1542"/>
      <c r="K1373" s="1542"/>
      <c r="L1373" s="1542"/>
      <c r="M1373" s="1542"/>
      <c r="N1373" s="1542"/>
      <c r="O1373" s="1542"/>
      <c r="P1373" s="1542"/>
      <c r="Q1373" s="1542"/>
    </row>
    <row r="1374" spans="2:17">
      <c r="B1374" s="313"/>
      <c r="C1374" s="313"/>
      <c r="D1374" s="313"/>
      <c r="E1374" s="313"/>
      <c r="F1374" s="1542"/>
      <c r="G1374" s="1542"/>
      <c r="H1374" s="1542"/>
      <c r="I1374" s="1542"/>
      <c r="J1374" s="1542"/>
      <c r="K1374" s="1542"/>
      <c r="L1374" s="1542"/>
      <c r="M1374" s="1542"/>
      <c r="N1374" s="1542"/>
      <c r="O1374" s="1542"/>
      <c r="P1374" s="1542"/>
      <c r="Q1374" s="1542"/>
    </row>
    <row r="1375" spans="2:17">
      <c r="B1375" s="313"/>
      <c r="C1375" s="313"/>
      <c r="D1375" s="313"/>
      <c r="E1375" s="313"/>
      <c r="F1375" s="1542"/>
      <c r="G1375" s="1542"/>
      <c r="H1375" s="1542"/>
      <c r="I1375" s="1542"/>
      <c r="J1375" s="1542"/>
      <c r="K1375" s="1542"/>
      <c r="L1375" s="1542"/>
      <c r="M1375" s="1542"/>
      <c r="N1375" s="1542"/>
      <c r="O1375" s="1542"/>
      <c r="P1375" s="1542"/>
      <c r="Q1375" s="1542"/>
    </row>
    <row r="1376" spans="2:17">
      <c r="B1376" s="313"/>
      <c r="C1376" s="313"/>
      <c r="D1376" s="313"/>
      <c r="E1376" s="313"/>
      <c r="F1376" s="1542"/>
      <c r="G1376" s="1542"/>
      <c r="H1376" s="1542"/>
      <c r="I1376" s="1542"/>
      <c r="J1376" s="1542"/>
      <c r="K1376" s="1542"/>
      <c r="L1376" s="1542"/>
      <c r="M1376" s="1542"/>
      <c r="N1376" s="1542"/>
      <c r="O1376" s="1542"/>
      <c r="P1376" s="1542"/>
      <c r="Q1376" s="1542"/>
    </row>
    <row r="1377" spans="2:17">
      <c r="B1377" s="313"/>
      <c r="C1377" s="313"/>
      <c r="D1377" s="313"/>
      <c r="E1377" s="313"/>
      <c r="F1377" s="1542"/>
      <c r="G1377" s="1542"/>
      <c r="H1377" s="1542"/>
      <c r="I1377" s="1542"/>
      <c r="J1377" s="1542"/>
      <c r="K1377" s="1542"/>
      <c r="L1377" s="1542"/>
      <c r="M1377" s="1542"/>
      <c r="N1377" s="1542"/>
      <c r="O1377" s="1542"/>
      <c r="P1377" s="1542"/>
      <c r="Q1377" s="1542"/>
    </row>
    <row r="1378" spans="2:17">
      <c r="B1378" s="313"/>
      <c r="C1378" s="313"/>
      <c r="D1378" s="313"/>
      <c r="E1378" s="313"/>
      <c r="F1378" s="1542"/>
      <c r="G1378" s="1542"/>
      <c r="H1378" s="1542"/>
      <c r="I1378" s="1542"/>
      <c r="J1378" s="1542"/>
      <c r="K1378" s="1542"/>
      <c r="L1378" s="1542"/>
      <c r="M1378" s="1542"/>
      <c r="N1378" s="1542"/>
      <c r="O1378" s="1542"/>
      <c r="P1378" s="1542"/>
      <c r="Q1378" s="1542"/>
    </row>
    <row r="1379" spans="2:17">
      <c r="B1379" s="313"/>
      <c r="C1379" s="313"/>
      <c r="D1379" s="313"/>
      <c r="E1379" s="313"/>
      <c r="F1379" s="1542"/>
      <c r="G1379" s="1542"/>
      <c r="H1379" s="1542"/>
      <c r="I1379" s="1542"/>
      <c r="J1379" s="1542"/>
      <c r="K1379" s="1542"/>
      <c r="L1379" s="1542"/>
      <c r="M1379" s="1542"/>
      <c r="N1379" s="1542"/>
      <c r="O1379" s="1542"/>
      <c r="P1379" s="1542"/>
      <c r="Q1379" s="1542"/>
    </row>
    <row r="1380" spans="2:17">
      <c r="B1380" s="313"/>
      <c r="C1380" s="313"/>
      <c r="D1380" s="313"/>
      <c r="E1380" s="313"/>
      <c r="F1380" s="1542"/>
      <c r="G1380" s="1542"/>
      <c r="H1380" s="1542"/>
      <c r="I1380" s="1542"/>
      <c r="J1380" s="1542"/>
      <c r="K1380" s="1542"/>
      <c r="L1380" s="1542"/>
      <c r="M1380" s="1542"/>
      <c r="N1380" s="1542"/>
      <c r="O1380" s="1542"/>
      <c r="P1380" s="1542"/>
      <c r="Q1380" s="1542"/>
    </row>
    <row r="1381" spans="2:17">
      <c r="B1381" s="313"/>
      <c r="C1381" s="313"/>
      <c r="D1381" s="313"/>
      <c r="E1381" s="313"/>
      <c r="F1381" s="1542"/>
      <c r="G1381" s="1542"/>
      <c r="H1381" s="1542"/>
      <c r="I1381" s="1542"/>
      <c r="J1381" s="1542"/>
      <c r="K1381" s="1542"/>
      <c r="L1381" s="1542"/>
      <c r="M1381" s="1542"/>
      <c r="N1381" s="1542"/>
      <c r="O1381" s="1542"/>
      <c r="P1381" s="1542"/>
      <c r="Q1381" s="1542"/>
    </row>
    <row r="1382" spans="2:17">
      <c r="B1382" s="313"/>
      <c r="C1382" s="313"/>
      <c r="D1382" s="313"/>
      <c r="E1382" s="313"/>
      <c r="F1382" s="1542"/>
      <c r="G1382" s="1542"/>
      <c r="H1382" s="1542"/>
      <c r="I1382" s="1542"/>
      <c r="J1382" s="1542"/>
      <c r="K1382" s="1542"/>
      <c r="L1382" s="1542"/>
      <c r="M1382" s="1542"/>
      <c r="N1382" s="1542"/>
      <c r="O1382" s="1542"/>
      <c r="P1382" s="1542"/>
      <c r="Q1382" s="1542"/>
    </row>
    <row r="1383" spans="2:17">
      <c r="B1383" s="313"/>
      <c r="C1383" s="313"/>
      <c r="D1383" s="313"/>
      <c r="E1383" s="313"/>
      <c r="F1383" s="1542"/>
      <c r="G1383" s="1542"/>
      <c r="H1383" s="1542"/>
      <c r="I1383" s="1542"/>
      <c r="J1383" s="1542"/>
      <c r="K1383" s="1542"/>
      <c r="L1383" s="1542"/>
      <c r="M1383" s="1542"/>
      <c r="N1383" s="1542"/>
      <c r="O1383" s="1542"/>
      <c r="P1383" s="1542"/>
      <c r="Q1383" s="1542"/>
    </row>
    <row r="1384" spans="2:17">
      <c r="B1384" s="313"/>
      <c r="C1384" s="313"/>
      <c r="D1384" s="313"/>
      <c r="E1384" s="313"/>
      <c r="F1384" s="1542"/>
      <c r="G1384" s="1542"/>
      <c r="H1384" s="1542"/>
      <c r="I1384" s="1542"/>
      <c r="J1384" s="1542"/>
      <c r="K1384" s="1542"/>
      <c r="L1384" s="1542"/>
      <c r="M1384" s="1542"/>
      <c r="N1384" s="1542"/>
      <c r="O1384" s="1542"/>
      <c r="P1384" s="1542"/>
      <c r="Q1384" s="1542"/>
    </row>
    <row r="1385" spans="2:17">
      <c r="B1385" s="313"/>
      <c r="C1385" s="313"/>
      <c r="D1385" s="313"/>
      <c r="E1385" s="313"/>
      <c r="F1385" s="1542"/>
      <c r="G1385" s="1542"/>
      <c r="H1385" s="1542"/>
      <c r="I1385" s="1542"/>
      <c r="J1385" s="1542"/>
      <c r="K1385" s="1542"/>
      <c r="L1385" s="1542"/>
      <c r="M1385" s="1542"/>
      <c r="N1385" s="1542"/>
      <c r="O1385" s="1542"/>
      <c r="P1385" s="1542"/>
      <c r="Q1385" s="1542"/>
    </row>
    <row r="1386" spans="2:17">
      <c r="B1386" s="313"/>
      <c r="C1386" s="313"/>
      <c r="D1386" s="313"/>
      <c r="E1386" s="313"/>
      <c r="F1386" s="1542"/>
      <c r="G1386" s="1542"/>
      <c r="H1386" s="1542"/>
      <c r="I1386" s="1542"/>
      <c r="J1386" s="1542"/>
      <c r="K1386" s="1542"/>
      <c r="L1386" s="1542"/>
      <c r="M1386" s="1542"/>
      <c r="N1386" s="1542"/>
      <c r="O1386" s="1542"/>
      <c r="P1386" s="1542"/>
      <c r="Q1386" s="1542"/>
    </row>
    <row r="1387" spans="2:17">
      <c r="B1387" s="313"/>
      <c r="C1387" s="313"/>
      <c r="D1387" s="313"/>
      <c r="E1387" s="313"/>
      <c r="F1387" s="1542"/>
      <c r="G1387" s="1542"/>
      <c r="H1387" s="1542"/>
      <c r="I1387" s="1542"/>
      <c r="J1387" s="1542"/>
      <c r="K1387" s="1542"/>
      <c r="L1387" s="1542"/>
      <c r="M1387" s="1542"/>
      <c r="N1387" s="1542"/>
      <c r="O1387" s="1542"/>
      <c r="P1387" s="1542"/>
      <c r="Q1387" s="1542"/>
    </row>
    <row r="1388" spans="2:17">
      <c r="B1388" s="313"/>
      <c r="C1388" s="313"/>
      <c r="D1388" s="313"/>
      <c r="E1388" s="313"/>
      <c r="F1388" s="1542"/>
      <c r="G1388" s="1542"/>
      <c r="H1388" s="1542"/>
      <c r="I1388" s="1542"/>
      <c r="J1388" s="1542"/>
      <c r="K1388" s="1542"/>
      <c r="L1388" s="1542"/>
      <c r="M1388" s="1542"/>
      <c r="N1388" s="1542"/>
      <c r="O1388" s="1542"/>
      <c r="P1388" s="1542"/>
      <c r="Q1388" s="1542"/>
    </row>
    <row r="1389" spans="2:17">
      <c r="B1389" s="313"/>
      <c r="C1389" s="313"/>
      <c r="D1389" s="313"/>
      <c r="E1389" s="313"/>
      <c r="F1389" s="1542"/>
      <c r="G1389" s="1542"/>
      <c r="H1389" s="1542"/>
      <c r="I1389" s="1542"/>
      <c r="J1389" s="1542"/>
      <c r="K1389" s="1542"/>
      <c r="L1389" s="1542"/>
      <c r="M1389" s="1542"/>
      <c r="N1389" s="1542"/>
      <c r="O1389" s="1542"/>
      <c r="P1389" s="1542"/>
      <c r="Q1389" s="1542"/>
    </row>
    <row r="1390" spans="2:17">
      <c r="B1390" s="313"/>
      <c r="C1390" s="313"/>
      <c r="D1390" s="313"/>
      <c r="E1390" s="313"/>
      <c r="F1390" s="1542"/>
      <c r="G1390" s="1542"/>
      <c r="H1390" s="1542"/>
      <c r="I1390" s="1542"/>
      <c r="J1390" s="1542"/>
      <c r="K1390" s="1542"/>
      <c r="L1390" s="1542"/>
      <c r="M1390" s="1542"/>
      <c r="N1390" s="1542"/>
      <c r="O1390" s="1542"/>
      <c r="P1390" s="1542"/>
      <c r="Q1390" s="1542"/>
    </row>
    <row r="1391" spans="2:17">
      <c r="B1391" s="313"/>
      <c r="C1391" s="313"/>
      <c r="D1391" s="313"/>
      <c r="E1391" s="313"/>
      <c r="F1391" s="1542"/>
      <c r="G1391" s="1542"/>
      <c r="H1391" s="1542"/>
      <c r="I1391" s="1542"/>
      <c r="J1391" s="1542"/>
      <c r="K1391" s="1542"/>
      <c r="L1391" s="1542"/>
      <c r="M1391" s="1542"/>
      <c r="N1391" s="1542"/>
      <c r="O1391" s="1542"/>
      <c r="P1391" s="1542"/>
      <c r="Q1391" s="1542"/>
    </row>
    <row r="1392" spans="2:17">
      <c r="B1392" s="313"/>
      <c r="C1392" s="313"/>
      <c r="D1392" s="313"/>
      <c r="E1392" s="313"/>
      <c r="F1392" s="1542"/>
      <c r="G1392" s="1542"/>
      <c r="H1392" s="1542"/>
      <c r="I1392" s="1542"/>
      <c r="J1392" s="1542"/>
      <c r="K1392" s="1542"/>
      <c r="L1392" s="1542"/>
      <c r="M1392" s="1542"/>
      <c r="N1392" s="1542"/>
      <c r="O1392" s="1542"/>
      <c r="P1392" s="1542"/>
      <c r="Q1392" s="1542"/>
    </row>
    <row r="1393" spans="2:17">
      <c r="B1393" s="313"/>
      <c r="C1393" s="313"/>
      <c r="D1393" s="313"/>
      <c r="E1393" s="313"/>
      <c r="F1393" s="1542"/>
      <c r="G1393" s="1542"/>
      <c r="H1393" s="1542"/>
      <c r="I1393" s="1542"/>
      <c r="J1393" s="1542"/>
      <c r="K1393" s="1542"/>
      <c r="L1393" s="1542"/>
      <c r="M1393" s="1542"/>
      <c r="N1393" s="1542"/>
      <c r="O1393" s="1542"/>
      <c r="P1393" s="1542"/>
      <c r="Q1393" s="1542"/>
    </row>
    <row r="1394" spans="2:17">
      <c r="B1394" s="313"/>
      <c r="C1394" s="313"/>
      <c r="D1394" s="313"/>
      <c r="E1394" s="313"/>
      <c r="F1394" s="1542"/>
      <c r="G1394" s="1542"/>
      <c r="H1394" s="1542"/>
      <c r="I1394" s="1542"/>
      <c r="J1394" s="1542"/>
      <c r="K1394" s="1542"/>
      <c r="L1394" s="1542"/>
      <c r="M1394" s="1542"/>
      <c r="N1394" s="1542"/>
      <c r="O1394" s="1542"/>
      <c r="P1394" s="1542"/>
      <c r="Q1394" s="1542"/>
    </row>
    <row r="1395" spans="2:17">
      <c r="B1395" s="313"/>
      <c r="C1395" s="313"/>
      <c r="D1395" s="313"/>
      <c r="E1395" s="313"/>
      <c r="F1395" s="1542"/>
      <c r="G1395" s="1542"/>
      <c r="H1395" s="1542"/>
      <c r="I1395" s="1542"/>
      <c r="J1395" s="1542"/>
      <c r="K1395" s="1542"/>
      <c r="L1395" s="1542"/>
      <c r="M1395" s="1542"/>
      <c r="N1395" s="1542"/>
      <c r="O1395" s="1542"/>
      <c r="P1395" s="1542"/>
      <c r="Q1395" s="1542"/>
    </row>
    <row r="1396" spans="2:17">
      <c r="B1396" s="313"/>
      <c r="C1396" s="313"/>
      <c r="D1396" s="313"/>
      <c r="E1396" s="313"/>
      <c r="F1396" s="1542"/>
      <c r="G1396" s="1542"/>
      <c r="H1396" s="1542"/>
      <c r="I1396" s="1542"/>
      <c r="J1396" s="1542"/>
      <c r="K1396" s="1542"/>
      <c r="L1396" s="1542"/>
      <c r="M1396" s="1542"/>
      <c r="N1396" s="1542"/>
      <c r="O1396" s="1542"/>
      <c r="P1396" s="1542"/>
      <c r="Q1396" s="1542"/>
    </row>
    <row r="1397" spans="2:17">
      <c r="B1397" s="313"/>
      <c r="C1397" s="313"/>
      <c r="D1397" s="313"/>
      <c r="E1397" s="313"/>
      <c r="F1397" s="1542"/>
      <c r="G1397" s="1542"/>
      <c r="H1397" s="1542"/>
      <c r="I1397" s="1542"/>
      <c r="J1397" s="1542"/>
      <c r="K1397" s="1542"/>
      <c r="L1397" s="1542"/>
      <c r="M1397" s="1542"/>
      <c r="N1397" s="1542"/>
      <c r="O1397" s="1542"/>
      <c r="P1397" s="1542"/>
      <c r="Q1397" s="1542"/>
    </row>
    <row r="1398" spans="2:17">
      <c r="B1398" s="313"/>
      <c r="C1398" s="313"/>
      <c r="D1398" s="313"/>
      <c r="E1398" s="313"/>
      <c r="F1398" s="1542"/>
      <c r="G1398" s="1542"/>
      <c r="H1398" s="1542"/>
      <c r="I1398" s="1542"/>
      <c r="J1398" s="1542"/>
      <c r="K1398" s="1542"/>
      <c r="L1398" s="1542"/>
      <c r="M1398" s="1542"/>
      <c r="N1398" s="1542"/>
      <c r="O1398" s="1542"/>
      <c r="P1398" s="1542"/>
      <c r="Q1398" s="1542"/>
    </row>
    <row r="1399" spans="2:17">
      <c r="B1399" s="313"/>
      <c r="C1399" s="313"/>
      <c r="D1399" s="313"/>
      <c r="E1399" s="313"/>
      <c r="F1399" s="1542"/>
      <c r="G1399" s="1542"/>
      <c r="H1399" s="1542"/>
      <c r="I1399" s="1542"/>
      <c r="J1399" s="1542"/>
      <c r="K1399" s="1542"/>
      <c r="L1399" s="1542"/>
      <c r="M1399" s="1542"/>
      <c r="N1399" s="1542"/>
      <c r="O1399" s="1542"/>
      <c r="P1399" s="1542"/>
      <c r="Q1399" s="1542"/>
    </row>
    <row r="1400" spans="2:17">
      <c r="B1400" s="313"/>
      <c r="C1400" s="313"/>
      <c r="D1400" s="313"/>
      <c r="E1400" s="313"/>
      <c r="F1400" s="1542"/>
      <c r="G1400" s="1542"/>
      <c r="H1400" s="1542"/>
      <c r="I1400" s="1542"/>
      <c r="J1400" s="1542"/>
      <c r="K1400" s="1542"/>
      <c r="L1400" s="1542"/>
      <c r="M1400" s="1542"/>
      <c r="N1400" s="1542"/>
      <c r="O1400" s="1542"/>
      <c r="P1400" s="1542"/>
      <c r="Q1400" s="1542"/>
    </row>
    <row r="1401" spans="2:17">
      <c r="B1401" s="313"/>
      <c r="C1401" s="313"/>
      <c r="D1401" s="313"/>
      <c r="E1401" s="313"/>
      <c r="F1401" s="1542"/>
      <c r="G1401" s="1542"/>
      <c r="H1401" s="1542"/>
      <c r="I1401" s="1542"/>
      <c r="J1401" s="1542"/>
      <c r="K1401" s="1542"/>
      <c r="L1401" s="1542"/>
      <c r="M1401" s="1542"/>
      <c r="N1401" s="1542"/>
      <c r="O1401" s="1542"/>
      <c r="P1401" s="1542"/>
      <c r="Q1401" s="1542"/>
    </row>
    <row r="1402" spans="2:17">
      <c r="B1402" s="313"/>
      <c r="C1402" s="313"/>
      <c r="D1402" s="313"/>
      <c r="E1402" s="313"/>
      <c r="F1402" s="1542"/>
      <c r="G1402" s="1542"/>
      <c r="H1402" s="1542"/>
      <c r="I1402" s="1542"/>
      <c r="J1402" s="1542"/>
      <c r="K1402" s="1542"/>
      <c r="L1402" s="1542"/>
      <c r="M1402" s="1542"/>
      <c r="N1402" s="1542"/>
      <c r="O1402" s="1542"/>
      <c r="P1402" s="1542"/>
      <c r="Q1402" s="1542"/>
    </row>
    <row r="1403" spans="2:17">
      <c r="B1403" s="313"/>
      <c r="C1403" s="313"/>
      <c r="D1403" s="313"/>
      <c r="E1403" s="313"/>
      <c r="F1403" s="1542"/>
      <c r="G1403" s="1542"/>
      <c r="H1403" s="1542"/>
      <c r="I1403" s="1542"/>
      <c r="J1403" s="1542"/>
      <c r="K1403" s="1542"/>
      <c r="L1403" s="1542"/>
      <c r="M1403" s="1542"/>
      <c r="N1403" s="1542"/>
      <c r="O1403" s="1542"/>
      <c r="P1403" s="1542"/>
      <c r="Q1403" s="1542"/>
    </row>
    <row r="1404" spans="2:17">
      <c r="B1404" s="313"/>
      <c r="C1404" s="313"/>
      <c r="D1404" s="313"/>
      <c r="E1404" s="313"/>
      <c r="F1404" s="1542"/>
      <c r="G1404" s="1542"/>
      <c r="H1404" s="1542"/>
      <c r="I1404" s="1542"/>
      <c r="J1404" s="1542"/>
      <c r="K1404" s="1542"/>
      <c r="L1404" s="1542"/>
      <c r="M1404" s="1542"/>
      <c r="N1404" s="1542"/>
      <c r="O1404" s="1542"/>
      <c r="P1404" s="1542"/>
      <c r="Q1404" s="1542"/>
    </row>
    <row r="1405" spans="2:17">
      <c r="B1405" s="313"/>
      <c r="C1405" s="313"/>
      <c r="D1405" s="313"/>
      <c r="E1405" s="313"/>
      <c r="F1405" s="1542"/>
      <c r="G1405" s="1542"/>
      <c r="H1405" s="1542"/>
      <c r="I1405" s="1542"/>
      <c r="J1405" s="1542"/>
      <c r="K1405" s="1542"/>
      <c r="L1405" s="1542"/>
      <c r="M1405" s="1542"/>
      <c r="N1405" s="1542"/>
      <c r="O1405" s="1542"/>
      <c r="P1405" s="1542"/>
      <c r="Q1405" s="1542"/>
    </row>
    <row r="1406" spans="2:17">
      <c r="B1406" s="313"/>
      <c r="C1406" s="313"/>
      <c r="D1406" s="313"/>
      <c r="E1406" s="313"/>
      <c r="F1406" s="1542"/>
      <c r="G1406" s="1542"/>
      <c r="H1406" s="1542"/>
      <c r="I1406" s="1542"/>
      <c r="J1406" s="1542"/>
      <c r="K1406" s="1542"/>
      <c r="L1406" s="1542"/>
      <c r="M1406" s="1542"/>
      <c r="N1406" s="1542"/>
      <c r="O1406" s="1542"/>
      <c r="P1406" s="1542"/>
      <c r="Q1406" s="1542"/>
    </row>
    <row r="1407" spans="2:17">
      <c r="B1407" s="313"/>
      <c r="C1407" s="313"/>
      <c r="D1407" s="313"/>
      <c r="E1407" s="313"/>
      <c r="F1407" s="1542"/>
      <c r="G1407" s="1542"/>
      <c r="H1407" s="1542"/>
      <c r="I1407" s="1542"/>
      <c r="J1407" s="1542"/>
      <c r="K1407" s="1542"/>
      <c r="L1407" s="1542"/>
      <c r="M1407" s="1542"/>
      <c r="N1407" s="1542"/>
      <c r="O1407" s="1542"/>
      <c r="P1407" s="1542"/>
      <c r="Q1407" s="1542"/>
    </row>
    <row r="1408" spans="2:17">
      <c r="B1408" s="313"/>
      <c r="C1408" s="313"/>
      <c r="D1408" s="313"/>
      <c r="E1408" s="313"/>
      <c r="F1408" s="1542"/>
      <c r="G1408" s="1542"/>
      <c r="H1408" s="1542"/>
      <c r="I1408" s="1542"/>
      <c r="J1408" s="1542"/>
      <c r="K1408" s="1542"/>
      <c r="L1408" s="1542"/>
      <c r="M1408" s="1542"/>
      <c r="N1408" s="1542"/>
      <c r="O1408" s="1542"/>
      <c r="P1408" s="1542"/>
      <c r="Q1408" s="1542"/>
    </row>
    <row r="1409" spans="2:17">
      <c r="B1409" s="313"/>
      <c r="C1409" s="313"/>
      <c r="D1409" s="313"/>
      <c r="E1409" s="313"/>
      <c r="F1409" s="1542"/>
      <c r="G1409" s="1542"/>
      <c r="H1409" s="1542"/>
      <c r="I1409" s="1542"/>
      <c r="J1409" s="1542"/>
      <c r="K1409" s="1542"/>
      <c r="L1409" s="1542"/>
      <c r="M1409" s="1542"/>
      <c r="N1409" s="1542"/>
      <c r="O1409" s="1542"/>
      <c r="P1409" s="1542"/>
      <c r="Q1409" s="1542"/>
    </row>
    <row r="1410" spans="2:17">
      <c r="B1410" s="313"/>
      <c r="C1410" s="313"/>
      <c r="D1410" s="313"/>
      <c r="E1410" s="313"/>
      <c r="F1410" s="1542"/>
      <c r="G1410" s="1542"/>
      <c r="H1410" s="1542"/>
      <c r="I1410" s="1542"/>
      <c r="J1410" s="1542"/>
      <c r="K1410" s="1542"/>
      <c r="L1410" s="1542"/>
      <c r="M1410" s="1542"/>
      <c r="N1410" s="1542"/>
      <c r="O1410" s="1542"/>
      <c r="P1410" s="1542"/>
      <c r="Q1410" s="1542"/>
    </row>
    <row r="1411" spans="2:17">
      <c r="B1411" s="313"/>
      <c r="C1411" s="313"/>
      <c r="D1411" s="313"/>
      <c r="E1411" s="313"/>
      <c r="F1411" s="1542"/>
      <c r="G1411" s="1542"/>
      <c r="H1411" s="1542"/>
      <c r="I1411" s="1542"/>
      <c r="J1411" s="1542"/>
      <c r="K1411" s="1542"/>
      <c r="L1411" s="1542"/>
      <c r="M1411" s="1542"/>
      <c r="N1411" s="1542"/>
      <c r="O1411" s="1542"/>
      <c r="P1411" s="1542"/>
      <c r="Q1411" s="1542"/>
    </row>
    <row r="1412" spans="2:17">
      <c r="B1412" s="313"/>
      <c r="C1412" s="313"/>
      <c r="D1412" s="313"/>
      <c r="E1412" s="313"/>
      <c r="F1412" s="1542"/>
      <c r="G1412" s="1542"/>
      <c r="H1412" s="1542"/>
      <c r="I1412" s="1542"/>
      <c r="J1412" s="1542"/>
      <c r="K1412" s="1542"/>
      <c r="L1412" s="1542"/>
      <c r="M1412" s="1542"/>
      <c r="N1412" s="1542"/>
      <c r="O1412" s="1542"/>
      <c r="P1412" s="1542"/>
      <c r="Q1412" s="1542"/>
    </row>
    <row r="1413" spans="2:17">
      <c r="B1413" s="313"/>
      <c r="C1413" s="313"/>
      <c r="D1413" s="313"/>
      <c r="E1413" s="313"/>
      <c r="F1413" s="1542"/>
      <c r="G1413" s="1542"/>
      <c r="H1413" s="1542"/>
      <c r="I1413" s="1542"/>
      <c r="J1413" s="1542"/>
      <c r="K1413" s="1542"/>
      <c r="L1413" s="1542"/>
      <c r="M1413" s="1542"/>
      <c r="N1413" s="1542"/>
      <c r="O1413" s="1542"/>
      <c r="P1413" s="1542"/>
      <c r="Q1413" s="1542"/>
    </row>
    <row r="1414" spans="2:17">
      <c r="B1414" s="313"/>
      <c r="C1414" s="313"/>
      <c r="D1414" s="313"/>
      <c r="E1414" s="313"/>
      <c r="F1414" s="1542"/>
      <c r="G1414" s="1542"/>
      <c r="H1414" s="1542"/>
      <c r="I1414" s="1542"/>
      <c r="J1414" s="1542"/>
      <c r="K1414" s="1542"/>
      <c r="L1414" s="1542"/>
      <c r="M1414" s="1542"/>
      <c r="N1414" s="1542"/>
      <c r="O1414" s="1542"/>
      <c r="P1414" s="1542"/>
      <c r="Q1414" s="1542"/>
    </row>
    <row r="1415" spans="2:17">
      <c r="B1415" s="313"/>
      <c r="C1415" s="313"/>
      <c r="D1415" s="313"/>
      <c r="E1415" s="313"/>
      <c r="F1415" s="1542"/>
      <c r="G1415" s="1542"/>
      <c r="H1415" s="1542"/>
      <c r="I1415" s="1542"/>
      <c r="J1415" s="1542"/>
      <c r="K1415" s="1542"/>
      <c r="L1415" s="1542"/>
      <c r="M1415" s="1542"/>
      <c r="N1415" s="1542"/>
      <c r="O1415" s="1542"/>
      <c r="P1415" s="1542"/>
      <c r="Q1415" s="1542"/>
    </row>
    <row r="1416" spans="2:17">
      <c r="B1416" s="313"/>
      <c r="C1416" s="313"/>
      <c r="D1416" s="313"/>
      <c r="E1416" s="313"/>
      <c r="F1416" s="1542"/>
      <c r="G1416" s="1542"/>
      <c r="H1416" s="1542"/>
      <c r="I1416" s="1542"/>
      <c r="J1416" s="1542"/>
      <c r="K1416" s="1542"/>
      <c r="L1416" s="1542"/>
      <c r="M1416" s="1542"/>
      <c r="N1416" s="1542"/>
      <c r="O1416" s="1542"/>
      <c r="P1416" s="1542"/>
      <c r="Q1416" s="1542"/>
    </row>
    <row r="1417" spans="2:17">
      <c r="B1417" s="313"/>
      <c r="C1417" s="313"/>
      <c r="D1417" s="313"/>
      <c r="E1417" s="313"/>
      <c r="F1417" s="1542"/>
      <c r="G1417" s="1542"/>
      <c r="H1417" s="1542"/>
      <c r="I1417" s="1542"/>
      <c r="J1417" s="1542"/>
      <c r="K1417" s="1542"/>
      <c r="L1417" s="1542"/>
      <c r="M1417" s="1542"/>
      <c r="N1417" s="1542"/>
      <c r="O1417" s="1542"/>
      <c r="P1417" s="1542"/>
      <c r="Q1417" s="1542"/>
    </row>
    <row r="1418" spans="2:17">
      <c r="B1418" s="313"/>
      <c r="C1418" s="313"/>
      <c r="D1418" s="313"/>
      <c r="E1418" s="313"/>
      <c r="F1418" s="1542"/>
      <c r="G1418" s="1542"/>
      <c r="H1418" s="1542"/>
      <c r="I1418" s="1542"/>
      <c r="J1418" s="1542"/>
      <c r="K1418" s="1542"/>
      <c r="L1418" s="1542"/>
      <c r="M1418" s="1542"/>
      <c r="N1418" s="1542"/>
      <c r="O1418" s="1542"/>
      <c r="P1418" s="1542"/>
      <c r="Q1418" s="1542"/>
    </row>
    <row r="1419" spans="2:17">
      <c r="B1419" s="313"/>
      <c r="C1419" s="313"/>
      <c r="D1419" s="313"/>
      <c r="E1419" s="313"/>
      <c r="F1419" s="1542"/>
      <c r="G1419" s="1542"/>
      <c r="H1419" s="1542"/>
      <c r="I1419" s="1542"/>
      <c r="J1419" s="1542"/>
      <c r="K1419" s="1542"/>
      <c r="L1419" s="1542"/>
      <c r="M1419" s="1542"/>
      <c r="N1419" s="1542"/>
      <c r="O1419" s="1542"/>
      <c r="P1419" s="1542"/>
      <c r="Q1419" s="1542"/>
    </row>
    <row r="1420" spans="2:17">
      <c r="B1420" s="313"/>
      <c r="C1420" s="313"/>
      <c r="D1420" s="313"/>
      <c r="E1420" s="313"/>
      <c r="F1420" s="1542"/>
      <c r="G1420" s="1542"/>
      <c r="H1420" s="1542"/>
      <c r="I1420" s="1542"/>
      <c r="J1420" s="1542"/>
      <c r="K1420" s="1542"/>
      <c r="L1420" s="1542"/>
      <c r="M1420" s="1542"/>
      <c r="N1420" s="1542"/>
      <c r="O1420" s="1542"/>
      <c r="P1420" s="1542"/>
      <c r="Q1420" s="1542"/>
    </row>
    <row r="1421" spans="2:17">
      <c r="B1421" s="313"/>
      <c r="C1421" s="313"/>
      <c r="D1421" s="313"/>
      <c r="E1421" s="313"/>
      <c r="F1421" s="1542"/>
      <c r="G1421" s="1542"/>
      <c r="H1421" s="1542"/>
      <c r="I1421" s="1542"/>
      <c r="J1421" s="1542"/>
      <c r="K1421" s="1542"/>
      <c r="L1421" s="1542"/>
      <c r="M1421" s="1542"/>
      <c r="N1421" s="1542"/>
      <c r="O1421" s="1542"/>
      <c r="P1421" s="1542"/>
      <c r="Q1421" s="1542"/>
    </row>
    <row r="1422" spans="2:17">
      <c r="B1422" s="313"/>
      <c r="C1422" s="313"/>
      <c r="D1422" s="313"/>
      <c r="E1422" s="313"/>
      <c r="F1422" s="1542"/>
      <c r="G1422" s="1542"/>
      <c r="H1422" s="1542"/>
      <c r="I1422" s="1542"/>
      <c r="J1422" s="1542"/>
      <c r="K1422" s="1542"/>
      <c r="L1422" s="1542"/>
      <c r="M1422" s="1542"/>
      <c r="N1422" s="1542"/>
      <c r="O1422" s="1542"/>
      <c r="P1422" s="1542"/>
      <c r="Q1422" s="1542"/>
    </row>
    <row r="1423" spans="2:17">
      <c r="B1423" s="313"/>
      <c r="C1423" s="313"/>
      <c r="D1423" s="313"/>
      <c r="E1423" s="313"/>
      <c r="F1423" s="1542"/>
      <c r="G1423" s="1542"/>
      <c r="H1423" s="1542"/>
      <c r="I1423" s="1542"/>
      <c r="J1423" s="1542"/>
      <c r="K1423" s="1542"/>
      <c r="L1423" s="1542"/>
      <c r="M1423" s="1542"/>
      <c r="N1423" s="1542"/>
      <c r="O1423" s="1542"/>
      <c r="P1423" s="1542"/>
      <c r="Q1423" s="1542"/>
    </row>
    <row r="1424" spans="2:17">
      <c r="B1424" s="313"/>
      <c r="C1424" s="313"/>
      <c r="D1424" s="313"/>
      <c r="E1424" s="313"/>
      <c r="F1424" s="1542"/>
      <c r="G1424" s="1542"/>
      <c r="H1424" s="1542"/>
      <c r="I1424" s="1542"/>
      <c r="J1424" s="1542"/>
      <c r="K1424" s="1542"/>
      <c r="L1424" s="1542"/>
      <c r="M1424" s="1542"/>
      <c r="N1424" s="1542"/>
      <c r="O1424" s="1542"/>
      <c r="P1424" s="1542"/>
      <c r="Q1424" s="1542"/>
    </row>
    <row r="1425" spans="2:17">
      <c r="B1425" s="313"/>
      <c r="C1425" s="313"/>
      <c r="D1425" s="313"/>
      <c r="E1425" s="313"/>
      <c r="F1425" s="1542"/>
      <c r="G1425" s="1542"/>
      <c r="H1425" s="1542"/>
      <c r="I1425" s="1542"/>
      <c r="J1425" s="1542"/>
      <c r="K1425" s="1542"/>
      <c r="L1425" s="1542"/>
      <c r="M1425" s="1542"/>
      <c r="N1425" s="1542"/>
      <c r="O1425" s="1542"/>
      <c r="P1425" s="1542"/>
      <c r="Q1425" s="1542"/>
    </row>
    <row r="1426" spans="2:17">
      <c r="B1426" s="313"/>
      <c r="C1426" s="313"/>
      <c r="D1426" s="313"/>
      <c r="E1426" s="313"/>
      <c r="F1426" s="1542"/>
      <c r="G1426" s="1542"/>
      <c r="H1426" s="1542"/>
      <c r="I1426" s="1542"/>
      <c r="J1426" s="1542"/>
      <c r="K1426" s="1542"/>
      <c r="L1426" s="1542"/>
      <c r="M1426" s="1542"/>
      <c r="N1426" s="1542"/>
      <c r="O1426" s="1542"/>
      <c r="P1426" s="1542"/>
      <c r="Q1426" s="1542"/>
    </row>
    <row r="1427" spans="2:17">
      <c r="B1427" s="313"/>
      <c r="C1427" s="313"/>
      <c r="D1427" s="313"/>
      <c r="E1427" s="313"/>
      <c r="F1427" s="1542"/>
      <c r="G1427" s="1542"/>
      <c r="H1427" s="1542"/>
      <c r="I1427" s="1542"/>
      <c r="J1427" s="1542"/>
      <c r="K1427" s="1542"/>
      <c r="L1427" s="1542"/>
      <c r="M1427" s="1542"/>
      <c r="N1427" s="1542"/>
      <c r="O1427" s="1542"/>
      <c r="P1427" s="1542"/>
      <c r="Q1427" s="1542"/>
    </row>
    <row r="1428" spans="2:17">
      <c r="B1428" s="313"/>
      <c r="C1428" s="313"/>
      <c r="D1428" s="313"/>
      <c r="E1428" s="313"/>
      <c r="F1428" s="1542"/>
      <c r="G1428" s="1542"/>
      <c r="H1428" s="1542"/>
      <c r="I1428" s="1542"/>
      <c r="J1428" s="1542"/>
      <c r="K1428" s="1542"/>
      <c r="L1428" s="1542"/>
      <c r="M1428" s="1542"/>
      <c r="N1428" s="1542"/>
      <c r="O1428" s="1542"/>
      <c r="P1428" s="1542"/>
      <c r="Q1428" s="1542"/>
    </row>
    <row r="1429" spans="2:17">
      <c r="B1429" s="313"/>
      <c r="C1429" s="313"/>
      <c r="D1429" s="313"/>
      <c r="E1429" s="313"/>
      <c r="F1429" s="1542"/>
      <c r="G1429" s="1542"/>
      <c r="H1429" s="1542"/>
      <c r="I1429" s="1542"/>
      <c r="J1429" s="1542"/>
      <c r="K1429" s="1542"/>
      <c r="L1429" s="1542"/>
      <c r="M1429" s="1542"/>
      <c r="N1429" s="1542"/>
      <c r="O1429" s="1542"/>
      <c r="P1429" s="1542"/>
      <c r="Q1429" s="1542"/>
    </row>
    <row r="1430" spans="2:17">
      <c r="B1430" s="313"/>
      <c r="C1430" s="313"/>
      <c r="D1430" s="313"/>
      <c r="E1430" s="313"/>
      <c r="F1430" s="1542"/>
      <c r="G1430" s="1542"/>
      <c r="H1430" s="1542"/>
      <c r="I1430" s="1542"/>
      <c r="J1430" s="1542"/>
      <c r="K1430" s="1542"/>
      <c r="L1430" s="1542"/>
      <c r="M1430" s="1542"/>
      <c r="N1430" s="1542"/>
      <c r="O1430" s="1542"/>
      <c r="P1430" s="1542"/>
      <c r="Q1430" s="1542"/>
    </row>
    <row r="1431" spans="2:17">
      <c r="B1431" s="313"/>
      <c r="C1431" s="313"/>
      <c r="D1431" s="313"/>
      <c r="E1431" s="313"/>
      <c r="F1431" s="1542"/>
      <c r="G1431" s="1542"/>
      <c r="H1431" s="1542"/>
      <c r="I1431" s="1542"/>
      <c r="J1431" s="1542"/>
      <c r="K1431" s="1542"/>
      <c r="L1431" s="1542"/>
      <c r="M1431" s="1542"/>
      <c r="N1431" s="1542"/>
      <c r="O1431" s="1542"/>
      <c r="P1431" s="1542"/>
      <c r="Q1431" s="1542"/>
    </row>
    <row r="1432" spans="2:17">
      <c r="B1432" s="313"/>
      <c r="C1432" s="313"/>
      <c r="D1432" s="313"/>
      <c r="E1432" s="313"/>
      <c r="F1432" s="1542"/>
      <c r="G1432" s="1542"/>
      <c r="H1432" s="1542"/>
      <c r="I1432" s="1542"/>
      <c r="J1432" s="1542"/>
      <c r="K1432" s="1542"/>
      <c r="L1432" s="1542"/>
      <c r="M1432" s="1542"/>
      <c r="N1432" s="1542"/>
      <c r="O1432" s="1542"/>
      <c r="P1432" s="1542"/>
      <c r="Q1432" s="1542"/>
    </row>
    <row r="1433" spans="2:17">
      <c r="B1433" s="313"/>
      <c r="C1433" s="313"/>
      <c r="D1433" s="313"/>
      <c r="E1433" s="313"/>
      <c r="F1433" s="1542"/>
      <c r="G1433" s="1542"/>
      <c r="H1433" s="1542"/>
      <c r="I1433" s="1542"/>
      <c r="J1433" s="1542"/>
      <c r="K1433" s="1542"/>
      <c r="L1433" s="1542"/>
      <c r="M1433" s="1542"/>
      <c r="N1433" s="1542"/>
      <c r="O1433" s="1542"/>
      <c r="P1433" s="1542"/>
      <c r="Q1433" s="1542"/>
    </row>
    <row r="1434" spans="2:17">
      <c r="B1434" s="313"/>
      <c r="C1434" s="313"/>
      <c r="D1434" s="313"/>
      <c r="E1434" s="313"/>
      <c r="F1434" s="1542"/>
      <c r="G1434" s="1542"/>
      <c r="H1434" s="1542"/>
      <c r="I1434" s="1542"/>
      <c r="J1434" s="1542"/>
      <c r="K1434" s="1542"/>
      <c r="L1434" s="1542"/>
      <c r="M1434" s="1542"/>
      <c r="N1434" s="1542"/>
      <c r="O1434" s="1542"/>
      <c r="P1434" s="1542"/>
      <c r="Q1434" s="1542"/>
    </row>
    <row r="1435" spans="2:17">
      <c r="B1435" s="313"/>
      <c r="C1435" s="313"/>
      <c r="D1435" s="313"/>
      <c r="E1435" s="313"/>
      <c r="F1435" s="1542"/>
      <c r="G1435" s="1542"/>
      <c r="H1435" s="1542"/>
      <c r="I1435" s="1542"/>
      <c r="J1435" s="1542"/>
      <c r="K1435" s="1542"/>
      <c r="L1435" s="1542"/>
      <c r="M1435" s="1542"/>
      <c r="N1435" s="1542"/>
      <c r="O1435" s="1542"/>
      <c r="P1435" s="1542"/>
      <c r="Q1435" s="1542"/>
    </row>
    <row r="1436" spans="2:17">
      <c r="B1436" s="313"/>
      <c r="C1436" s="313"/>
      <c r="D1436" s="313"/>
      <c r="E1436" s="313"/>
      <c r="F1436" s="1542"/>
      <c r="G1436" s="1542"/>
      <c r="H1436" s="1542"/>
      <c r="I1436" s="1542"/>
      <c r="J1436" s="1542"/>
      <c r="K1436" s="1542"/>
      <c r="L1436" s="1542"/>
      <c r="M1436" s="1542"/>
      <c r="N1436" s="1542"/>
      <c r="O1436" s="1542"/>
      <c r="P1436" s="1542"/>
      <c r="Q1436" s="1542"/>
    </row>
    <row r="1437" spans="2:17">
      <c r="B1437" s="313"/>
      <c r="C1437" s="313"/>
      <c r="D1437" s="313"/>
      <c r="E1437" s="313"/>
      <c r="F1437" s="1542"/>
      <c r="G1437" s="1542"/>
      <c r="H1437" s="1542"/>
      <c r="I1437" s="1542"/>
      <c r="J1437" s="1542"/>
      <c r="K1437" s="1542"/>
      <c r="L1437" s="1542"/>
      <c r="M1437" s="1542"/>
      <c r="N1437" s="1542"/>
      <c r="O1437" s="1542"/>
      <c r="P1437" s="1542"/>
      <c r="Q1437" s="1542"/>
    </row>
    <row r="1438" spans="2:17">
      <c r="B1438" s="313"/>
      <c r="C1438" s="313"/>
      <c r="D1438" s="313"/>
      <c r="E1438" s="313"/>
      <c r="F1438" s="1542"/>
      <c r="G1438" s="1542"/>
      <c r="H1438" s="1542"/>
      <c r="I1438" s="1542"/>
      <c r="J1438" s="1542"/>
      <c r="K1438" s="1542"/>
      <c r="L1438" s="1542"/>
      <c r="M1438" s="1542"/>
      <c r="N1438" s="1542"/>
      <c r="O1438" s="1542"/>
      <c r="P1438" s="1542"/>
      <c r="Q1438" s="1542"/>
    </row>
    <row r="1439" spans="2:17">
      <c r="B1439" s="313"/>
      <c r="C1439" s="313"/>
      <c r="D1439" s="313"/>
      <c r="E1439" s="313"/>
      <c r="F1439" s="1542"/>
      <c r="G1439" s="1542"/>
      <c r="H1439" s="1542"/>
      <c r="I1439" s="1542"/>
      <c r="J1439" s="1542"/>
      <c r="K1439" s="1542"/>
      <c r="L1439" s="1542"/>
      <c r="M1439" s="1542"/>
      <c r="N1439" s="1542"/>
      <c r="O1439" s="1542"/>
      <c r="P1439" s="1542"/>
      <c r="Q1439" s="1542"/>
    </row>
    <row r="1440" spans="2:17">
      <c r="B1440" s="313"/>
      <c r="C1440" s="313"/>
      <c r="D1440" s="313"/>
      <c r="E1440" s="313"/>
      <c r="F1440" s="1542"/>
      <c r="G1440" s="1542"/>
      <c r="H1440" s="1542"/>
      <c r="I1440" s="1542"/>
      <c r="J1440" s="1542"/>
      <c r="K1440" s="1542"/>
      <c r="L1440" s="1542"/>
      <c r="M1440" s="1542"/>
      <c r="N1440" s="1542"/>
      <c r="O1440" s="1542"/>
      <c r="P1440" s="1542"/>
      <c r="Q1440" s="1542"/>
    </row>
    <row r="1441" spans="2:17">
      <c r="B1441" s="313"/>
      <c r="C1441" s="313"/>
      <c r="D1441" s="313"/>
      <c r="E1441" s="313"/>
      <c r="F1441" s="1542"/>
      <c r="G1441" s="1542"/>
      <c r="H1441" s="1542"/>
      <c r="I1441" s="1542"/>
      <c r="J1441" s="1542"/>
      <c r="K1441" s="1542"/>
      <c r="L1441" s="1542"/>
      <c r="M1441" s="1542"/>
      <c r="N1441" s="1542"/>
      <c r="O1441" s="1542"/>
      <c r="P1441" s="1542"/>
      <c r="Q1441" s="1542"/>
    </row>
    <row r="1442" spans="2:17">
      <c r="B1442" s="313"/>
      <c r="C1442" s="313"/>
      <c r="D1442" s="313"/>
      <c r="E1442" s="313"/>
      <c r="F1442" s="1542"/>
      <c r="G1442" s="1542"/>
      <c r="H1442" s="1542"/>
      <c r="I1442" s="1542"/>
      <c r="J1442" s="1542"/>
      <c r="K1442" s="1542"/>
      <c r="L1442" s="1542"/>
      <c r="M1442" s="1542"/>
      <c r="N1442" s="1542"/>
      <c r="O1442" s="1542"/>
      <c r="P1442" s="1542"/>
      <c r="Q1442" s="1542"/>
    </row>
    <row r="1443" spans="2:17">
      <c r="B1443" s="313"/>
      <c r="C1443" s="313"/>
      <c r="D1443" s="313"/>
      <c r="E1443" s="313"/>
      <c r="F1443" s="1542"/>
      <c r="G1443" s="1542"/>
      <c r="H1443" s="1542"/>
      <c r="I1443" s="1542"/>
      <c r="J1443" s="1542"/>
      <c r="K1443" s="1542"/>
      <c r="L1443" s="1542"/>
      <c r="M1443" s="1542"/>
      <c r="N1443" s="1542"/>
      <c r="O1443" s="1542"/>
      <c r="P1443" s="1542"/>
      <c r="Q1443" s="1542"/>
    </row>
    <row r="1444" spans="2:17">
      <c r="B1444" s="313"/>
      <c r="C1444" s="313"/>
      <c r="D1444" s="313"/>
      <c r="E1444" s="313"/>
      <c r="F1444" s="1542"/>
      <c r="G1444" s="1542"/>
      <c r="H1444" s="1542"/>
      <c r="I1444" s="1542"/>
      <c r="J1444" s="1542"/>
      <c r="K1444" s="1542"/>
      <c r="L1444" s="1542"/>
      <c r="M1444" s="1542"/>
      <c r="N1444" s="1542"/>
      <c r="O1444" s="1542"/>
      <c r="P1444" s="1542"/>
      <c r="Q1444" s="1542"/>
    </row>
    <row r="1445" spans="2:17">
      <c r="B1445" s="313"/>
      <c r="C1445" s="313"/>
      <c r="D1445" s="313"/>
      <c r="E1445" s="313"/>
      <c r="F1445" s="1542"/>
      <c r="G1445" s="1542"/>
      <c r="H1445" s="1542"/>
      <c r="I1445" s="1542"/>
      <c r="J1445" s="1542"/>
      <c r="K1445" s="1542"/>
      <c r="L1445" s="1542"/>
      <c r="M1445" s="1542"/>
      <c r="N1445" s="1542"/>
      <c r="O1445" s="1542"/>
      <c r="P1445" s="1542"/>
      <c r="Q1445" s="1542"/>
    </row>
    <row r="1446" spans="2:17">
      <c r="B1446" s="313"/>
      <c r="C1446" s="313"/>
      <c r="D1446" s="313"/>
      <c r="E1446" s="313"/>
      <c r="F1446" s="1542"/>
      <c r="G1446" s="1542"/>
      <c r="H1446" s="1542"/>
      <c r="I1446" s="1542"/>
      <c r="J1446" s="1542"/>
      <c r="K1446" s="1542"/>
      <c r="L1446" s="1542"/>
      <c r="M1446" s="1542"/>
      <c r="N1446" s="1542"/>
      <c r="O1446" s="1542"/>
      <c r="P1446" s="1542"/>
      <c r="Q1446" s="1542"/>
    </row>
    <row r="1447" spans="2:17">
      <c r="B1447" s="313"/>
      <c r="C1447" s="313"/>
      <c r="D1447" s="313"/>
      <c r="E1447" s="313"/>
      <c r="F1447" s="1542"/>
      <c r="G1447" s="1542"/>
      <c r="H1447" s="1542"/>
      <c r="I1447" s="1542"/>
      <c r="J1447" s="1542"/>
      <c r="K1447" s="1542"/>
      <c r="L1447" s="1542"/>
      <c r="M1447" s="1542"/>
      <c r="N1447" s="1542"/>
      <c r="O1447" s="1542"/>
      <c r="P1447" s="1542"/>
      <c r="Q1447" s="1542"/>
    </row>
    <row r="1448" spans="2:17">
      <c r="B1448" s="313"/>
      <c r="C1448" s="313"/>
      <c r="D1448" s="313"/>
      <c r="E1448" s="313"/>
      <c r="F1448" s="1542"/>
      <c r="G1448" s="1542"/>
      <c r="H1448" s="1542"/>
      <c r="I1448" s="1542"/>
      <c r="J1448" s="1542"/>
      <c r="K1448" s="1542"/>
      <c r="L1448" s="1542"/>
      <c r="M1448" s="1542"/>
      <c r="N1448" s="1542"/>
      <c r="O1448" s="1542"/>
      <c r="P1448" s="1542"/>
      <c r="Q1448" s="1542"/>
    </row>
    <row r="1449" spans="2:17">
      <c r="B1449" s="313"/>
      <c r="C1449" s="313"/>
      <c r="D1449" s="313"/>
      <c r="E1449" s="313"/>
      <c r="F1449" s="1542"/>
      <c r="G1449" s="1542"/>
      <c r="H1449" s="1542"/>
      <c r="I1449" s="1542"/>
      <c r="J1449" s="1542"/>
      <c r="K1449" s="1542"/>
      <c r="L1449" s="1542"/>
      <c r="M1449" s="1542"/>
      <c r="N1449" s="1542"/>
      <c r="O1449" s="1542"/>
      <c r="P1449" s="1542"/>
      <c r="Q1449" s="1542"/>
    </row>
    <row r="1450" spans="2:17">
      <c r="B1450" s="313"/>
      <c r="C1450" s="313"/>
      <c r="D1450" s="313"/>
      <c r="E1450" s="313"/>
      <c r="F1450" s="1542"/>
      <c r="G1450" s="1542"/>
      <c r="H1450" s="1542"/>
      <c r="I1450" s="1542"/>
      <c r="J1450" s="1542"/>
      <c r="K1450" s="1542"/>
      <c r="L1450" s="1542"/>
      <c r="M1450" s="1542"/>
      <c r="N1450" s="1542"/>
      <c r="O1450" s="1542"/>
      <c r="P1450" s="1542"/>
      <c r="Q1450" s="1542"/>
    </row>
    <row r="1451" spans="2:17">
      <c r="B1451" s="313"/>
      <c r="C1451" s="313"/>
      <c r="D1451" s="313"/>
      <c r="E1451" s="313"/>
      <c r="F1451" s="1542"/>
      <c r="G1451" s="1542"/>
      <c r="H1451" s="1542"/>
      <c r="I1451" s="1542"/>
      <c r="J1451" s="1542"/>
      <c r="K1451" s="1542"/>
      <c r="L1451" s="1542"/>
      <c r="M1451" s="1542"/>
      <c r="N1451" s="1542"/>
      <c r="O1451" s="1542"/>
      <c r="P1451" s="1542"/>
      <c r="Q1451" s="1542"/>
    </row>
    <row r="1452" spans="2:17">
      <c r="B1452" s="313"/>
      <c r="C1452" s="313"/>
      <c r="D1452" s="313"/>
      <c r="E1452" s="313"/>
      <c r="F1452" s="1542"/>
      <c r="G1452" s="1542"/>
      <c r="H1452" s="1542"/>
      <c r="I1452" s="1542"/>
      <c r="J1452" s="1542"/>
      <c r="K1452" s="1542"/>
      <c r="L1452" s="1542"/>
      <c r="M1452" s="1542"/>
      <c r="N1452" s="1542"/>
      <c r="O1452" s="1542"/>
      <c r="P1452" s="1542"/>
      <c r="Q1452" s="1542"/>
    </row>
    <row r="1453" spans="2:17">
      <c r="B1453" s="313"/>
      <c r="C1453" s="313"/>
      <c r="D1453" s="313"/>
      <c r="E1453" s="313"/>
      <c r="F1453" s="1542"/>
      <c r="G1453" s="1542"/>
      <c r="H1453" s="1542"/>
      <c r="I1453" s="1542"/>
      <c r="J1453" s="1542"/>
      <c r="K1453" s="1542"/>
      <c r="L1453" s="1542"/>
      <c r="M1453" s="1542"/>
      <c r="N1453" s="1542"/>
      <c r="O1453" s="1542"/>
      <c r="P1453" s="1542"/>
      <c r="Q1453" s="1542"/>
    </row>
    <row r="1454" spans="2:17">
      <c r="B1454" s="313"/>
      <c r="C1454" s="313"/>
      <c r="D1454" s="313"/>
      <c r="E1454" s="313"/>
      <c r="F1454" s="1542"/>
      <c r="G1454" s="1542"/>
      <c r="H1454" s="1542"/>
      <c r="I1454" s="1542"/>
      <c r="J1454" s="1542"/>
      <c r="K1454" s="1542"/>
      <c r="L1454" s="1542"/>
      <c r="M1454" s="1542"/>
      <c r="N1454" s="1542"/>
      <c r="O1454" s="1542"/>
      <c r="P1454" s="1542"/>
      <c r="Q1454" s="1542"/>
    </row>
    <row r="1455" spans="2:17">
      <c r="B1455" s="313"/>
      <c r="C1455" s="313"/>
      <c r="D1455" s="313"/>
      <c r="E1455" s="313"/>
      <c r="F1455" s="1542"/>
      <c r="G1455" s="1542"/>
      <c r="H1455" s="1542"/>
      <c r="I1455" s="1542"/>
      <c r="J1455" s="1542"/>
      <c r="K1455" s="1542"/>
      <c r="L1455" s="1542"/>
      <c r="M1455" s="1542"/>
      <c r="N1455" s="1542"/>
      <c r="O1455" s="1542"/>
      <c r="P1455" s="1542"/>
      <c r="Q1455" s="1542"/>
    </row>
    <row r="1456" spans="2:17">
      <c r="B1456" s="313"/>
      <c r="C1456" s="313"/>
      <c r="D1456" s="313"/>
      <c r="E1456" s="313"/>
      <c r="F1456" s="1542"/>
      <c r="G1456" s="1542"/>
      <c r="H1456" s="1542"/>
      <c r="I1456" s="1542"/>
      <c r="J1456" s="1542"/>
      <c r="K1456" s="1542"/>
      <c r="L1456" s="1542"/>
      <c r="M1456" s="1542"/>
      <c r="N1456" s="1542"/>
      <c r="O1456" s="1542"/>
      <c r="P1456" s="1542"/>
      <c r="Q1456" s="1542"/>
    </row>
    <row r="1457" spans="2:17">
      <c r="B1457" s="313"/>
      <c r="C1457" s="313"/>
      <c r="D1457" s="313"/>
      <c r="E1457" s="313"/>
      <c r="F1457" s="1542"/>
      <c r="G1457" s="1542"/>
      <c r="H1457" s="1542"/>
      <c r="I1457" s="1542"/>
      <c r="J1457" s="1542"/>
      <c r="K1457" s="1542"/>
      <c r="L1457" s="1542"/>
      <c r="M1457" s="1542"/>
      <c r="N1457" s="1542"/>
      <c r="O1457" s="1542"/>
      <c r="P1457" s="1542"/>
      <c r="Q1457" s="1542"/>
    </row>
    <row r="1458" spans="2:17">
      <c r="B1458" s="313"/>
      <c r="C1458" s="313"/>
      <c r="D1458" s="313"/>
      <c r="E1458" s="313"/>
      <c r="F1458" s="1542"/>
      <c r="G1458" s="1542"/>
      <c r="H1458" s="1542"/>
      <c r="I1458" s="1542"/>
      <c r="J1458" s="1542"/>
      <c r="K1458" s="1542"/>
      <c r="L1458" s="1542"/>
      <c r="M1458" s="1542"/>
      <c r="N1458" s="1542"/>
      <c r="O1458" s="1542"/>
      <c r="P1458" s="1542"/>
      <c r="Q1458" s="1542"/>
    </row>
    <row r="1459" spans="2:17">
      <c r="B1459" s="313"/>
      <c r="C1459" s="313"/>
      <c r="D1459" s="313"/>
      <c r="E1459" s="313"/>
      <c r="F1459" s="1542"/>
      <c r="G1459" s="1542"/>
      <c r="H1459" s="1542"/>
      <c r="I1459" s="1542"/>
      <c r="J1459" s="1542"/>
      <c r="K1459" s="1542"/>
      <c r="L1459" s="1542"/>
      <c r="M1459" s="1542"/>
      <c r="N1459" s="1542"/>
      <c r="O1459" s="1542"/>
      <c r="P1459" s="1542"/>
      <c r="Q1459" s="1542"/>
    </row>
    <row r="1460" spans="2:17">
      <c r="B1460" s="313"/>
      <c r="C1460" s="313"/>
      <c r="D1460" s="313"/>
      <c r="E1460" s="313"/>
      <c r="F1460" s="1542"/>
      <c r="G1460" s="1542"/>
      <c r="H1460" s="1542"/>
      <c r="I1460" s="1542"/>
      <c r="J1460" s="1542"/>
      <c r="K1460" s="1542"/>
      <c r="L1460" s="1542"/>
      <c r="M1460" s="1542"/>
      <c r="N1460" s="1542"/>
      <c r="O1460" s="1542"/>
      <c r="P1460" s="1542"/>
      <c r="Q1460" s="1542"/>
    </row>
    <row r="1461" spans="2:17">
      <c r="B1461" s="313"/>
      <c r="C1461" s="313"/>
      <c r="D1461" s="313"/>
      <c r="E1461" s="313"/>
      <c r="F1461" s="1542"/>
      <c r="G1461" s="1542"/>
      <c r="H1461" s="1542"/>
      <c r="I1461" s="1542"/>
      <c r="J1461" s="1542"/>
      <c r="K1461" s="1542"/>
      <c r="L1461" s="1542"/>
      <c r="M1461" s="1542"/>
      <c r="N1461" s="1542"/>
      <c r="O1461" s="1542"/>
      <c r="P1461" s="1542"/>
      <c r="Q1461" s="1542"/>
    </row>
    <row r="1462" spans="2:17">
      <c r="B1462" s="313"/>
      <c r="C1462" s="313"/>
      <c r="D1462" s="313"/>
      <c r="E1462" s="313"/>
      <c r="F1462" s="1542"/>
      <c r="G1462" s="1542"/>
      <c r="H1462" s="1542"/>
      <c r="I1462" s="1542"/>
      <c r="J1462" s="1542"/>
      <c r="K1462" s="1542"/>
      <c r="L1462" s="1542"/>
      <c r="M1462" s="1542"/>
      <c r="N1462" s="1542"/>
      <c r="O1462" s="1542"/>
      <c r="P1462" s="1542"/>
      <c r="Q1462" s="1542"/>
    </row>
    <row r="1463" spans="2:17">
      <c r="B1463" s="313"/>
      <c r="C1463" s="313"/>
      <c r="D1463" s="313"/>
      <c r="E1463" s="313"/>
      <c r="F1463" s="1542"/>
      <c r="G1463" s="1542"/>
      <c r="H1463" s="1542"/>
      <c r="I1463" s="1542"/>
      <c r="J1463" s="1542"/>
      <c r="K1463" s="1542"/>
      <c r="L1463" s="1542"/>
      <c r="M1463" s="1542"/>
      <c r="N1463" s="1542"/>
      <c r="O1463" s="1542"/>
      <c r="P1463" s="1542"/>
      <c r="Q1463" s="1542"/>
    </row>
    <row r="1464" spans="2:17">
      <c r="B1464" s="313"/>
      <c r="C1464" s="313"/>
      <c r="D1464" s="313"/>
      <c r="E1464" s="313"/>
      <c r="F1464" s="1542"/>
      <c r="G1464" s="1542"/>
      <c r="H1464" s="1542"/>
      <c r="I1464" s="1542"/>
      <c r="J1464" s="1542"/>
      <c r="K1464" s="1542"/>
      <c r="L1464" s="1542"/>
      <c r="M1464" s="1542"/>
      <c r="N1464" s="1542"/>
      <c r="O1464" s="1542"/>
      <c r="P1464" s="1542"/>
      <c r="Q1464" s="1542"/>
    </row>
    <row r="1465" spans="2:17">
      <c r="B1465" s="313"/>
      <c r="C1465" s="313"/>
      <c r="D1465" s="313"/>
      <c r="E1465" s="313"/>
      <c r="F1465" s="1542"/>
      <c r="G1465" s="1542"/>
      <c r="H1465" s="1542"/>
      <c r="I1465" s="1542"/>
      <c r="J1465" s="1542"/>
      <c r="K1465" s="1542"/>
      <c r="L1465" s="1542"/>
      <c r="M1465" s="1542"/>
      <c r="N1465" s="1542"/>
      <c r="O1465" s="1542"/>
      <c r="P1465" s="1542"/>
      <c r="Q1465" s="1542"/>
    </row>
    <row r="1466" spans="2:17">
      <c r="B1466" s="313"/>
      <c r="C1466" s="313"/>
      <c r="D1466" s="313"/>
      <c r="E1466" s="313"/>
      <c r="F1466" s="1542"/>
      <c r="G1466" s="1542"/>
      <c r="H1466" s="1542"/>
      <c r="I1466" s="1542"/>
      <c r="J1466" s="1542"/>
      <c r="K1466" s="1542"/>
      <c r="L1466" s="1542"/>
      <c r="M1466" s="1542"/>
      <c r="N1466" s="1542"/>
      <c r="O1466" s="1542"/>
      <c r="P1466" s="1542"/>
      <c r="Q1466" s="1542"/>
    </row>
    <row r="1467" spans="2:17">
      <c r="B1467" s="313"/>
      <c r="C1467" s="313"/>
      <c r="D1467" s="313"/>
      <c r="E1467" s="313"/>
      <c r="F1467" s="1542"/>
      <c r="G1467" s="1542"/>
      <c r="H1467" s="1542"/>
      <c r="I1467" s="1542"/>
      <c r="J1467" s="1542"/>
      <c r="K1467" s="1542"/>
      <c r="L1467" s="1542"/>
      <c r="M1467" s="1542"/>
      <c r="N1467" s="1542"/>
      <c r="O1467" s="1542"/>
      <c r="P1467" s="1542"/>
      <c r="Q1467" s="1542"/>
    </row>
    <row r="1468" spans="2:17">
      <c r="B1468" s="313"/>
      <c r="C1468" s="313"/>
      <c r="D1468" s="313"/>
      <c r="E1468" s="313"/>
      <c r="F1468" s="1542"/>
      <c r="G1468" s="1542"/>
      <c r="H1468" s="1542"/>
      <c r="I1468" s="1542"/>
      <c r="J1468" s="1542"/>
      <c r="K1468" s="1542"/>
      <c r="L1468" s="1542"/>
      <c r="M1468" s="1542"/>
      <c r="N1468" s="1542"/>
      <c r="O1468" s="1542"/>
      <c r="P1468" s="1542"/>
      <c r="Q1468" s="1542"/>
    </row>
    <row r="1469" spans="2:17">
      <c r="B1469" s="313"/>
      <c r="C1469" s="313"/>
      <c r="D1469" s="313"/>
      <c r="E1469" s="313"/>
      <c r="F1469" s="1542"/>
      <c r="G1469" s="1542"/>
      <c r="H1469" s="1542"/>
      <c r="I1469" s="1542"/>
      <c r="J1469" s="1542"/>
      <c r="K1469" s="1542"/>
      <c r="L1469" s="1542"/>
      <c r="M1469" s="1542"/>
      <c r="N1469" s="1542"/>
      <c r="O1469" s="1542"/>
      <c r="P1469" s="1542"/>
      <c r="Q1469" s="1542"/>
    </row>
    <row r="1470" spans="2:17">
      <c r="B1470" s="313"/>
      <c r="C1470" s="313"/>
      <c r="D1470" s="313"/>
      <c r="E1470" s="313"/>
      <c r="F1470" s="1542"/>
      <c r="G1470" s="1542"/>
      <c r="H1470" s="1542"/>
      <c r="I1470" s="1542"/>
      <c r="J1470" s="1542"/>
      <c r="K1470" s="1542"/>
      <c r="L1470" s="1542"/>
      <c r="M1470" s="1542"/>
      <c r="N1470" s="1542"/>
      <c r="O1470" s="1542"/>
      <c r="P1470" s="1542"/>
      <c r="Q1470" s="1542"/>
    </row>
    <row r="1471" spans="2:17">
      <c r="B1471" s="313"/>
      <c r="C1471" s="313"/>
      <c r="D1471" s="313"/>
      <c r="E1471" s="313"/>
      <c r="F1471" s="1542"/>
      <c r="G1471" s="1542"/>
      <c r="H1471" s="1542"/>
      <c r="I1471" s="1542"/>
      <c r="J1471" s="1542"/>
      <c r="K1471" s="1542"/>
      <c r="L1471" s="1542"/>
      <c r="M1471" s="1542"/>
      <c r="N1471" s="1542"/>
      <c r="O1471" s="1542"/>
      <c r="P1471" s="1542"/>
      <c r="Q1471" s="1542"/>
    </row>
    <row r="1472" spans="2:17">
      <c r="B1472" s="313"/>
      <c r="C1472" s="313"/>
      <c r="D1472" s="313"/>
      <c r="E1472" s="313"/>
      <c r="F1472" s="1542"/>
      <c r="G1472" s="1542"/>
      <c r="H1472" s="1542"/>
      <c r="I1472" s="1542"/>
      <c r="J1472" s="1542"/>
      <c r="K1472" s="1542"/>
      <c r="L1472" s="1542"/>
      <c r="M1472" s="1542"/>
      <c r="N1472" s="1542"/>
      <c r="O1472" s="1542"/>
      <c r="P1472" s="1542"/>
      <c r="Q1472" s="1542"/>
    </row>
    <row r="1473" spans="2:17">
      <c r="B1473" s="313"/>
      <c r="C1473" s="313"/>
      <c r="D1473" s="313"/>
      <c r="E1473" s="313"/>
      <c r="F1473" s="1542"/>
      <c r="G1473" s="1542"/>
      <c r="H1473" s="1542"/>
      <c r="I1473" s="1542"/>
      <c r="J1473" s="1542"/>
      <c r="K1473" s="1542"/>
      <c r="L1473" s="1542"/>
      <c r="M1473" s="1542"/>
      <c r="N1473" s="1542"/>
      <c r="O1473" s="1542"/>
      <c r="P1473" s="1542"/>
      <c r="Q1473" s="1542"/>
    </row>
    <row r="1474" spans="2:17">
      <c r="B1474" s="313"/>
      <c r="C1474" s="313"/>
      <c r="D1474" s="313"/>
      <c r="E1474" s="313"/>
      <c r="F1474" s="1542"/>
      <c r="G1474" s="1542"/>
      <c r="H1474" s="1542"/>
      <c r="I1474" s="1542"/>
      <c r="J1474" s="1542"/>
      <c r="K1474" s="1542"/>
      <c r="L1474" s="1542"/>
      <c r="M1474" s="1542"/>
      <c r="N1474" s="1542"/>
      <c r="O1474" s="1542"/>
      <c r="P1474" s="1542"/>
      <c r="Q1474" s="1542"/>
    </row>
    <row r="1475" spans="2:17">
      <c r="B1475" s="313"/>
      <c r="C1475" s="313"/>
      <c r="D1475" s="313"/>
      <c r="E1475" s="313"/>
      <c r="F1475" s="1542"/>
      <c r="G1475" s="1542"/>
      <c r="H1475" s="1542"/>
      <c r="I1475" s="1542"/>
      <c r="J1475" s="1542"/>
      <c r="K1475" s="1542"/>
      <c r="L1475" s="1542"/>
      <c r="M1475" s="1542"/>
      <c r="N1475" s="1542"/>
      <c r="O1475" s="1542"/>
      <c r="P1475" s="1542"/>
      <c r="Q1475" s="1542"/>
    </row>
    <row r="1476" spans="2:17">
      <c r="B1476" s="313"/>
      <c r="C1476" s="313"/>
      <c r="D1476" s="313"/>
      <c r="E1476" s="313"/>
      <c r="F1476" s="1542"/>
      <c r="G1476" s="1542"/>
      <c r="H1476" s="1542"/>
      <c r="I1476" s="1542"/>
      <c r="J1476" s="1542"/>
      <c r="K1476" s="1542"/>
      <c r="L1476" s="1542"/>
      <c r="M1476" s="1542"/>
      <c r="N1476" s="1542"/>
      <c r="O1476" s="1542"/>
      <c r="P1476" s="1542"/>
      <c r="Q1476" s="1542"/>
    </row>
    <row r="1477" spans="2:17">
      <c r="B1477" s="313"/>
      <c r="C1477" s="313"/>
      <c r="D1477" s="313"/>
      <c r="E1477" s="313"/>
      <c r="F1477" s="1542"/>
      <c r="G1477" s="1542"/>
      <c r="H1477" s="1542"/>
      <c r="I1477" s="1542"/>
      <c r="J1477" s="1542"/>
      <c r="K1477" s="1542"/>
      <c r="L1477" s="1542"/>
      <c r="M1477" s="1542"/>
      <c r="N1477" s="1542"/>
      <c r="O1477" s="1542"/>
      <c r="P1477" s="1542"/>
      <c r="Q1477" s="1542"/>
    </row>
    <row r="1478" spans="2:17">
      <c r="B1478" s="313"/>
      <c r="C1478" s="313"/>
      <c r="D1478" s="313"/>
      <c r="E1478" s="313"/>
      <c r="F1478" s="1542"/>
      <c r="G1478" s="1542"/>
      <c r="H1478" s="1542"/>
      <c r="I1478" s="1542"/>
      <c r="J1478" s="1542"/>
      <c r="K1478" s="1542"/>
      <c r="L1478" s="1542"/>
      <c r="M1478" s="1542"/>
      <c r="N1478" s="1542"/>
      <c r="O1478" s="1542"/>
      <c r="P1478" s="1542"/>
      <c r="Q1478" s="1542"/>
    </row>
    <row r="1479" spans="2:17">
      <c r="B1479" s="313"/>
      <c r="C1479" s="313"/>
      <c r="D1479" s="313"/>
      <c r="E1479" s="313"/>
      <c r="F1479" s="1542"/>
      <c r="G1479" s="1542"/>
      <c r="H1479" s="1542"/>
      <c r="I1479" s="1542"/>
      <c r="J1479" s="1542"/>
      <c r="K1479" s="1542"/>
      <c r="L1479" s="1542"/>
      <c r="M1479" s="1542"/>
      <c r="N1479" s="1542"/>
      <c r="O1479" s="1542"/>
      <c r="P1479" s="1542"/>
      <c r="Q1479" s="1542"/>
    </row>
    <row r="1480" spans="2:17">
      <c r="B1480" s="313"/>
      <c r="C1480" s="313"/>
      <c r="D1480" s="313"/>
      <c r="E1480" s="313"/>
      <c r="F1480" s="1542"/>
      <c r="G1480" s="1542"/>
      <c r="H1480" s="1542"/>
      <c r="I1480" s="1542"/>
      <c r="J1480" s="1542"/>
      <c r="K1480" s="1542"/>
      <c r="L1480" s="1542"/>
      <c r="M1480" s="1542"/>
      <c r="N1480" s="1542"/>
      <c r="O1480" s="1542"/>
      <c r="P1480" s="1542"/>
      <c r="Q1480" s="1542"/>
    </row>
    <row r="1481" spans="2:17">
      <c r="B1481" s="313"/>
      <c r="C1481" s="313"/>
      <c r="D1481" s="313"/>
      <c r="E1481" s="313"/>
      <c r="F1481" s="1542"/>
      <c r="G1481" s="1542"/>
      <c r="H1481" s="1542"/>
      <c r="I1481" s="1542"/>
      <c r="J1481" s="1542"/>
      <c r="K1481" s="1542"/>
      <c r="L1481" s="1542"/>
      <c r="M1481" s="1542"/>
      <c r="N1481" s="1542"/>
      <c r="O1481" s="1542"/>
      <c r="P1481" s="1542"/>
      <c r="Q1481" s="1542"/>
    </row>
    <row r="1482" spans="2:17">
      <c r="B1482" s="313"/>
      <c r="C1482" s="313"/>
      <c r="D1482" s="313"/>
      <c r="E1482" s="313"/>
      <c r="F1482" s="1542"/>
      <c r="G1482" s="1542"/>
      <c r="H1482" s="1542"/>
      <c r="I1482" s="1542"/>
      <c r="J1482" s="1542"/>
      <c r="K1482" s="1542"/>
      <c r="L1482" s="1542"/>
      <c r="M1482" s="1542"/>
      <c r="N1482" s="1542"/>
      <c r="O1482" s="1542"/>
      <c r="P1482" s="1542"/>
      <c r="Q1482" s="1542"/>
    </row>
    <row r="1483" spans="2:17">
      <c r="B1483" s="313"/>
      <c r="C1483" s="313"/>
      <c r="D1483" s="313"/>
      <c r="E1483" s="313"/>
      <c r="F1483" s="1542"/>
      <c r="G1483" s="1542"/>
      <c r="H1483" s="1542"/>
      <c r="I1483" s="1542"/>
      <c r="J1483" s="1542"/>
      <c r="K1483" s="1542"/>
      <c r="L1483" s="1542"/>
      <c r="M1483" s="1542"/>
      <c r="N1483" s="1542"/>
      <c r="O1483" s="1542"/>
      <c r="P1483" s="1542"/>
      <c r="Q1483" s="1542"/>
    </row>
    <row r="1484" spans="2:17">
      <c r="B1484" s="313"/>
      <c r="C1484" s="313"/>
      <c r="D1484" s="313"/>
      <c r="E1484" s="313"/>
      <c r="F1484" s="1542"/>
      <c r="G1484" s="1542"/>
      <c r="H1484" s="1542"/>
      <c r="I1484" s="1542"/>
      <c r="J1484" s="1542"/>
      <c r="K1484" s="1542"/>
      <c r="L1484" s="1542"/>
      <c r="M1484" s="1542"/>
      <c r="N1484" s="1542"/>
      <c r="O1484" s="1542"/>
      <c r="P1484" s="1542"/>
      <c r="Q1484" s="1542"/>
    </row>
    <row r="1485" spans="2:17">
      <c r="B1485" s="313"/>
      <c r="C1485" s="313"/>
      <c r="D1485" s="313"/>
      <c r="E1485" s="313"/>
      <c r="F1485" s="1542"/>
      <c r="G1485" s="1542"/>
      <c r="H1485" s="1542"/>
      <c r="I1485" s="1542"/>
      <c r="J1485" s="1542"/>
      <c r="K1485" s="1542"/>
      <c r="L1485" s="1542"/>
      <c r="M1485" s="1542"/>
      <c r="N1485" s="1542"/>
      <c r="O1485" s="1542"/>
      <c r="P1485" s="1542"/>
      <c r="Q1485" s="1542"/>
    </row>
    <row r="1486" spans="2:17">
      <c r="B1486" s="313"/>
      <c r="C1486" s="313"/>
      <c r="D1486" s="313"/>
      <c r="E1486" s="313"/>
      <c r="F1486" s="1542"/>
      <c r="G1486" s="1542"/>
      <c r="H1486" s="1542"/>
      <c r="I1486" s="1542"/>
      <c r="J1486" s="1542"/>
      <c r="K1486" s="1542"/>
      <c r="L1486" s="1542"/>
      <c r="M1486" s="1542"/>
      <c r="N1486" s="1542"/>
      <c r="O1486" s="1542"/>
      <c r="P1486" s="1542"/>
      <c r="Q1486" s="1542"/>
    </row>
    <row r="1487" spans="2:17">
      <c r="B1487" s="313"/>
      <c r="C1487" s="313"/>
      <c r="D1487" s="313"/>
      <c r="E1487" s="313"/>
      <c r="F1487" s="1542"/>
      <c r="G1487" s="1542"/>
      <c r="H1487" s="1542"/>
      <c r="I1487" s="1542"/>
      <c r="J1487" s="1542"/>
      <c r="K1487" s="1542"/>
      <c r="L1487" s="1542"/>
      <c r="M1487" s="1542"/>
      <c r="N1487" s="1542"/>
      <c r="O1487" s="1542"/>
      <c r="P1487" s="1542"/>
      <c r="Q1487" s="1542"/>
    </row>
    <row r="1488" spans="2:17">
      <c r="B1488" s="313"/>
      <c r="C1488" s="313"/>
      <c r="D1488" s="313"/>
      <c r="E1488" s="313"/>
      <c r="F1488" s="1542"/>
      <c r="G1488" s="1542"/>
      <c r="H1488" s="1542"/>
      <c r="I1488" s="1542"/>
      <c r="J1488" s="1542"/>
      <c r="K1488" s="1542"/>
      <c r="L1488" s="1542"/>
      <c r="M1488" s="1542"/>
      <c r="N1488" s="1542"/>
      <c r="O1488" s="1542"/>
      <c r="P1488" s="1542"/>
      <c r="Q1488" s="1542"/>
    </row>
    <row r="1489" spans="2:17">
      <c r="B1489" s="313"/>
      <c r="C1489" s="313"/>
      <c r="D1489" s="313"/>
      <c r="E1489" s="313"/>
      <c r="F1489" s="1542"/>
      <c r="G1489" s="1542"/>
      <c r="H1489" s="1542"/>
      <c r="I1489" s="1542"/>
      <c r="J1489" s="1542"/>
      <c r="K1489" s="1542"/>
      <c r="L1489" s="1542"/>
      <c r="M1489" s="1542"/>
      <c r="N1489" s="1542"/>
      <c r="O1489" s="1542"/>
      <c r="P1489" s="1542"/>
      <c r="Q1489" s="1542"/>
    </row>
    <row r="1490" spans="2:17">
      <c r="B1490" s="313"/>
      <c r="C1490" s="313"/>
      <c r="D1490" s="313"/>
      <c r="E1490" s="313"/>
      <c r="F1490" s="1542"/>
      <c r="G1490" s="1542"/>
      <c r="H1490" s="1542"/>
      <c r="I1490" s="1542"/>
      <c r="J1490" s="1542"/>
      <c r="K1490" s="1542"/>
      <c r="L1490" s="1542"/>
      <c r="M1490" s="1542"/>
      <c r="N1490" s="1542"/>
      <c r="O1490" s="1542"/>
      <c r="P1490" s="1542"/>
      <c r="Q1490" s="1542"/>
    </row>
    <row r="1491" spans="2:17">
      <c r="B1491" s="313"/>
      <c r="C1491" s="313"/>
      <c r="D1491" s="313"/>
      <c r="E1491" s="313"/>
      <c r="F1491" s="1542"/>
      <c r="G1491" s="1542"/>
      <c r="H1491" s="1542"/>
      <c r="I1491" s="1542"/>
      <c r="J1491" s="1542"/>
      <c r="K1491" s="1542"/>
      <c r="L1491" s="1542"/>
      <c r="M1491" s="1542"/>
      <c r="N1491" s="1542"/>
      <c r="O1491" s="1542"/>
      <c r="P1491" s="1542"/>
      <c r="Q1491" s="1542"/>
    </row>
    <row r="1492" spans="2:17">
      <c r="B1492" s="313"/>
      <c r="C1492" s="313"/>
      <c r="D1492" s="313"/>
      <c r="E1492" s="313"/>
      <c r="F1492" s="1542"/>
      <c r="G1492" s="1542"/>
      <c r="H1492" s="1542"/>
      <c r="I1492" s="1542"/>
      <c r="J1492" s="1542"/>
      <c r="K1492" s="1542"/>
      <c r="L1492" s="1542"/>
      <c r="M1492" s="1542"/>
      <c r="N1492" s="1542"/>
      <c r="O1492" s="1542"/>
      <c r="P1492" s="1542"/>
      <c r="Q1492" s="1542"/>
    </row>
    <row r="1493" spans="2:17">
      <c r="B1493" s="313"/>
      <c r="C1493" s="313"/>
      <c r="D1493" s="313"/>
      <c r="E1493" s="313"/>
      <c r="F1493" s="1542"/>
      <c r="G1493" s="1542"/>
      <c r="H1493" s="1542"/>
      <c r="I1493" s="1542"/>
      <c r="J1493" s="1542"/>
      <c r="K1493" s="1542"/>
      <c r="L1493" s="1542"/>
      <c r="M1493" s="1542"/>
      <c r="N1493" s="1542"/>
      <c r="O1493" s="1542"/>
      <c r="P1493" s="1542"/>
      <c r="Q1493" s="1542"/>
    </row>
    <row r="1494" spans="2:17">
      <c r="B1494" s="313"/>
      <c r="C1494" s="313"/>
      <c r="D1494" s="313"/>
      <c r="E1494" s="313"/>
      <c r="F1494" s="1542"/>
      <c r="G1494" s="1542"/>
      <c r="H1494" s="1542"/>
      <c r="I1494" s="1542"/>
      <c r="J1494" s="1542"/>
      <c r="K1494" s="1542"/>
      <c r="L1494" s="1542"/>
      <c r="M1494" s="1542"/>
      <c r="N1494" s="1542"/>
      <c r="O1494" s="1542"/>
      <c r="P1494" s="1542"/>
      <c r="Q1494" s="1542"/>
    </row>
    <row r="1495" spans="2:17">
      <c r="B1495" s="313"/>
      <c r="C1495" s="313"/>
      <c r="D1495" s="313"/>
      <c r="E1495" s="313"/>
      <c r="F1495" s="1542"/>
      <c r="G1495" s="1542"/>
      <c r="H1495" s="1542"/>
      <c r="I1495" s="1542"/>
      <c r="J1495" s="1542"/>
      <c r="K1495" s="1542"/>
      <c r="L1495" s="1542"/>
      <c r="M1495" s="1542"/>
      <c r="N1495" s="1542"/>
      <c r="O1495" s="1542"/>
      <c r="P1495" s="1542"/>
      <c r="Q1495" s="1542"/>
    </row>
    <row r="1496" spans="2:17">
      <c r="B1496" s="313"/>
      <c r="C1496" s="313"/>
      <c r="D1496" s="313"/>
      <c r="E1496" s="313"/>
      <c r="F1496" s="1542"/>
      <c r="G1496" s="1542"/>
      <c r="H1496" s="1542"/>
      <c r="I1496" s="1542"/>
      <c r="J1496" s="1542"/>
      <c r="K1496" s="1542"/>
      <c r="L1496" s="1542"/>
      <c r="M1496" s="1542"/>
      <c r="N1496" s="1542"/>
      <c r="O1496" s="1542"/>
      <c r="P1496" s="1542"/>
      <c r="Q1496" s="1542"/>
    </row>
    <row r="1497" spans="2:17">
      <c r="B1497" s="313"/>
      <c r="C1497" s="313"/>
      <c r="D1497" s="313"/>
      <c r="E1497" s="313"/>
      <c r="F1497" s="1542"/>
      <c r="G1497" s="1542"/>
      <c r="H1497" s="1542"/>
      <c r="I1497" s="1542"/>
      <c r="J1497" s="1542"/>
      <c r="K1497" s="1542"/>
      <c r="L1497" s="1542"/>
      <c r="M1497" s="1542"/>
      <c r="N1497" s="1542"/>
      <c r="O1497" s="1542"/>
      <c r="P1497" s="1542"/>
      <c r="Q1497" s="1542"/>
    </row>
    <row r="1498" spans="2:17">
      <c r="B1498" s="313"/>
      <c r="C1498" s="313"/>
      <c r="D1498" s="313"/>
      <c r="E1498" s="313"/>
      <c r="F1498" s="1542"/>
      <c r="G1498" s="1542"/>
      <c r="H1498" s="1542"/>
      <c r="I1498" s="1542"/>
      <c r="J1498" s="1542"/>
      <c r="K1498" s="1542"/>
      <c r="L1498" s="1542"/>
      <c r="M1498" s="1542"/>
      <c r="N1498" s="1542"/>
      <c r="O1498" s="1542"/>
      <c r="P1498" s="1542"/>
      <c r="Q1498" s="1542"/>
    </row>
    <row r="1499" spans="2:17">
      <c r="B1499" s="313"/>
      <c r="C1499" s="313"/>
      <c r="D1499" s="313"/>
      <c r="E1499" s="313"/>
      <c r="F1499" s="1542"/>
      <c r="G1499" s="1542"/>
      <c r="H1499" s="1542"/>
      <c r="I1499" s="1542"/>
      <c r="J1499" s="1542"/>
      <c r="K1499" s="1542"/>
      <c r="L1499" s="1542"/>
      <c r="M1499" s="1542"/>
      <c r="N1499" s="1542"/>
      <c r="O1499" s="1542"/>
      <c r="P1499" s="1542"/>
      <c r="Q1499" s="1542"/>
    </row>
    <row r="1500" spans="2:17">
      <c r="B1500" s="313"/>
      <c r="C1500" s="313"/>
      <c r="D1500" s="313"/>
      <c r="E1500" s="313"/>
      <c r="F1500" s="1542"/>
      <c r="G1500" s="1542"/>
      <c r="H1500" s="1542"/>
      <c r="I1500" s="1542"/>
      <c r="J1500" s="1542"/>
      <c r="K1500" s="1542"/>
      <c r="L1500" s="1542"/>
      <c r="M1500" s="1542"/>
      <c r="N1500" s="1542"/>
      <c r="O1500" s="1542"/>
      <c r="P1500" s="1542"/>
      <c r="Q1500" s="1542"/>
    </row>
    <row r="1501" spans="2:17">
      <c r="B1501" s="313"/>
      <c r="C1501" s="313"/>
      <c r="D1501" s="313"/>
      <c r="E1501" s="313"/>
      <c r="F1501" s="1542"/>
      <c r="G1501" s="1542"/>
      <c r="H1501" s="1542"/>
      <c r="I1501" s="1542"/>
      <c r="J1501" s="1542"/>
      <c r="K1501" s="1542"/>
      <c r="L1501" s="1542"/>
      <c r="M1501" s="1542"/>
      <c r="N1501" s="1542"/>
      <c r="O1501" s="1542"/>
      <c r="P1501" s="1542"/>
      <c r="Q1501" s="1542"/>
    </row>
    <row r="1502" spans="2:17">
      <c r="B1502" s="313"/>
      <c r="C1502" s="313"/>
      <c r="D1502" s="313"/>
      <c r="E1502" s="313"/>
      <c r="F1502" s="1542"/>
      <c r="G1502" s="1542"/>
      <c r="H1502" s="1542"/>
      <c r="I1502" s="1542"/>
      <c r="J1502" s="1542"/>
      <c r="K1502" s="1542"/>
      <c r="L1502" s="1542"/>
      <c r="M1502" s="1542"/>
      <c r="N1502" s="1542"/>
      <c r="O1502" s="1542"/>
      <c r="P1502" s="1542"/>
      <c r="Q1502" s="1542"/>
    </row>
    <row r="1503" spans="2:17">
      <c r="B1503" s="313"/>
      <c r="C1503" s="313"/>
      <c r="D1503" s="313"/>
      <c r="E1503" s="313"/>
      <c r="F1503" s="1542"/>
      <c r="G1503" s="1542"/>
      <c r="H1503" s="1542"/>
      <c r="I1503" s="1542"/>
      <c r="J1503" s="1542"/>
      <c r="K1503" s="1542"/>
      <c r="L1503" s="1542"/>
      <c r="M1503" s="1542"/>
      <c r="N1503" s="1542"/>
      <c r="O1503" s="1542"/>
      <c r="P1503" s="1542"/>
      <c r="Q1503" s="1542"/>
    </row>
    <row r="1504" spans="2:17">
      <c r="B1504" s="313"/>
      <c r="C1504" s="313"/>
      <c r="D1504" s="313"/>
      <c r="E1504" s="313"/>
      <c r="F1504" s="1542"/>
      <c r="G1504" s="1542"/>
      <c r="H1504" s="1542"/>
      <c r="I1504" s="1542"/>
      <c r="J1504" s="1542"/>
      <c r="K1504" s="1542"/>
      <c r="L1504" s="1542"/>
      <c r="M1504" s="1542"/>
      <c r="N1504" s="1542"/>
      <c r="O1504" s="1542"/>
      <c r="P1504" s="1542"/>
      <c r="Q1504" s="1542"/>
    </row>
    <row r="1505" spans="2:17">
      <c r="B1505" s="313"/>
      <c r="C1505" s="313"/>
      <c r="D1505" s="313"/>
      <c r="E1505" s="313"/>
      <c r="F1505" s="1542"/>
      <c r="G1505" s="1542"/>
      <c r="H1505" s="1542"/>
      <c r="I1505" s="1542"/>
      <c r="J1505" s="1542"/>
      <c r="K1505" s="1542"/>
      <c r="L1505" s="1542"/>
      <c r="M1505" s="1542"/>
      <c r="N1505" s="1542"/>
      <c r="O1505" s="1542"/>
      <c r="P1505" s="1542"/>
      <c r="Q1505" s="1542"/>
    </row>
    <row r="1506" spans="2:17">
      <c r="B1506" s="313"/>
      <c r="C1506" s="313"/>
      <c r="D1506" s="313"/>
      <c r="E1506" s="313"/>
      <c r="F1506" s="1542"/>
      <c r="G1506" s="1542"/>
      <c r="H1506" s="1542"/>
      <c r="I1506" s="1542"/>
      <c r="J1506" s="1542"/>
      <c r="K1506" s="1542"/>
      <c r="L1506" s="1542"/>
      <c r="M1506" s="1542"/>
      <c r="N1506" s="1542"/>
      <c r="O1506" s="1542"/>
      <c r="P1506" s="1542"/>
      <c r="Q1506" s="1542"/>
    </row>
    <row r="1507" spans="2:17">
      <c r="B1507" s="313"/>
      <c r="C1507" s="313"/>
      <c r="D1507" s="313"/>
      <c r="E1507" s="313"/>
      <c r="F1507" s="1542"/>
      <c r="G1507" s="1542"/>
      <c r="H1507" s="1542"/>
      <c r="I1507" s="1542"/>
      <c r="J1507" s="1542"/>
      <c r="K1507" s="1542"/>
      <c r="L1507" s="1542"/>
      <c r="M1507" s="1542"/>
      <c r="N1507" s="1542"/>
      <c r="O1507" s="1542"/>
      <c r="P1507" s="1542"/>
      <c r="Q1507" s="1542"/>
    </row>
    <row r="1508" spans="2:17">
      <c r="B1508" s="313"/>
      <c r="C1508" s="313"/>
      <c r="D1508" s="313"/>
      <c r="E1508" s="313"/>
      <c r="F1508" s="1542"/>
      <c r="G1508" s="1542"/>
      <c r="H1508" s="1542"/>
      <c r="I1508" s="1542"/>
      <c r="J1508" s="1542"/>
      <c r="K1508" s="1542"/>
      <c r="L1508" s="1542"/>
      <c r="M1508" s="1542"/>
      <c r="N1508" s="1542"/>
      <c r="O1508" s="1542"/>
      <c r="P1508" s="1542"/>
      <c r="Q1508" s="1542"/>
    </row>
    <row r="1509" spans="2:17">
      <c r="B1509" s="313"/>
      <c r="C1509" s="313"/>
      <c r="D1509" s="313"/>
      <c r="E1509" s="313"/>
      <c r="F1509" s="1542"/>
      <c r="G1509" s="1542"/>
      <c r="H1509" s="1542"/>
      <c r="I1509" s="1542"/>
      <c r="J1509" s="1542"/>
      <c r="K1509" s="1542"/>
      <c r="L1509" s="1542"/>
      <c r="M1509" s="1542"/>
      <c r="N1509" s="1542"/>
      <c r="O1509" s="1542"/>
      <c r="P1509" s="1542"/>
      <c r="Q1509" s="1542"/>
    </row>
    <row r="1510" spans="2:17">
      <c r="B1510" s="313"/>
      <c r="C1510" s="313"/>
      <c r="D1510" s="313"/>
      <c r="E1510" s="313"/>
      <c r="F1510" s="1542"/>
      <c r="G1510" s="1542"/>
      <c r="H1510" s="1542"/>
      <c r="I1510" s="1542"/>
      <c r="J1510" s="1542"/>
      <c r="K1510" s="1542"/>
      <c r="L1510" s="1542"/>
      <c r="M1510" s="1542"/>
      <c r="N1510" s="1542"/>
      <c r="O1510" s="1542"/>
      <c r="P1510" s="1542"/>
      <c r="Q1510" s="1542"/>
    </row>
    <row r="1511" spans="2:17">
      <c r="B1511" s="313"/>
      <c r="C1511" s="313"/>
      <c r="D1511" s="313"/>
      <c r="E1511" s="313"/>
      <c r="F1511" s="1542"/>
      <c r="G1511" s="1542"/>
      <c r="H1511" s="1542"/>
      <c r="I1511" s="1542"/>
      <c r="J1511" s="1542"/>
      <c r="K1511" s="1542"/>
      <c r="L1511" s="1542"/>
      <c r="M1511" s="1542"/>
      <c r="N1511" s="1542"/>
      <c r="O1511" s="1542"/>
      <c r="P1511" s="1542"/>
      <c r="Q1511" s="1542"/>
    </row>
    <row r="1512" spans="2:17">
      <c r="B1512" s="313"/>
      <c r="C1512" s="313"/>
      <c r="D1512" s="313"/>
      <c r="E1512" s="313"/>
      <c r="F1512" s="1542"/>
      <c r="G1512" s="1542"/>
      <c r="H1512" s="1542"/>
      <c r="I1512" s="1542"/>
      <c r="J1512" s="1542"/>
      <c r="K1512" s="1542"/>
      <c r="L1512" s="1542"/>
      <c r="M1512" s="1542"/>
      <c r="N1512" s="1542"/>
      <c r="O1512" s="1542"/>
      <c r="P1512" s="1542"/>
      <c r="Q1512" s="1542"/>
    </row>
    <row r="1513" spans="2:17">
      <c r="B1513" s="313"/>
      <c r="C1513" s="313"/>
      <c r="D1513" s="313"/>
      <c r="E1513" s="313"/>
      <c r="F1513" s="1542"/>
      <c r="G1513" s="1542"/>
      <c r="H1513" s="1542"/>
      <c r="I1513" s="1542"/>
      <c r="J1513" s="1542"/>
      <c r="K1513" s="1542"/>
      <c r="L1513" s="1542"/>
      <c r="M1513" s="1542"/>
      <c r="N1513" s="1542"/>
      <c r="O1513" s="1542"/>
      <c r="P1513" s="1542"/>
      <c r="Q1513" s="1542"/>
    </row>
    <row r="1514" spans="2:17">
      <c r="B1514" s="313"/>
      <c r="C1514" s="313"/>
      <c r="D1514" s="313"/>
      <c r="E1514" s="313"/>
      <c r="F1514" s="1542"/>
      <c r="G1514" s="1542"/>
      <c r="H1514" s="1542"/>
      <c r="I1514" s="1542"/>
      <c r="J1514" s="1542"/>
      <c r="K1514" s="1542"/>
      <c r="L1514" s="1542"/>
      <c r="M1514" s="1542"/>
      <c r="N1514" s="1542"/>
      <c r="O1514" s="1542"/>
      <c r="P1514" s="1542"/>
      <c r="Q1514" s="1542"/>
    </row>
    <row r="1515" spans="2:17">
      <c r="B1515" s="313"/>
      <c r="C1515" s="313"/>
      <c r="D1515" s="313"/>
      <c r="E1515" s="313"/>
      <c r="F1515" s="1542"/>
      <c r="G1515" s="1542"/>
      <c r="H1515" s="1542"/>
      <c r="I1515" s="1542"/>
      <c r="J1515" s="1542"/>
      <c r="K1515" s="1542"/>
      <c r="L1515" s="1542"/>
      <c r="M1515" s="1542"/>
      <c r="N1515" s="1542"/>
      <c r="O1515" s="1542"/>
      <c r="P1515" s="1542"/>
      <c r="Q1515" s="1542"/>
    </row>
    <row r="1516" spans="2:17">
      <c r="B1516" s="313"/>
      <c r="C1516" s="313"/>
      <c r="D1516" s="313"/>
      <c r="E1516" s="313"/>
      <c r="F1516" s="1542"/>
      <c r="G1516" s="1542"/>
      <c r="H1516" s="1542"/>
      <c r="I1516" s="1542"/>
      <c r="J1516" s="1542"/>
      <c r="K1516" s="1542"/>
      <c r="L1516" s="1542"/>
      <c r="M1516" s="1542"/>
      <c r="N1516" s="1542"/>
      <c r="O1516" s="1542"/>
      <c r="P1516" s="1542"/>
      <c r="Q1516" s="1542"/>
    </row>
    <row r="1517" spans="2:17">
      <c r="B1517" s="313"/>
      <c r="C1517" s="313"/>
      <c r="D1517" s="313"/>
      <c r="E1517" s="313"/>
      <c r="F1517" s="1542"/>
      <c r="G1517" s="1542"/>
      <c r="H1517" s="1542"/>
      <c r="I1517" s="1542"/>
      <c r="J1517" s="1542"/>
      <c r="K1517" s="1542"/>
      <c r="L1517" s="1542"/>
      <c r="M1517" s="1542"/>
      <c r="N1517" s="1542"/>
      <c r="O1517" s="1542"/>
      <c r="P1517" s="1542"/>
      <c r="Q1517" s="1542"/>
    </row>
    <row r="1518" spans="2:17">
      <c r="B1518" s="313"/>
      <c r="C1518" s="313"/>
      <c r="D1518" s="313"/>
      <c r="E1518" s="313"/>
      <c r="F1518" s="1542"/>
      <c r="G1518" s="1542"/>
      <c r="H1518" s="1542"/>
      <c r="I1518" s="1542"/>
      <c r="J1518" s="1542"/>
      <c r="K1518" s="1542"/>
      <c r="L1518" s="1542"/>
      <c r="M1518" s="1542"/>
      <c r="N1518" s="1542"/>
      <c r="O1518" s="1542"/>
      <c r="P1518" s="1542"/>
      <c r="Q1518" s="1542"/>
    </row>
    <row r="1519" spans="2:17">
      <c r="B1519" s="313"/>
      <c r="C1519" s="313"/>
      <c r="D1519" s="313"/>
      <c r="E1519" s="313"/>
      <c r="F1519" s="1542"/>
      <c r="G1519" s="1542"/>
      <c r="H1519" s="1542"/>
      <c r="I1519" s="1542"/>
      <c r="J1519" s="1542"/>
      <c r="K1519" s="1542"/>
      <c r="L1519" s="1542"/>
      <c r="M1519" s="1542"/>
      <c r="N1519" s="1542"/>
      <c r="O1519" s="1542"/>
      <c r="P1519" s="1542"/>
      <c r="Q1519" s="1542"/>
    </row>
    <row r="1520" spans="2:17">
      <c r="B1520" s="313"/>
      <c r="C1520" s="313"/>
      <c r="D1520" s="313"/>
      <c r="E1520" s="313"/>
      <c r="F1520" s="1542"/>
      <c r="G1520" s="1542"/>
      <c r="H1520" s="1542"/>
      <c r="I1520" s="1542"/>
      <c r="J1520" s="1542"/>
      <c r="K1520" s="1542"/>
      <c r="L1520" s="1542"/>
      <c r="M1520" s="1542"/>
      <c r="N1520" s="1542"/>
      <c r="O1520" s="1542"/>
      <c r="P1520" s="1542"/>
      <c r="Q1520" s="1542"/>
    </row>
    <row r="1521" spans="2:17">
      <c r="B1521" s="313"/>
      <c r="C1521" s="313"/>
      <c r="D1521" s="313"/>
      <c r="E1521" s="313"/>
      <c r="F1521" s="1542"/>
      <c r="G1521" s="1542"/>
      <c r="H1521" s="1542"/>
      <c r="I1521" s="1542"/>
      <c r="J1521" s="1542"/>
      <c r="K1521" s="1542"/>
      <c r="L1521" s="1542"/>
      <c r="M1521" s="1542"/>
      <c r="N1521" s="1542"/>
      <c r="O1521" s="1542"/>
      <c r="P1521" s="1542"/>
      <c r="Q1521" s="1542"/>
    </row>
    <row r="1522" spans="2:17">
      <c r="B1522" s="313"/>
      <c r="C1522" s="313"/>
      <c r="D1522" s="313"/>
      <c r="E1522" s="313"/>
      <c r="F1522" s="1542"/>
      <c r="G1522" s="1542"/>
      <c r="H1522" s="1542"/>
      <c r="I1522" s="1542"/>
      <c r="J1522" s="1542"/>
      <c r="K1522" s="1542"/>
      <c r="L1522" s="1542"/>
      <c r="M1522" s="1542"/>
      <c r="N1522" s="1542"/>
      <c r="O1522" s="1542"/>
      <c r="P1522" s="1542"/>
      <c r="Q1522" s="1542"/>
    </row>
    <row r="1523" spans="2:17">
      <c r="B1523" s="313"/>
      <c r="C1523" s="313"/>
      <c r="D1523" s="313"/>
      <c r="E1523" s="313"/>
      <c r="F1523" s="1542"/>
      <c r="G1523" s="1542"/>
      <c r="H1523" s="1542"/>
      <c r="I1523" s="1542"/>
      <c r="J1523" s="1542"/>
      <c r="K1523" s="1542"/>
      <c r="L1523" s="1542"/>
      <c r="M1523" s="1542"/>
      <c r="N1523" s="1542"/>
      <c r="O1523" s="1542"/>
      <c r="P1523" s="1542"/>
      <c r="Q1523" s="1542"/>
    </row>
    <row r="1524" spans="2:17">
      <c r="B1524" s="313"/>
      <c r="C1524" s="313"/>
      <c r="D1524" s="313"/>
      <c r="E1524" s="313"/>
      <c r="F1524" s="1542"/>
      <c r="G1524" s="1542"/>
      <c r="H1524" s="1542"/>
      <c r="I1524" s="1542"/>
      <c r="J1524" s="1542"/>
      <c r="K1524" s="1542"/>
      <c r="L1524" s="1542"/>
      <c r="M1524" s="1542"/>
      <c r="N1524" s="1542"/>
      <c r="O1524" s="1542"/>
      <c r="P1524" s="1542"/>
      <c r="Q1524" s="1542"/>
    </row>
    <row r="1525" spans="2:17">
      <c r="B1525" s="313"/>
      <c r="C1525" s="313"/>
      <c r="D1525" s="313"/>
      <c r="E1525" s="313"/>
      <c r="F1525" s="1542"/>
      <c r="G1525" s="1542"/>
      <c r="H1525" s="1542"/>
      <c r="I1525" s="1542"/>
      <c r="J1525" s="1542"/>
      <c r="K1525" s="1542"/>
      <c r="L1525" s="1542"/>
      <c r="M1525" s="1542"/>
      <c r="N1525" s="1542"/>
      <c r="O1525" s="1542"/>
      <c r="P1525" s="1542"/>
      <c r="Q1525" s="1542"/>
    </row>
    <row r="1526" spans="2:17">
      <c r="B1526" s="313"/>
      <c r="C1526" s="313"/>
      <c r="D1526" s="313"/>
      <c r="E1526" s="313"/>
      <c r="F1526" s="1542"/>
      <c r="G1526" s="1542"/>
      <c r="H1526" s="1542"/>
      <c r="I1526" s="1542"/>
      <c r="J1526" s="1542"/>
      <c r="K1526" s="1542"/>
      <c r="L1526" s="1542"/>
      <c r="M1526" s="1542"/>
      <c r="N1526" s="1542"/>
      <c r="O1526" s="1542"/>
      <c r="P1526" s="1542"/>
      <c r="Q1526" s="1542"/>
    </row>
    <row r="1527" spans="2:17">
      <c r="B1527" s="313"/>
      <c r="C1527" s="313"/>
      <c r="D1527" s="313"/>
      <c r="E1527" s="313"/>
      <c r="F1527" s="1542"/>
      <c r="G1527" s="1542"/>
      <c r="H1527" s="1542"/>
      <c r="I1527" s="1542"/>
      <c r="J1527" s="1542"/>
      <c r="K1527" s="1542"/>
      <c r="L1527" s="1542"/>
      <c r="M1527" s="1542"/>
      <c r="N1527" s="1542"/>
      <c r="O1527" s="1542"/>
      <c r="P1527" s="1542"/>
      <c r="Q1527" s="1542"/>
    </row>
    <row r="1528" spans="2:17">
      <c r="B1528" s="313"/>
      <c r="C1528" s="313"/>
      <c r="D1528" s="313"/>
      <c r="E1528" s="313"/>
      <c r="F1528" s="1542"/>
      <c r="G1528" s="1542"/>
      <c r="H1528" s="1542"/>
      <c r="I1528" s="1542"/>
      <c r="J1528" s="1542"/>
      <c r="K1528" s="1542"/>
      <c r="L1528" s="1542"/>
      <c r="M1528" s="1542"/>
      <c r="N1528" s="1542"/>
      <c r="O1528" s="1542"/>
      <c r="P1528" s="1542"/>
      <c r="Q1528" s="1542"/>
    </row>
    <row r="1529" spans="2:17">
      <c r="B1529" s="313"/>
      <c r="C1529" s="313"/>
      <c r="D1529" s="313"/>
      <c r="E1529" s="313"/>
      <c r="F1529" s="1542"/>
      <c r="G1529" s="1542"/>
      <c r="H1529" s="1542"/>
      <c r="I1529" s="1542"/>
      <c r="J1529" s="1542"/>
      <c r="K1529" s="1542"/>
      <c r="L1529" s="1542"/>
      <c r="M1529" s="1542"/>
      <c r="N1529" s="1542"/>
      <c r="O1529" s="1542"/>
      <c r="P1529" s="1542"/>
      <c r="Q1529" s="1542"/>
    </row>
    <row r="1530" spans="2:17">
      <c r="B1530" s="313"/>
      <c r="C1530" s="313"/>
      <c r="D1530" s="313"/>
      <c r="E1530" s="313"/>
      <c r="F1530" s="1542"/>
      <c r="G1530" s="1542"/>
      <c r="H1530" s="1542"/>
      <c r="I1530" s="1542"/>
      <c r="J1530" s="1542"/>
      <c r="K1530" s="1542"/>
      <c r="L1530" s="1542"/>
      <c r="M1530" s="1542"/>
      <c r="N1530" s="1542"/>
      <c r="O1530" s="1542"/>
      <c r="P1530" s="1542"/>
      <c r="Q1530" s="1542"/>
    </row>
    <row r="1531" spans="2:17">
      <c r="B1531" s="313"/>
      <c r="C1531" s="313"/>
      <c r="D1531" s="313"/>
      <c r="E1531" s="313"/>
      <c r="F1531" s="1542"/>
      <c r="G1531" s="1542"/>
      <c r="H1531" s="1542"/>
      <c r="I1531" s="1542"/>
      <c r="J1531" s="1542"/>
      <c r="K1531" s="1542"/>
      <c r="L1531" s="1542"/>
      <c r="M1531" s="1542"/>
      <c r="N1531" s="1542"/>
      <c r="O1531" s="1542"/>
      <c r="P1531" s="1542"/>
      <c r="Q1531" s="1542"/>
    </row>
    <row r="1532" spans="2:17">
      <c r="B1532" s="313"/>
      <c r="C1532" s="313"/>
      <c r="D1532" s="313"/>
      <c r="E1532" s="313"/>
      <c r="F1532" s="1542"/>
      <c r="G1532" s="1542"/>
      <c r="H1532" s="1542"/>
      <c r="I1532" s="1542"/>
      <c r="J1532" s="1542"/>
      <c r="K1532" s="1542"/>
      <c r="L1532" s="1542"/>
      <c r="M1532" s="1542"/>
      <c r="N1532" s="1542"/>
      <c r="O1532" s="1542"/>
      <c r="P1532" s="1542"/>
      <c r="Q1532" s="1542"/>
    </row>
    <row r="1533" spans="2:17">
      <c r="B1533" s="313"/>
      <c r="C1533" s="313"/>
      <c r="D1533" s="313"/>
      <c r="E1533" s="313"/>
      <c r="F1533" s="1542"/>
      <c r="G1533" s="1542"/>
      <c r="H1533" s="1542"/>
      <c r="I1533" s="1542"/>
      <c r="J1533" s="1542"/>
      <c r="K1533" s="1542"/>
      <c r="L1533" s="1542"/>
      <c r="M1533" s="1542"/>
      <c r="N1533" s="1542"/>
      <c r="O1533" s="1542"/>
      <c r="P1533" s="1542"/>
      <c r="Q1533" s="1542"/>
    </row>
    <row r="1534" spans="2:17">
      <c r="B1534" s="313"/>
      <c r="C1534" s="313"/>
      <c r="D1534" s="313"/>
      <c r="E1534" s="313"/>
      <c r="F1534" s="1542"/>
      <c r="G1534" s="1542"/>
      <c r="H1534" s="1542"/>
      <c r="I1534" s="1542"/>
      <c r="J1534" s="1542"/>
      <c r="K1534" s="1542"/>
      <c r="L1534" s="1542"/>
      <c r="M1534" s="1542"/>
      <c r="N1534" s="1542"/>
      <c r="O1534" s="1542"/>
      <c r="P1534" s="1542"/>
      <c r="Q1534" s="1542"/>
    </row>
    <row r="1535" spans="2:17">
      <c r="B1535" s="313"/>
      <c r="C1535" s="313"/>
      <c r="D1535" s="313"/>
      <c r="E1535" s="313"/>
      <c r="F1535" s="1542"/>
      <c r="G1535" s="1542"/>
      <c r="H1535" s="1542"/>
      <c r="I1535" s="1542"/>
      <c r="J1535" s="1542"/>
      <c r="K1535" s="1542"/>
      <c r="L1535" s="1542"/>
      <c r="M1535" s="1542"/>
      <c r="N1535" s="1542"/>
      <c r="O1535" s="1542"/>
      <c r="P1535" s="1542"/>
      <c r="Q1535" s="1542"/>
    </row>
    <row r="1536" spans="2:17">
      <c r="B1536" s="313"/>
      <c r="C1536" s="313"/>
      <c r="D1536" s="313"/>
      <c r="E1536" s="313"/>
      <c r="F1536" s="1542"/>
      <c r="G1536" s="1542"/>
      <c r="H1536" s="1542"/>
      <c r="I1536" s="1542"/>
      <c r="J1536" s="1542"/>
      <c r="K1536" s="1542"/>
      <c r="L1536" s="1542"/>
      <c r="M1536" s="1542"/>
      <c r="N1536" s="1542"/>
      <c r="O1536" s="1542"/>
      <c r="P1536" s="1542"/>
      <c r="Q1536" s="1542"/>
    </row>
    <row r="1537" spans="2:17">
      <c r="B1537" s="313"/>
      <c r="C1537" s="313"/>
      <c r="D1537" s="313"/>
      <c r="E1537" s="313"/>
      <c r="F1537" s="1542"/>
      <c r="G1537" s="1542"/>
      <c r="H1537" s="1542"/>
      <c r="I1537" s="1542"/>
      <c r="J1537" s="1542"/>
      <c r="K1537" s="1542"/>
      <c r="L1537" s="1542"/>
      <c r="M1537" s="1542"/>
      <c r="N1537" s="1542"/>
      <c r="O1537" s="1542"/>
      <c r="P1537" s="1542"/>
      <c r="Q1537" s="1542"/>
    </row>
    <row r="1538" spans="2:17">
      <c r="B1538" s="313"/>
      <c r="C1538" s="313"/>
      <c r="D1538" s="313"/>
      <c r="E1538" s="313"/>
      <c r="F1538" s="1542"/>
      <c r="G1538" s="1542"/>
      <c r="H1538" s="1542"/>
      <c r="I1538" s="1542"/>
      <c r="J1538" s="1542"/>
      <c r="K1538" s="1542"/>
      <c r="L1538" s="1542"/>
      <c r="M1538" s="1542"/>
      <c r="N1538" s="1542"/>
      <c r="O1538" s="1542"/>
      <c r="P1538" s="1542"/>
      <c r="Q1538" s="1542"/>
    </row>
    <row r="1539" spans="2:17">
      <c r="B1539" s="313"/>
      <c r="C1539" s="313"/>
      <c r="D1539" s="313"/>
      <c r="E1539" s="313"/>
      <c r="F1539" s="1542"/>
      <c r="G1539" s="1542"/>
      <c r="H1539" s="1542"/>
      <c r="I1539" s="1542"/>
      <c r="J1539" s="1542"/>
      <c r="K1539" s="1542"/>
      <c r="L1539" s="1542"/>
      <c r="M1539" s="1542"/>
      <c r="N1539" s="1542"/>
      <c r="O1539" s="1542"/>
      <c r="P1539" s="1542"/>
      <c r="Q1539" s="1542"/>
    </row>
    <row r="1540" spans="2:17">
      <c r="B1540" s="313"/>
      <c r="C1540" s="313"/>
      <c r="D1540" s="313"/>
      <c r="E1540" s="313"/>
      <c r="F1540" s="1542"/>
      <c r="G1540" s="1542"/>
      <c r="H1540" s="1542"/>
      <c r="I1540" s="1542"/>
      <c r="J1540" s="1542"/>
      <c r="K1540" s="1542"/>
      <c r="L1540" s="1542"/>
      <c r="M1540" s="1542"/>
      <c r="N1540" s="1542"/>
      <c r="O1540" s="1542"/>
      <c r="P1540" s="1542"/>
      <c r="Q1540" s="1542"/>
    </row>
    <row r="1541" spans="2:17">
      <c r="B1541" s="313"/>
      <c r="C1541" s="313"/>
      <c r="D1541" s="313"/>
      <c r="E1541" s="313"/>
      <c r="F1541" s="1542"/>
      <c r="G1541" s="1542"/>
      <c r="H1541" s="1542"/>
      <c r="I1541" s="1542"/>
      <c r="J1541" s="1542"/>
      <c r="K1541" s="1542"/>
      <c r="L1541" s="1542"/>
      <c r="M1541" s="1542"/>
      <c r="N1541" s="1542"/>
      <c r="O1541" s="1542"/>
      <c r="P1541" s="1542"/>
      <c r="Q1541" s="1542"/>
    </row>
    <row r="1542" spans="2:17">
      <c r="B1542" s="313"/>
      <c r="C1542" s="313"/>
      <c r="D1542" s="313"/>
      <c r="E1542" s="313"/>
      <c r="F1542" s="1542"/>
      <c r="G1542" s="1542"/>
      <c r="H1542" s="1542"/>
      <c r="I1542" s="1542"/>
      <c r="J1542" s="1542"/>
      <c r="K1542" s="1542"/>
      <c r="L1542" s="1542"/>
      <c r="M1542" s="1542"/>
      <c r="N1542" s="1542"/>
      <c r="O1542" s="1542"/>
      <c r="P1542" s="1542"/>
      <c r="Q1542" s="1542"/>
    </row>
    <row r="1543" spans="2:17">
      <c r="B1543" s="313"/>
      <c r="C1543" s="313"/>
      <c r="D1543" s="313"/>
      <c r="E1543" s="313"/>
      <c r="F1543" s="1542"/>
      <c r="G1543" s="1542"/>
      <c r="H1543" s="1542"/>
      <c r="I1543" s="1542"/>
      <c r="J1543" s="1542"/>
      <c r="K1543" s="1542"/>
      <c r="L1543" s="1542"/>
      <c r="M1543" s="1542"/>
      <c r="N1543" s="1542"/>
      <c r="O1543" s="1542"/>
      <c r="P1543" s="1542"/>
      <c r="Q1543" s="1542"/>
    </row>
    <row r="1544" spans="2:17">
      <c r="B1544" s="313"/>
      <c r="C1544" s="313"/>
      <c r="D1544" s="313"/>
      <c r="E1544" s="313"/>
      <c r="F1544" s="1542"/>
      <c r="G1544" s="1542"/>
      <c r="H1544" s="1542"/>
      <c r="I1544" s="1542"/>
      <c r="J1544" s="1542"/>
      <c r="K1544" s="1542"/>
      <c r="L1544" s="1542"/>
      <c r="M1544" s="1542"/>
      <c r="N1544" s="1542"/>
      <c r="O1544" s="1542"/>
      <c r="P1544" s="1542"/>
      <c r="Q1544" s="1542"/>
    </row>
    <row r="1545" spans="2:17">
      <c r="B1545" s="313"/>
      <c r="C1545" s="313"/>
      <c r="D1545" s="313"/>
      <c r="E1545" s="313"/>
      <c r="F1545" s="1542"/>
      <c r="G1545" s="1542"/>
      <c r="H1545" s="1542"/>
      <c r="I1545" s="1542"/>
      <c r="J1545" s="1542"/>
      <c r="K1545" s="1542"/>
      <c r="L1545" s="1542"/>
      <c r="M1545" s="1542"/>
      <c r="N1545" s="1542"/>
      <c r="O1545" s="1542"/>
      <c r="P1545" s="1542"/>
      <c r="Q1545" s="1542"/>
    </row>
    <row r="1546" spans="2:17">
      <c r="B1546" s="313"/>
      <c r="C1546" s="313"/>
      <c r="D1546" s="313"/>
      <c r="E1546" s="313"/>
      <c r="F1546" s="1542"/>
      <c r="G1546" s="1542"/>
      <c r="H1546" s="1542"/>
      <c r="I1546" s="1542"/>
      <c r="J1546" s="1542"/>
      <c r="K1546" s="1542"/>
      <c r="L1546" s="1542"/>
      <c r="M1546" s="1542"/>
      <c r="N1546" s="1542"/>
      <c r="O1546" s="1542"/>
      <c r="P1546" s="1542"/>
      <c r="Q1546" s="1542"/>
    </row>
    <row r="1547" spans="2:17">
      <c r="B1547" s="313"/>
      <c r="C1547" s="313"/>
      <c r="D1547" s="313"/>
      <c r="E1547" s="313"/>
      <c r="F1547" s="1542"/>
      <c r="G1547" s="1542"/>
      <c r="H1547" s="1542"/>
      <c r="I1547" s="1542"/>
      <c r="J1547" s="1542"/>
      <c r="K1547" s="1542"/>
      <c r="L1547" s="1542"/>
      <c r="M1547" s="1542"/>
      <c r="N1547" s="1542"/>
      <c r="O1547" s="1542"/>
      <c r="P1547" s="1542"/>
      <c r="Q1547" s="1542"/>
    </row>
    <row r="1548" spans="2:17">
      <c r="B1548" s="313"/>
      <c r="C1548" s="313"/>
      <c r="D1548" s="313"/>
      <c r="E1548" s="313"/>
      <c r="F1548" s="1542"/>
      <c r="G1548" s="1542"/>
      <c r="H1548" s="1542"/>
      <c r="I1548" s="1542"/>
      <c r="J1548" s="1542"/>
      <c r="K1548" s="1542"/>
      <c r="L1548" s="1542"/>
      <c r="M1548" s="1542"/>
      <c r="N1548" s="1542"/>
      <c r="O1548" s="1542"/>
      <c r="P1548" s="1542"/>
      <c r="Q1548" s="1542"/>
    </row>
    <row r="1549" spans="2:17">
      <c r="B1549" s="313"/>
      <c r="C1549" s="313"/>
      <c r="D1549" s="313"/>
      <c r="E1549" s="313"/>
      <c r="F1549" s="1542"/>
      <c r="G1549" s="1542"/>
      <c r="H1549" s="1542"/>
      <c r="I1549" s="1542"/>
      <c r="J1549" s="1542"/>
      <c r="K1549" s="1542"/>
      <c r="L1549" s="1542"/>
      <c r="M1549" s="1542"/>
      <c r="N1549" s="1542"/>
      <c r="O1549" s="1542"/>
      <c r="P1549" s="1542"/>
      <c r="Q1549" s="1542"/>
    </row>
    <row r="1550" spans="2:17">
      <c r="B1550" s="313"/>
      <c r="C1550" s="313"/>
      <c r="D1550" s="313"/>
      <c r="E1550" s="313"/>
      <c r="F1550" s="1542"/>
      <c r="G1550" s="1542"/>
      <c r="H1550" s="1542"/>
      <c r="I1550" s="1542"/>
      <c r="J1550" s="1542"/>
      <c r="K1550" s="1542"/>
      <c r="L1550" s="1542"/>
      <c r="M1550" s="1542"/>
      <c r="N1550" s="1542"/>
      <c r="O1550" s="1542"/>
      <c r="P1550" s="1542"/>
      <c r="Q1550" s="1542"/>
    </row>
    <row r="1551" spans="2:17">
      <c r="B1551" s="313"/>
      <c r="C1551" s="313"/>
      <c r="D1551" s="313"/>
      <c r="E1551" s="313"/>
      <c r="F1551" s="1542"/>
      <c r="G1551" s="1542"/>
      <c r="H1551" s="1542"/>
      <c r="I1551" s="1542"/>
      <c r="J1551" s="1542"/>
      <c r="K1551" s="1542"/>
      <c r="L1551" s="1542"/>
      <c r="M1551" s="1542"/>
      <c r="N1551" s="1542"/>
      <c r="O1551" s="1542"/>
      <c r="P1551" s="1542"/>
      <c r="Q1551" s="1542"/>
    </row>
    <row r="1552" spans="2:17">
      <c r="B1552" s="313"/>
      <c r="C1552" s="313"/>
      <c r="D1552" s="313"/>
      <c r="E1552" s="313"/>
      <c r="F1552" s="1542"/>
      <c r="G1552" s="1542"/>
      <c r="H1552" s="1542"/>
      <c r="I1552" s="1542"/>
      <c r="J1552" s="1542"/>
      <c r="K1552" s="1542"/>
      <c r="L1552" s="1542"/>
      <c r="M1552" s="1542"/>
      <c r="N1552" s="1542"/>
      <c r="O1552" s="1542"/>
      <c r="P1552" s="1542"/>
      <c r="Q1552" s="1542"/>
    </row>
    <row r="1553" spans="2:17">
      <c r="B1553" s="313"/>
      <c r="C1553" s="313"/>
      <c r="D1553" s="313"/>
      <c r="E1553" s="313"/>
      <c r="F1553" s="1542"/>
      <c r="G1553" s="1542"/>
      <c r="H1553" s="1542"/>
      <c r="I1553" s="1542"/>
      <c r="J1553" s="1542"/>
      <c r="K1553" s="1542"/>
      <c r="L1553" s="1542"/>
      <c r="M1553" s="1542"/>
      <c r="N1553" s="1542"/>
      <c r="O1553" s="1542"/>
      <c r="P1553" s="1542"/>
      <c r="Q1553" s="1542"/>
    </row>
    <row r="1554" spans="2:17">
      <c r="B1554" s="313"/>
      <c r="C1554" s="313"/>
      <c r="D1554" s="313"/>
      <c r="E1554" s="313"/>
      <c r="F1554" s="1542"/>
      <c r="G1554" s="1542"/>
      <c r="H1554" s="1542"/>
      <c r="I1554" s="1542"/>
      <c r="J1554" s="1542"/>
      <c r="K1554" s="1542"/>
      <c r="L1554" s="1542"/>
      <c r="M1554" s="1542"/>
      <c r="N1554" s="1542"/>
      <c r="O1554" s="1542"/>
      <c r="P1554" s="1542"/>
      <c r="Q1554" s="1542"/>
    </row>
    <row r="1555" spans="2:17">
      <c r="B1555" s="313"/>
      <c r="C1555" s="313"/>
      <c r="D1555" s="313"/>
      <c r="E1555" s="313"/>
      <c r="F1555" s="1542"/>
      <c r="G1555" s="1542"/>
      <c r="H1555" s="1542"/>
      <c r="I1555" s="1542"/>
      <c r="J1555" s="1542"/>
      <c r="K1555" s="1542"/>
      <c r="L1555" s="1542"/>
      <c r="M1555" s="1542"/>
      <c r="N1555" s="1542"/>
      <c r="O1555" s="1542"/>
      <c r="P1555" s="1542"/>
      <c r="Q1555" s="1542"/>
    </row>
    <row r="1556" spans="2:17">
      <c r="B1556" s="313"/>
      <c r="C1556" s="313"/>
      <c r="D1556" s="313"/>
      <c r="E1556" s="313"/>
      <c r="F1556" s="1542"/>
      <c r="G1556" s="1542"/>
      <c r="H1556" s="1542"/>
      <c r="I1556" s="1542"/>
      <c r="J1556" s="1542"/>
      <c r="K1556" s="1542"/>
      <c r="L1556" s="1542"/>
      <c r="M1556" s="1542"/>
      <c r="N1556" s="1542"/>
      <c r="O1556" s="1542"/>
      <c r="P1556" s="1542"/>
      <c r="Q1556" s="1542"/>
    </row>
    <row r="1557" spans="2:17">
      <c r="B1557" s="313"/>
      <c r="C1557" s="313"/>
      <c r="D1557" s="313"/>
      <c r="E1557" s="313"/>
      <c r="F1557" s="1542"/>
      <c r="G1557" s="1542"/>
      <c r="H1557" s="1542"/>
      <c r="I1557" s="1542"/>
      <c r="J1557" s="1542"/>
      <c r="K1557" s="1542"/>
      <c r="L1557" s="1542"/>
      <c r="M1557" s="1542"/>
      <c r="N1557" s="1542"/>
      <c r="O1557" s="1542"/>
      <c r="P1557" s="1542"/>
      <c r="Q1557" s="1542"/>
    </row>
    <row r="1558" spans="2:17">
      <c r="B1558" s="313"/>
      <c r="C1558" s="313"/>
      <c r="D1558" s="313"/>
      <c r="E1558" s="313"/>
      <c r="F1558" s="1542"/>
      <c r="G1558" s="1542"/>
      <c r="H1558" s="1542"/>
      <c r="I1558" s="1542"/>
      <c r="J1558" s="1542"/>
      <c r="K1558" s="1542"/>
      <c r="L1558" s="1542"/>
      <c r="M1558" s="1542"/>
      <c r="N1558" s="1542"/>
      <c r="O1558" s="1542"/>
      <c r="P1558" s="1542"/>
      <c r="Q1558" s="1542"/>
    </row>
    <row r="1559" spans="2:17">
      <c r="B1559" s="313"/>
      <c r="C1559" s="313"/>
      <c r="D1559" s="313"/>
      <c r="E1559" s="313"/>
      <c r="F1559" s="1542"/>
      <c r="G1559" s="1542"/>
      <c r="H1559" s="1542"/>
      <c r="I1559" s="1542"/>
      <c r="J1559" s="1542"/>
      <c r="K1559" s="1542"/>
      <c r="L1559" s="1542"/>
      <c r="M1559" s="1542"/>
      <c r="N1559" s="1542"/>
      <c r="O1559" s="1542"/>
      <c r="P1559" s="1542"/>
      <c r="Q1559" s="1542"/>
    </row>
    <row r="1560" spans="2:17">
      <c r="B1560" s="313"/>
      <c r="C1560" s="313"/>
      <c r="D1560" s="313"/>
      <c r="E1560" s="313"/>
      <c r="F1560" s="1542"/>
      <c r="G1560" s="1542"/>
      <c r="H1560" s="1542"/>
      <c r="I1560" s="1542"/>
      <c r="J1560" s="1542"/>
      <c r="K1560" s="1542"/>
      <c r="L1560" s="1542"/>
      <c r="M1560" s="1542"/>
      <c r="N1560" s="1542"/>
      <c r="O1560" s="1542"/>
      <c r="P1560" s="1542"/>
      <c r="Q1560" s="1542"/>
    </row>
    <row r="1561" spans="2:17">
      <c r="B1561" s="313"/>
      <c r="C1561" s="313"/>
      <c r="D1561" s="313"/>
      <c r="E1561" s="313"/>
      <c r="F1561" s="1542"/>
      <c r="G1561" s="1542"/>
      <c r="H1561" s="1542"/>
      <c r="I1561" s="1542"/>
      <c r="J1561" s="1542"/>
      <c r="K1561" s="1542"/>
      <c r="L1561" s="1542"/>
      <c r="M1561" s="1542"/>
      <c r="N1561" s="1542"/>
      <c r="O1561" s="1542"/>
      <c r="P1561" s="1542"/>
      <c r="Q1561" s="1542"/>
    </row>
    <row r="1562" spans="2:17">
      <c r="B1562" s="313"/>
      <c r="C1562" s="313"/>
      <c r="D1562" s="313"/>
      <c r="E1562" s="313"/>
      <c r="F1562" s="1542"/>
      <c r="G1562" s="1542"/>
      <c r="H1562" s="1542"/>
      <c r="I1562" s="1542"/>
      <c r="J1562" s="1542"/>
      <c r="K1562" s="1542"/>
      <c r="L1562" s="1542"/>
      <c r="M1562" s="1542"/>
      <c r="N1562" s="1542"/>
      <c r="O1562" s="1542"/>
      <c r="P1562" s="1542"/>
      <c r="Q1562" s="1542"/>
    </row>
    <row r="1563" spans="2:17">
      <c r="B1563" s="313"/>
      <c r="C1563" s="313"/>
      <c r="D1563" s="313"/>
      <c r="E1563" s="313"/>
      <c r="F1563" s="1542"/>
      <c r="G1563" s="1542"/>
      <c r="H1563" s="1542"/>
      <c r="I1563" s="1542"/>
      <c r="J1563" s="1542"/>
      <c r="K1563" s="1542"/>
      <c r="L1563" s="1542"/>
      <c r="M1563" s="1542"/>
      <c r="N1563" s="1542"/>
      <c r="O1563" s="1542"/>
      <c r="P1563" s="1542"/>
      <c r="Q1563" s="1542"/>
    </row>
    <row r="1564" spans="2:17">
      <c r="B1564" s="313"/>
      <c r="C1564" s="313"/>
      <c r="D1564" s="313"/>
      <c r="E1564" s="313"/>
      <c r="F1564" s="1542"/>
      <c r="G1564" s="1542"/>
      <c r="H1564" s="1542"/>
      <c r="I1564" s="1542"/>
      <c r="J1564" s="1542"/>
      <c r="K1564" s="1542"/>
      <c r="L1564" s="1542"/>
      <c r="M1564" s="1542"/>
      <c r="N1564" s="1542"/>
      <c r="O1564" s="1542"/>
      <c r="P1564" s="1542"/>
      <c r="Q1564" s="1542"/>
    </row>
    <row r="1565" spans="2:17">
      <c r="B1565" s="313"/>
      <c r="C1565" s="313"/>
      <c r="D1565" s="313"/>
      <c r="E1565" s="313"/>
      <c r="F1565" s="1542"/>
      <c r="G1565" s="1542"/>
      <c r="H1565" s="1542"/>
      <c r="I1565" s="1542"/>
      <c r="J1565" s="1542"/>
      <c r="K1565" s="1542"/>
      <c r="L1565" s="1542"/>
      <c r="M1565" s="1542"/>
      <c r="N1565" s="1542"/>
      <c r="O1565" s="1542"/>
      <c r="P1565" s="1542"/>
      <c r="Q1565" s="1542"/>
    </row>
    <row r="1566" spans="2:17">
      <c r="B1566" s="313"/>
      <c r="C1566" s="313"/>
      <c r="D1566" s="313"/>
      <c r="E1566" s="313"/>
      <c r="F1566" s="1542"/>
      <c r="G1566" s="1542"/>
      <c r="H1566" s="1542"/>
      <c r="I1566" s="1542"/>
      <c r="J1566" s="1542"/>
      <c r="K1566" s="1542"/>
      <c r="L1566" s="1542"/>
      <c r="M1566" s="1542"/>
      <c r="N1566" s="1542"/>
      <c r="O1566" s="1542"/>
      <c r="P1566" s="1542"/>
      <c r="Q1566" s="1542"/>
    </row>
    <row r="1567" spans="2:17">
      <c r="B1567" s="313"/>
      <c r="C1567" s="313"/>
      <c r="D1567" s="313"/>
      <c r="E1567" s="313"/>
      <c r="F1567" s="1542"/>
      <c r="G1567" s="1542"/>
      <c r="H1567" s="1542"/>
      <c r="I1567" s="1542"/>
      <c r="J1567" s="1542"/>
      <c r="K1567" s="1542"/>
      <c r="L1567" s="1542"/>
      <c r="M1567" s="1542"/>
      <c r="N1567" s="1542"/>
      <c r="O1567" s="1542"/>
      <c r="P1567" s="1542"/>
      <c r="Q1567" s="1542"/>
    </row>
    <row r="1568" spans="2:17">
      <c r="B1568" s="313"/>
      <c r="C1568" s="313"/>
      <c r="D1568" s="313"/>
      <c r="E1568" s="313"/>
      <c r="F1568" s="1542"/>
      <c r="G1568" s="1542"/>
      <c r="H1568" s="1542"/>
      <c r="I1568" s="1542"/>
      <c r="J1568" s="1542"/>
      <c r="K1568" s="1542"/>
      <c r="L1568" s="1542"/>
      <c r="M1568" s="1542"/>
      <c r="N1568" s="1542"/>
      <c r="O1568" s="1542"/>
      <c r="P1568" s="1542"/>
      <c r="Q1568" s="1542"/>
    </row>
    <row r="1569" spans="2:17">
      <c r="B1569" s="313"/>
      <c r="C1569" s="313"/>
      <c r="D1569" s="313"/>
      <c r="E1569" s="313"/>
      <c r="F1569" s="1542"/>
      <c r="G1569" s="1542"/>
      <c r="H1569" s="1542"/>
      <c r="I1569" s="1542"/>
      <c r="J1569" s="1542"/>
      <c r="K1569" s="1542"/>
      <c r="L1569" s="1542"/>
      <c r="M1569" s="1542"/>
      <c r="N1569" s="1542"/>
      <c r="O1569" s="1542"/>
      <c r="P1569" s="1542"/>
      <c r="Q1569" s="1542"/>
    </row>
    <row r="1570" spans="2:17">
      <c r="B1570" s="313"/>
      <c r="C1570" s="313"/>
      <c r="D1570" s="313"/>
      <c r="E1570" s="313"/>
      <c r="F1570" s="1542"/>
      <c r="G1570" s="1542"/>
      <c r="H1570" s="1542"/>
      <c r="I1570" s="1542"/>
      <c r="J1570" s="1542"/>
      <c r="K1570" s="1542"/>
      <c r="L1570" s="1542"/>
      <c r="M1570" s="1542"/>
      <c r="N1570" s="1542"/>
      <c r="O1570" s="1542"/>
      <c r="P1570" s="1542"/>
      <c r="Q1570" s="1542"/>
    </row>
    <row r="1571" spans="2:17">
      <c r="B1571" s="313"/>
      <c r="C1571" s="313"/>
      <c r="D1571" s="313"/>
      <c r="E1571" s="313"/>
      <c r="F1571" s="1542"/>
      <c r="G1571" s="1542"/>
      <c r="H1571" s="1542"/>
      <c r="I1571" s="1542"/>
      <c r="J1571" s="1542"/>
      <c r="K1571" s="1542"/>
      <c r="L1571" s="1542"/>
      <c r="M1571" s="1542"/>
      <c r="N1571" s="1542"/>
      <c r="O1571" s="1542"/>
      <c r="P1571" s="1542"/>
      <c r="Q1571" s="1542"/>
    </row>
    <row r="1572" spans="2:17">
      <c r="B1572" s="313"/>
      <c r="C1572" s="313"/>
      <c r="D1572" s="313"/>
      <c r="E1572" s="313"/>
      <c r="F1572" s="1542"/>
      <c r="G1572" s="1542"/>
      <c r="H1572" s="1542"/>
      <c r="I1572" s="1542"/>
      <c r="J1572" s="1542"/>
      <c r="K1572" s="1542"/>
      <c r="L1572" s="1542"/>
      <c r="M1572" s="1542"/>
      <c r="N1572" s="1542"/>
      <c r="O1572" s="1542"/>
      <c r="P1572" s="1542"/>
      <c r="Q1572" s="1542"/>
    </row>
    <row r="1573" spans="2:17">
      <c r="B1573" s="313"/>
      <c r="C1573" s="313"/>
      <c r="D1573" s="313"/>
      <c r="E1573" s="313"/>
      <c r="F1573" s="1542"/>
      <c r="G1573" s="1542"/>
      <c r="H1573" s="1542"/>
      <c r="I1573" s="1542"/>
      <c r="J1573" s="1542"/>
      <c r="K1573" s="1542"/>
      <c r="L1573" s="1542"/>
      <c r="M1573" s="1542"/>
      <c r="N1573" s="1542"/>
      <c r="O1573" s="1542"/>
      <c r="P1573" s="1542"/>
      <c r="Q1573" s="1542"/>
    </row>
    <row r="1574" spans="2:17">
      <c r="B1574" s="313"/>
      <c r="C1574" s="313"/>
      <c r="D1574" s="313"/>
      <c r="E1574" s="313"/>
      <c r="F1574" s="1542"/>
      <c r="G1574" s="1542"/>
      <c r="H1574" s="1542"/>
      <c r="I1574" s="1542"/>
      <c r="J1574" s="1542"/>
      <c r="K1574" s="1542"/>
      <c r="L1574" s="1542"/>
      <c r="M1574" s="1542"/>
      <c r="N1574" s="1542"/>
      <c r="O1574" s="1542"/>
      <c r="P1574" s="1542"/>
      <c r="Q1574" s="1542"/>
    </row>
    <row r="1575" spans="2:17">
      <c r="B1575" s="313"/>
      <c r="C1575" s="313"/>
      <c r="D1575" s="313"/>
      <c r="E1575" s="313"/>
      <c r="F1575" s="1542"/>
      <c r="G1575" s="1542"/>
      <c r="H1575" s="1542"/>
      <c r="I1575" s="1542"/>
      <c r="J1575" s="1542"/>
      <c r="K1575" s="1542"/>
      <c r="L1575" s="1542"/>
      <c r="M1575" s="1542"/>
      <c r="N1575" s="1542"/>
      <c r="O1575" s="1542"/>
      <c r="P1575" s="1542"/>
      <c r="Q1575" s="1542"/>
    </row>
    <row r="1576" spans="2:17">
      <c r="B1576" s="313"/>
      <c r="C1576" s="313"/>
      <c r="D1576" s="313"/>
      <c r="E1576" s="313"/>
      <c r="F1576" s="1542"/>
      <c r="G1576" s="1542"/>
      <c r="H1576" s="1542"/>
      <c r="I1576" s="1542"/>
      <c r="J1576" s="1542"/>
      <c r="K1576" s="1542"/>
      <c r="L1576" s="1542"/>
      <c r="M1576" s="1542"/>
      <c r="N1576" s="1542"/>
      <c r="O1576" s="1542"/>
      <c r="P1576" s="1542"/>
      <c r="Q1576" s="1542"/>
    </row>
    <row r="1577" spans="2:17">
      <c r="B1577" s="313"/>
      <c r="C1577" s="313"/>
      <c r="D1577" s="313"/>
      <c r="E1577" s="313"/>
      <c r="F1577" s="1542"/>
      <c r="G1577" s="1542"/>
      <c r="H1577" s="1542"/>
      <c r="I1577" s="1542"/>
      <c r="J1577" s="1542"/>
      <c r="K1577" s="1542"/>
      <c r="L1577" s="1542"/>
      <c r="M1577" s="1542"/>
      <c r="N1577" s="1542"/>
      <c r="O1577" s="1542"/>
      <c r="P1577" s="1542"/>
      <c r="Q1577" s="1542"/>
    </row>
    <row r="1578" spans="2:17">
      <c r="B1578" s="313"/>
      <c r="C1578" s="313"/>
      <c r="D1578" s="313"/>
      <c r="E1578" s="313"/>
      <c r="F1578" s="1542"/>
      <c r="G1578" s="1542"/>
      <c r="H1578" s="1542"/>
      <c r="I1578" s="1542"/>
      <c r="J1578" s="1542"/>
      <c r="K1578" s="1542"/>
      <c r="L1578" s="1542"/>
      <c r="M1578" s="1542"/>
      <c r="N1578" s="1542"/>
      <c r="O1578" s="1542"/>
      <c r="P1578" s="1542"/>
      <c r="Q1578" s="1542"/>
    </row>
    <row r="1579" spans="2:17">
      <c r="B1579" s="313"/>
      <c r="C1579" s="313"/>
      <c r="D1579" s="313"/>
      <c r="E1579" s="313"/>
      <c r="F1579" s="1542"/>
      <c r="G1579" s="1542"/>
      <c r="H1579" s="1542"/>
      <c r="I1579" s="1542"/>
      <c r="J1579" s="1542"/>
      <c r="K1579" s="1542"/>
      <c r="L1579" s="1542"/>
      <c r="M1579" s="1542"/>
      <c r="N1579" s="1542"/>
      <c r="O1579" s="1542"/>
      <c r="P1579" s="1542"/>
      <c r="Q1579" s="1542"/>
    </row>
    <row r="1580" spans="2:17">
      <c r="B1580" s="313"/>
      <c r="C1580" s="313"/>
      <c r="D1580" s="313"/>
      <c r="E1580" s="313"/>
      <c r="F1580" s="1542"/>
      <c r="G1580" s="1542"/>
      <c r="H1580" s="1542"/>
      <c r="I1580" s="1542"/>
      <c r="J1580" s="1542"/>
      <c r="K1580" s="1542"/>
      <c r="L1580" s="1542"/>
      <c r="M1580" s="1542"/>
      <c r="N1580" s="1542"/>
      <c r="O1580" s="1542"/>
      <c r="P1580" s="1542"/>
      <c r="Q1580" s="1542"/>
    </row>
    <row r="1581" spans="2:17">
      <c r="B1581" s="313"/>
      <c r="C1581" s="313"/>
      <c r="D1581" s="313"/>
      <c r="E1581" s="313"/>
      <c r="F1581" s="1542"/>
      <c r="G1581" s="1542"/>
      <c r="H1581" s="1542"/>
      <c r="I1581" s="1542"/>
      <c r="J1581" s="1542"/>
      <c r="K1581" s="1542"/>
      <c r="L1581" s="1542"/>
      <c r="M1581" s="1542"/>
      <c r="N1581" s="1542"/>
      <c r="O1581" s="1542"/>
      <c r="P1581" s="1542"/>
      <c r="Q1581" s="1542"/>
    </row>
    <row r="1582" spans="2:17">
      <c r="B1582" s="313"/>
      <c r="C1582" s="313"/>
      <c r="D1582" s="313"/>
      <c r="E1582" s="313"/>
      <c r="F1582" s="1542"/>
      <c r="G1582" s="1542"/>
      <c r="H1582" s="1542"/>
      <c r="I1582" s="1542"/>
      <c r="J1582" s="1542"/>
      <c r="K1582" s="1542"/>
      <c r="L1582" s="1542"/>
      <c r="M1582" s="1542"/>
      <c r="N1582" s="1542"/>
      <c r="O1582" s="1542"/>
      <c r="P1582" s="1542"/>
      <c r="Q1582" s="1542"/>
    </row>
    <row r="1583" spans="2:17">
      <c r="B1583" s="313"/>
      <c r="C1583" s="313"/>
      <c r="D1583" s="313"/>
      <c r="E1583" s="313"/>
      <c r="F1583" s="1542"/>
      <c r="G1583" s="1542"/>
      <c r="H1583" s="1542"/>
      <c r="I1583" s="1542"/>
      <c r="J1583" s="1542"/>
      <c r="K1583" s="1542"/>
      <c r="L1583" s="1542"/>
      <c r="M1583" s="1542"/>
      <c r="N1583" s="1542"/>
      <c r="O1583" s="1542"/>
      <c r="P1583" s="1542"/>
      <c r="Q1583" s="1542"/>
    </row>
    <row r="1584" spans="2:17">
      <c r="B1584" s="313"/>
      <c r="C1584" s="313"/>
      <c r="D1584" s="313"/>
      <c r="E1584" s="313"/>
      <c r="F1584" s="1542"/>
      <c r="G1584" s="1542"/>
      <c r="H1584" s="1542"/>
      <c r="I1584" s="1542"/>
      <c r="J1584" s="1542"/>
      <c r="K1584" s="1542"/>
      <c r="L1584" s="1542"/>
      <c r="M1584" s="1542"/>
      <c r="N1584" s="1542"/>
      <c r="O1584" s="1542"/>
      <c r="P1584" s="1542"/>
      <c r="Q1584" s="1542"/>
    </row>
    <row r="1585" spans="2:17">
      <c r="B1585" s="313"/>
      <c r="C1585" s="313"/>
      <c r="D1585" s="313"/>
      <c r="E1585" s="313"/>
      <c r="F1585" s="1542"/>
      <c r="G1585" s="1542"/>
      <c r="H1585" s="1542"/>
      <c r="I1585" s="1542"/>
      <c r="J1585" s="1542"/>
      <c r="K1585" s="1542"/>
      <c r="L1585" s="1542"/>
      <c r="M1585" s="1542"/>
      <c r="N1585" s="1542"/>
      <c r="O1585" s="1542"/>
      <c r="P1585" s="1542"/>
      <c r="Q1585" s="1542"/>
    </row>
    <row r="1586" spans="2:17">
      <c r="B1586" s="313"/>
      <c r="C1586" s="313"/>
      <c r="D1586" s="313"/>
      <c r="E1586" s="313"/>
      <c r="F1586" s="1542"/>
      <c r="G1586" s="1542"/>
      <c r="H1586" s="1542"/>
      <c r="I1586" s="1542"/>
      <c r="J1586" s="1542"/>
      <c r="K1586" s="1542"/>
      <c r="L1586" s="1542"/>
      <c r="M1586" s="1542"/>
      <c r="N1586" s="1542"/>
      <c r="O1586" s="1542"/>
      <c r="P1586" s="1542"/>
      <c r="Q1586" s="1542"/>
    </row>
    <row r="1587" spans="2:17">
      <c r="B1587" s="313"/>
      <c r="C1587" s="313"/>
      <c r="D1587" s="313"/>
      <c r="E1587" s="313"/>
      <c r="F1587" s="1542"/>
      <c r="G1587" s="1542"/>
      <c r="H1587" s="1542"/>
      <c r="I1587" s="1542"/>
      <c r="J1587" s="1542"/>
      <c r="K1587" s="1542"/>
      <c r="L1587" s="1542"/>
      <c r="M1587" s="1542"/>
      <c r="N1587" s="1542"/>
      <c r="O1587" s="1542"/>
      <c r="P1587" s="1542"/>
      <c r="Q1587" s="1542"/>
    </row>
    <row r="1588" spans="2:17">
      <c r="B1588" s="313"/>
      <c r="C1588" s="313"/>
      <c r="D1588" s="313"/>
      <c r="E1588" s="313"/>
      <c r="F1588" s="1542"/>
      <c r="G1588" s="1542"/>
      <c r="H1588" s="1542"/>
      <c r="I1588" s="1542"/>
      <c r="J1588" s="1542"/>
      <c r="K1588" s="1542"/>
      <c r="L1588" s="1542"/>
      <c r="M1588" s="1542"/>
      <c r="N1588" s="1542"/>
      <c r="O1588" s="1542"/>
      <c r="P1588" s="1542"/>
      <c r="Q1588" s="1542"/>
    </row>
    <row r="1589" spans="2:17">
      <c r="B1589" s="313"/>
      <c r="C1589" s="313"/>
      <c r="D1589" s="313"/>
      <c r="E1589" s="313"/>
      <c r="F1589" s="1542"/>
      <c r="G1589" s="1542"/>
      <c r="H1589" s="1542"/>
      <c r="I1589" s="1542"/>
      <c r="J1589" s="1542"/>
      <c r="K1589" s="1542"/>
      <c r="L1589" s="1542"/>
      <c r="M1589" s="1542"/>
      <c r="N1589" s="1542"/>
      <c r="O1589" s="1542"/>
      <c r="P1589" s="1542"/>
      <c r="Q1589" s="1542"/>
    </row>
    <row r="1590" spans="2:17">
      <c r="B1590" s="313"/>
      <c r="C1590" s="313"/>
      <c r="D1590" s="313"/>
      <c r="E1590" s="313"/>
      <c r="F1590" s="1542"/>
      <c r="G1590" s="1542"/>
      <c r="H1590" s="1542"/>
      <c r="I1590" s="1542"/>
      <c r="J1590" s="1542"/>
      <c r="K1590" s="1542"/>
      <c r="L1590" s="1542"/>
      <c r="M1590" s="1542"/>
      <c r="N1590" s="1542"/>
      <c r="O1590" s="1542"/>
      <c r="P1590" s="1542"/>
      <c r="Q1590" s="1542"/>
    </row>
    <row r="1591" spans="2:17">
      <c r="B1591" s="313"/>
      <c r="C1591" s="313"/>
      <c r="D1591" s="313"/>
      <c r="E1591" s="313"/>
      <c r="F1591" s="1542"/>
      <c r="G1591" s="1542"/>
      <c r="H1591" s="1542"/>
      <c r="I1591" s="1542"/>
      <c r="J1591" s="1542"/>
      <c r="K1591" s="1542"/>
      <c r="L1591" s="1542"/>
      <c r="M1591" s="1542"/>
      <c r="N1591" s="1542"/>
      <c r="O1591" s="1542"/>
      <c r="P1591" s="1542"/>
      <c r="Q1591" s="1542"/>
    </row>
    <row r="1592" spans="2:17">
      <c r="B1592" s="313"/>
      <c r="C1592" s="313"/>
      <c r="D1592" s="313"/>
      <c r="E1592" s="313"/>
      <c r="F1592" s="1542"/>
      <c r="G1592" s="1542"/>
      <c r="H1592" s="1542"/>
      <c r="I1592" s="1542"/>
      <c r="J1592" s="1542"/>
      <c r="K1592" s="1542"/>
      <c r="L1592" s="1542"/>
      <c r="M1592" s="1542"/>
      <c r="N1592" s="1542"/>
      <c r="O1592" s="1542"/>
      <c r="P1592" s="1542"/>
      <c r="Q1592" s="1542"/>
    </row>
    <row r="1593" spans="2:17">
      <c r="B1593" s="313"/>
      <c r="C1593" s="313"/>
      <c r="D1593" s="313"/>
      <c r="E1593" s="313"/>
      <c r="F1593" s="1542"/>
      <c r="G1593" s="1542"/>
      <c r="H1593" s="1542"/>
      <c r="I1593" s="1542"/>
      <c r="J1593" s="1542"/>
      <c r="K1593" s="1542"/>
      <c r="L1593" s="1542"/>
      <c r="M1593" s="1542"/>
      <c r="N1593" s="1542"/>
      <c r="O1593" s="1542"/>
      <c r="P1593" s="1542"/>
      <c r="Q1593" s="1542"/>
    </row>
    <row r="1594" spans="2:17">
      <c r="B1594" s="313"/>
      <c r="C1594" s="313"/>
      <c r="D1594" s="313"/>
      <c r="E1594" s="313"/>
      <c r="F1594" s="1542"/>
      <c r="G1594" s="1542"/>
      <c r="H1594" s="1542"/>
      <c r="I1594" s="1542"/>
      <c r="J1594" s="1542"/>
      <c r="K1594" s="1542"/>
      <c r="L1594" s="1542"/>
      <c r="M1594" s="1542"/>
      <c r="N1594" s="1542"/>
      <c r="O1594" s="1542"/>
      <c r="P1594" s="1542"/>
      <c r="Q1594" s="1542"/>
    </row>
    <row r="1595" spans="2:17">
      <c r="B1595" s="313"/>
      <c r="C1595" s="313"/>
      <c r="D1595" s="313"/>
      <c r="E1595" s="313"/>
      <c r="F1595" s="1542"/>
      <c r="G1595" s="1542"/>
      <c r="H1595" s="1542"/>
      <c r="I1595" s="1542"/>
      <c r="J1595" s="1542"/>
      <c r="K1595" s="1542"/>
      <c r="L1595" s="1542"/>
      <c r="M1595" s="1542"/>
      <c r="N1595" s="1542"/>
      <c r="O1595" s="1542"/>
      <c r="P1595" s="1542"/>
      <c r="Q1595" s="1542"/>
    </row>
    <row r="1596" spans="2:17">
      <c r="B1596" s="313"/>
      <c r="C1596" s="313"/>
      <c r="D1596" s="313"/>
      <c r="E1596" s="313"/>
      <c r="F1596" s="1542"/>
      <c r="G1596" s="1542"/>
      <c r="H1596" s="1542"/>
      <c r="I1596" s="1542"/>
      <c r="J1596" s="1542"/>
      <c r="K1596" s="1542"/>
      <c r="L1596" s="1542"/>
      <c r="M1596" s="1542"/>
      <c r="N1596" s="1542"/>
      <c r="O1596" s="1542"/>
      <c r="P1596" s="1542"/>
      <c r="Q1596" s="1542"/>
    </row>
    <row r="1597" spans="2:17">
      <c r="B1597" s="313"/>
      <c r="C1597" s="313"/>
      <c r="D1597" s="313"/>
      <c r="E1597" s="313"/>
      <c r="F1597" s="1542"/>
      <c r="G1597" s="1542"/>
      <c r="H1597" s="1542"/>
      <c r="I1597" s="1542"/>
      <c r="J1597" s="1542"/>
      <c r="K1597" s="1542"/>
      <c r="L1597" s="1542"/>
      <c r="M1597" s="1542"/>
      <c r="N1597" s="1542"/>
      <c r="O1597" s="1542"/>
      <c r="P1597" s="1542"/>
      <c r="Q1597" s="1542"/>
    </row>
    <row r="1598" spans="2:17">
      <c r="B1598" s="313"/>
      <c r="C1598" s="313"/>
      <c r="D1598" s="313"/>
      <c r="E1598" s="313"/>
      <c r="F1598" s="1542"/>
      <c r="G1598" s="1542"/>
      <c r="H1598" s="1542"/>
      <c r="I1598" s="1542"/>
      <c r="J1598" s="1542"/>
      <c r="K1598" s="1542"/>
      <c r="L1598" s="1542"/>
      <c r="M1598" s="1542"/>
      <c r="N1598" s="1542"/>
      <c r="O1598" s="1542"/>
      <c r="P1598" s="1542"/>
      <c r="Q1598" s="1542"/>
    </row>
    <row r="1599" spans="2:17">
      <c r="B1599" s="313"/>
      <c r="C1599" s="313"/>
      <c r="D1599" s="313"/>
      <c r="E1599" s="313"/>
      <c r="F1599" s="1542"/>
      <c r="G1599" s="1542"/>
      <c r="H1599" s="1542"/>
      <c r="I1599" s="1542"/>
      <c r="J1599" s="1542"/>
      <c r="K1599" s="1542"/>
      <c r="L1599" s="1542"/>
      <c r="M1599" s="1542"/>
      <c r="N1599" s="1542"/>
      <c r="O1599" s="1542"/>
      <c r="P1599" s="1542"/>
      <c r="Q1599" s="1542"/>
    </row>
    <row r="1600" spans="2:17">
      <c r="B1600" s="313"/>
      <c r="C1600" s="313"/>
      <c r="D1600" s="313"/>
      <c r="E1600" s="313"/>
      <c r="F1600" s="1542"/>
      <c r="G1600" s="1542"/>
      <c r="H1600" s="1542"/>
      <c r="I1600" s="1542"/>
      <c r="J1600" s="1542"/>
      <c r="K1600" s="1542"/>
      <c r="L1600" s="1542"/>
      <c r="M1600" s="1542"/>
      <c r="N1600" s="1542"/>
      <c r="O1600" s="1542"/>
      <c r="P1600" s="1542"/>
      <c r="Q1600" s="1542"/>
    </row>
    <row r="1601" spans="2:17">
      <c r="B1601" s="313"/>
      <c r="C1601" s="313"/>
      <c r="D1601" s="313"/>
      <c r="E1601" s="313"/>
      <c r="F1601" s="1542"/>
      <c r="G1601" s="1542"/>
      <c r="H1601" s="1542"/>
      <c r="I1601" s="1542"/>
      <c r="J1601" s="1542"/>
      <c r="K1601" s="1542"/>
      <c r="L1601" s="1542"/>
      <c r="M1601" s="1542"/>
      <c r="N1601" s="1542"/>
      <c r="O1601" s="1542"/>
      <c r="P1601" s="1542"/>
      <c r="Q1601" s="1542"/>
    </row>
    <row r="1602" spans="2:17">
      <c r="B1602" s="313"/>
      <c r="C1602" s="313"/>
      <c r="D1602" s="313"/>
      <c r="E1602" s="313"/>
      <c r="F1602" s="1542"/>
      <c r="G1602" s="1542"/>
      <c r="H1602" s="1542"/>
      <c r="I1602" s="1542"/>
      <c r="J1602" s="1542"/>
      <c r="K1602" s="1542"/>
      <c r="L1602" s="1542"/>
      <c r="M1602" s="1542"/>
      <c r="N1602" s="1542"/>
      <c r="O1602" s="1542"/>
      <c r="P1602" s="1542"/>
      <c r="Q1602" s="1542"/>
    </row>
    <row r="1603" spans="2:17">
      <c r="B1603" s="313"/>
      <c r="C1603" s="313"/>
      <c r="D1603" s="313"/>
      <c r="E1603" s="313"/>
      <c r="F1603" s="1542"/>
      <c r="G1603" s="1542"/>
      <c r="H1603" s="1542"/>
      <c r="I1603" s="1542"/>
      <c r="J1603" s="1542"/>
      <c r="K1603" s="1542"/>
      <c r="L1603" s="1542"/>
      <c r="M1603" s="1542"/>
      <c r="N1603" s="1542"/>
      <c r="O1603" s="1542"/>
      <c r="P1603" s="1542"/>
      <c r="Q1603" s="1542"/>
    </row>
    <row r="1604" spans="2:17">
      <c r="B1604" s="313"/>
      <c r="C1604" s="313"/>
      <c r="D1604" s="313"/>
      <c r="E1604" s="313"/>
      <c r="F1604" s="1542"/>
      <c r="G1604" s="1542"/>
      <c r="H1604" s="1542"/>
      <c r="I1604" s="1542"/>
      <c r="J1604" s="1542"/>
      <c r="K1604" s="1542"/>
      <c r="L1604" s="1542"/>
      <c r="M1604" s="1542"/>
      <c r="N1604" s="1542"/>
      <c r="O1604" s="1542"/>
      <c r="P1604" s="1542"/>
      <c r="Q1604" s="1542"/>
    </row>
    <row r="1605" spans="2:17">
      <c r="B1605" s="313"/>
      <c r="C1605" s="313"/>
      <c r="D1605" s="313"/>
      <c r="E1605" s="313"/>
      <c r="F1605" s="1542"/>
      <c r="G1605" s="1542"/>
      <c r="H1605" s="1542"/>
      <c r="I1605" s="1542"/>
      <c r="J1605" s="1542"/>
      <c r="K1605" s="1542"/>
      <c r="L1605" s="1542"/>
      <c r="M1605" s="1542"/>
      <c r="N1605" s="1542"/>
      <c r="O1605" s="1542"/>
      <c r="P1605" s="1542"/>
      <c r="Q1605" s="1542"/>
    </row>
    <row r="1606" spans="2:17">
      <c r="B1606" s="313"/>
      <c r="C1606" s="313"/>
      <c r="D1606" s="313"/>
      <c r="E1606" s="313"/>
      <c r="F1606" s="1542"/>
      <c r="G1606" s="1542"/>
      <c r="H1606" s="1542"/>
      <c r="I1606" s="1542"/>
      <c r="J1606" s="1542"/>
      <c r="K1606" s="1542"/>
      <c r="L1606" s="1542"/>
      <c r="M1606" s="1542"/>
      <c r="N1606" s="1542"/>
      <c r="O1606" s="1542"/>
      <c r="P1606" s="1542"/>
      <c r="Q1606" s="1542"/>
    </row>
    <row r="1607" spans="2:17">
      <c r="B1607" s="313"/>
      <c r="C1607" s="313"/>
      <c r="D1607" s="313"/>
      <c r="E1607" s="313"/>
      <c r="F1607" s="1542"/>
      <c r="G1607" s="1542"/>
      <c r="H1607" s="1542"/>
      <c r="I1607" s="1542"/>
      <c r="J1607" s="1542"/>
      <c r="K1607" s="1542"/>
      <c r="L1607" s="1542"/>
      <c r="M1607" s="1542"/>
      <c r="N1607" s="1542"/>
      <c r="O1607" s="1542"/>
      <c r="P1607" s="1542"/>
      <c r="Q1607" s="1542"/>
    </row>
    <row r="1608" spans="2:17">
      <c r="B1608" s="313"/>
      <c r="C1608" s="313"/>
      <c r="D1608" s="313"/>
      <c r="E1608" s="313"/>
      <c r="F1608" s="1542"/>
      <c r="G1608" s="1542"/>
      <c r="H1608" s="1542"/>
      <c r="I1608" s="1542"/>
      <c r="J1608" s="1542"/>
      <c r="K1608" s="1542"/>
      <c r="L1608" s="1542"/>
      <c r="M1608" s="1542"/>
      <c r="N1608" s="1542"/>
      <c r="O1608" s="1542"/>
      <c r="P1608" s="1542"/>
      <c r="Q1608" s="1542"/>
    </row>
    <row r="1609" spans="2:17">
      <c r="B1609" s="313"/>
      <c r="C1609" s="313"/>
      <c r="D1609" s="313"/>
      <c r="E1609" s="313"/>
      <c r="F1609" s="1542"/>
      <c r="G1609" s="1542"/>
      <c r="H1609" s="1542"/>
      <c r="I1609" s="1542"/>
      <c r="J1609" s="1542"/>
      <c r="K1609" s="1542"/>
      <c r="L1609" s="1542"/>
      <c r="M1609" s="1542"/>
      <c r="N1609" s="1542"/>
      <c r="O1609" s="1542"/>
      <c r="P1609" s="1542"/>
      <c r="Q1609" s="1542"/>
    </row>
    <row r="1610" spans="2:17">
      <c r="B1610" s="313"/>
      <c r="C1610" s="313"/>
      <c r="D1610" s="313"/>
      <c r="E1610" s="313"/>
      <c r="F1610" s="1542"/>
      <c r="G1610" s="1542"/>
      <c r="H1610" s="1542"/>
      <c r="I1610" s="1542"/>
      <c r="J1610" s="1542"/>
      <c r="K1610" s="1542"/>
      <c r="L1610" s="1542"/>
      <c r="M1610" s="1542"/>
      <c r="N1610" s="1542"/>
      <c r="O1610" s="1542"/>
      <c r="P1610" s="1542"/>
      <c r="Q1610" s="1542"/>
    </row>
    <row r="1611" spans="2:17">
      <c r="B1611" s="313"/>
      <c r="C1611" s="313"/>
      <c r="D1611" s="313"/>
      <c r="E1611" s="313"/>
      <c r="F1611" s="1542"/>
      <c r="G1611" s="1542"/>
      <c r="H1611" s="1542"/>
      <c r="I1611" s="1542"/>
      <c r="J1611" s="1542"/>
      <c r="K1611" s="1542"/>
      <c r="L1611" s="1542"/>
      <c r="M1611" s="1542"/>
      <c r="N1611" s="1542"/>
      <c r="O1611" s="1542"/>
      <c r="P1611" s="1542"/>
      <c r="Q1611" s="1542"/>
    </row>
    <row r="1612" spans="2:17">
      <c r="B1612" s="313"/>
      <c r="C1612" s="313"/>
      <c r="D1612" s="313"/>
      <c r="E1612" s="313"/>
      <c r="F1612" s="1542"/>
      <c r="G1612" s="1542"/>
      <c r="H1612" s="1542"/>
      <c r="I1612" s="1542"/>
      <c r="J1612" s="1542"/>
      <c r="K1612" s="1542"/>
      <c r="L1612" s="1542"/>
      <c r="M1612" s="1542"/>
      <c r="N1612" s="1542"/>
      <c r="O1612" s="1542"/>
      <c r="P1612" s="1542"/>
      <c r="Q1612" s="1542"/>
    </row>
    <row r="1613" spans="2:17">
      <c r="B1613" s="313"/>
      <c r="C1613" s="313"/>
      <c r="D1613" s="313"/>
      <c r="E1613" s="313"/>
      <c r="F1613" s="1542"/>
      <c r="G1613" s="1542"/>
      <c r="H1613" s="1542"/>
      <c r="I1613" s="1542"/>
      <c r="J1613" s="1542"/>
      <c r="K1613" s="1542"/>
      <c r="L1613" s="1542"/>
      <c r="M1613" s="1542"/>
      <c r="N1613" s="1542"/>
      <c r="O1613" s="1542"/>
      <c r="P1613" s="1542"/>
      <c r="Q1613" s="1542"/>
    </row>
    <row r="1614" spans="2:17">
      <c r="B1614" s="313"/>
      <c r="C1614" s="313"/>
      <c r="D1614" s="313"/>
      <c r="E1614" s="313"/>
      <c r="F1614" s="1542"/>
      <c r="G1614" s="1542"/>
      <c r="H1614" s="1542"/>
      <c r="I1614" s="1542"/>
      <c r="J1614" s="1542"/>
      <c r="K1614" s="1542"/>
      <c r="L1614" s="1542"/>
      <c r="M1614" s="1542"/>
      <c r="N1614" s="1542"/>
      <c r="O1614" s="1542"/>
      <c r="P1614" s="1542"/>
      <c r="Q1614" s="1542"/>
    </row>
    <row r="1615" spans="2:17">
      <c r="B1615" s="313"/>
      <c r="C1615" s="313"/>
      <c r="D1615" s="313"/>
      <c r="E1615" s="313"/>
      <c r="F1615" s="1542"/>
      <c r="G1615" s="1542"/>
      <c r="H1615" s="1542"/>
      <c r="I1615" s="1542"/>
      <c r="J1615" s="1542"/>
      <c r="K1615" s="1542"/>
      <c r="L1615" s="1542"/>
      <c r="M1615" s="1542"/>
      <c r="N1615" s="1542"/>
      <c r="O1615" s="1542"/>
      <c r="P1615" s="1542"/>
      <c r="Q1615" s="1542"/>
    </row>
    <row r="1616" spans="2:17">
      <c r="B1616" s="313"/>
      <c r="C1616" s="313"/>
      <c r="D1616" s="313"/>
      <c r="E1616" s="313"/>
      <c r="F1616" s="1542"/>
      <c r="G1616" s="1542"/>
      <c r="H1616" s="1542"/>
      <c r="I1616" s="1542"/>
      <c r="J1616" s="1542"/>
      <c r="K1616" s="1542"/>
      <c r="L1616" s="1542"/>
      <c r="M1616" s="1542"/>
      <c r="N1616" s="1542"/>
      <c r="O1616" s="1542"/>
      <c r="P1616" s="1542"/>
      <c r="Q1616" s="1542"/>
    </row>
    <row r="1617" spans="2:17">
      <c r="B1617" s="313"/>
      <c r="C1617" s="313"/>
      <c r="D1617" s="313"/>
      <c r="E1617" s="313"/>
      <c r="F1617" s="1542"/>
      <c r="G1617" s="1542"/>
      <c r="H1617" s="1542"/>
      <c r="I1617" s="1542"/>
      <c r="J1617" s="1542"/>
      <c r="K1617" s="1542"/>
      <c r="L1617" s="1542"/>
      <c r="M1617" s="1542"/>
      <c r="N1617" s="1542"/>
      <c r="O1617" s="1542"/>
      <c r="P1617" s="1542"/>
      <c r="Q1617" s="1542"/>
    </row>
    <row r="1618" spans="2:17">
      <c r="B1618" s="313"/>
      <c r="C1618" s="313"/>
      <c r="D1618" s="313"/>
      <c r="E1618" s="313"/>
      <c r="F1618" s="1542"/>
      <c r="G1618" s="1542"/>
      <c r="H1618" s="1542"/>
      <c r="I1618" s="1542"/>
      <c r="J1618" s="1542"/>
      <c r="K1618" s="1542"/>
      <c r="L1618" s="1542"/>
      <c r="M1618" s="1542"/>
      <c r="N1618" s="1542"/>
      <c r="O1618" s="1542"/>
      <c r="P1618" s="1542"/>
      <c r="Q1618" s="1542"/>
    </row>
    <row r="1619" spans="2:17">
      <c r="B1619" s="313"/>
      <c r="C1619" s="313"/>
      <c r="D1619" s="313"/>
      <c r="E1619" s="313"/>
      <c r="F1619" s="1542"/>
      <c r="G1619" s="1542"/>
      <c r="H1619" s="1542"/>
      <c r="I1619" s="1542"/>
      <c r="J1619" s="1542"/>
      <c r="K1619" s="1542"/>
      <c r="L1619" s="1542"/>
      <c r="M1619" s="1542"/>
      <c r="N1619" s="1542"/>
      <c r="O1619" s="1542"/>
      <c r="P1619" s="1542"/>
      <c r="Q1619" s="1542"/>
    </row>
    <row r="1620" spans="2:17">
      <c r="B1620" s="313"/>
      <c r="C1620" s="313"/>
      <c r="D1620" s="313"/>
      <c r="E1620" s="313"/>
      <c r="F1620" s="1542"/>
      <c r="G1620" s="1542"/>
      <c r="H1620" s="1542"/>
      <c r="I1620" s="1542"/>
      <c r="J1620" s="1542"/>
      <c r="K1620" s="1542"/>
      <c r="L1620" s="1542"/>
      <c r="M1620" s="1542"/>
      <c r="N1620" s="1542"/>
      <c r="O1620" s="1542"/>
      <c r="P1620" s="1542"/>
      <c r="Q1620" s="1542"/>
    </row>
    <row r="1621" spans="2:17">
      <c r="B1621" s="313"/>
      <c r="C1621" s="313"/>
      <c r="D1621" s="313"/>
      <c r="E1621" s="313"/>
      <c r="F1621" s="1542"/>
      <c r="G1621" s="1542"/>
      <c r="H1621" s="1542"/>
      <c r="I1621" s="1542"/>
      <c r="J1621" s="1542"/>
      <c r="K1621" s="1542"/>
      <c r="L1621" s="1542"/>
      <c r="M1621" s="1542"/>
      <c r="N1621" s="1542"/>
      <c r="O1621" s="1542"/>
      <c r="P1621" s="1542"/>
      <c r="Q1621" s="1542"/>
    </row>
    <row r="1622" spans="2:17">
      <c r="B1622" s="313"/>
      <c r="C1622" s="313"/>
      <c r="D1622" s="313"/>
      <c r="E1622" s="313"/>
      <c r="F1622" s="1542"/>
      <c r="G1622" s="1542"/>
      <c r="H1622" s="1542"/>
      <c r="I1622" s="1542"/>
      <c r="J1622" s="1542"/>
      <c r="K1622" s="1542"/>
      <c r="L1622" s="1542"/>
      <c r="M1622" s="1542"/>
      <c r="N1622" s="1542"/>
      <c r="O1622" s="1542"/>
      <c r="P1622" s="1542"/>
      <c r="Q1622" s="1542"/>
    </row>
    <row r="1623" spans="2:17">
      <c r="B1623" s="313"/>
      <c r="C1623" s="313"/>
      <c r="D1623" s="313"/>
      <c r="E1623" s="313"/>
      <c r="F1623" s="1542"/>
      <c r="G1623" s="1542"/>
      <c r="H1623" s="1542"/>
      <c r="I1623" s="1542"/>
      <c r="J1623" s="1542"/>
      <c r="K1623" s="1542"/>
      <c r="L1623" s="1542"/>
      <c r="M1623" s="1542"/>
      <c r="N1623" s="1542"/>
      <c r="O1623" s="1542"/>
      <c r="P1623" s="1542"/>
      <c r="Q1623" s="1542"/>
    </row>
    <row r="1624" spans="2:17">
      <c r="B1624" s="313"/>
      <c r="C1624" s="313"/>
      <c r="D1624" s="313"/>
      <c r="E1624" s="313"/>
      <c r="F1624" s="1542"/>
      <c r="G1624" s="1542"/>
      <c r="H1624" s="1542"/>
      <c r="I1624" s="1542"/>
      <c r="J1624" s="1542"/>
      <c r="K1624" s="1542"/>
      <c r="L1624" s="1542"/>
      <c r="M1624" s="1542"/>
      <c r="N1624" s="1542"/>
      <c r="O1624" s="1542"/>
      <c r="P1624" s="1542"/>
      <c r="Q1624" s="1542"/>
    </row>
    <row r="1625" spans="2:17">
      <c r="B1625" s="313"/>
      <c r="C1625" s="313"/>
      <c r="D1625" s="313"/>
      <c r="E1625" s="313"/>
      <c r="F1625" s="1542"/>
      <c r="G1625" s="1542"/>
      <c r="H1625" s="1542"/>
      <c r="I1625" s="1542"/>
      <c r="J1625" s="1542"/>
      <c r="K1625" s="1542"/>
      <c r="L1625" s="1542"/>
      <c r="M1625" s="1542"/>
      <c r="N1625" s="1542"/>
      <c r="O1625" s="1542"/>
      <c r="P1625" s="1542"/>
      <c r="Q1625" s="1542"/>
    </row>
    <row r="1626" spans="2:17">
      <c r="B1626" s="313"/>
      <c r="C1626" s="313"/>
      <c r="D1626" s="313"/>
      <c r="E1626" s="313"/>
      <c r="F1626" s="1542"/>
      <c r="G1626" s="1542"/>
      <c r="H1626" s="1542"/>
      <c r="I1626" s="1542"/>
      <c r="J1626" s="1542"/>
      <c r="K1626" s="1542"/>
      <c r="L1626" s="1542"/>
      <c r="M1626" s="1542"/>
      <c r="N1626" s="1542"/>
      <c r="O1626" s="1542"/>
      <c r="P1626" s="1542"/>
      <c r="Q1626" s="1542"/>
    </row>
    <row r="1627" spans="2:17">
      <c r="B1627" s="313"/>
      <c r="C1627" s="313"/>
      <c r="D1627" s="313"/>
      <c r="E1627" s="313"/>
      <c r="F1627" s="1542"/>
      <c r="G1627" s="1542"/>
      <c r="H1627" s="1542"/>
      <c r="I1627" s="1542"/>
      <c r="J1627" s="1542"/>
      <c r="K1627" s="1542"/>
      <c r="L1627" s="1542"/>
      <c r="M1627" s="1542"/>
      <c r="N1627" s="1542"/>
      <c r="O1627" s="1542"/>
      <c r="P1627" s="1542"/>
      <c r="Q1627" s="1542"/>
    </row>
    <row r="1628" spans="2:17">
      <c r="B1628" s="313"/>
      <c r="C1628" s="313"/>
      <c r="D1628" s="313"/>
      <c r="E1628" s="313"/>
      <c r="F1628" s="1542"/>
      <c r="G1628" s="1542"/>
      <c r="H1628" s="1542"/>
      <c r="I1628" s="1542"/>
      <c r="J1628" s="1542"/>
      <c r="K1628" s="1542"/>
      <c r="L1628" s="1542"/>
      <c r="M1628" s="1542"/>
      <c r="N1628" s="1542"/>
      <c r="O1628" s="1542"/>
      <c r="P1628" s="1542"/>
      <c r="Q1628" s="1542"/>
    </row>
    <row r="1629" spans="2:17">
      <c r="B1629" s="313"/>
      <c r="C1629" s="313"/>
      <c r="D1629" s="313"/>
      <c r="E1629" s="313"/>
      <c r="F1629" s="1542"/>
      <c r="G1629" s="1542"/>
      <c r="H1629" s="1542"/>
      <c r="I1629" s="1542"/>
      <c r="J1629" s="1542"/>
      <c r="K1629" s="1542"/>
      <c r="L1629" s="1542"/>
      <c r="M1629" s="1542"/>
      <c r="N1629" s="1542"/>
      <c r="O1629" s="1542"/>
      <c r="P1629" s="1542"/>
      <c r="Q1629" s="1542"/>
    </row>
    <row r="1630" spans="2:17">
      <c r="B1630" s="313"/>
      <c r="C1630" s="313"/>
      <c r="D1630" s="313"/>
      <c r="E1630" s="313"/>
      <c r="F1630" s="1542"/>
      <c r="G1630" s="1542"/>
      <c r="H1630" s="1542"/>
      <c r="I1630" s="1542"/>
      <c r="J1630" s="1542"/>
      <c r="K1630" s="1542"/>
      <c r="L1630" s="1542"/>
      <c r="M1630" s="1542"/>
      <c r="N1630" s="1542"/>
      <c r="O1630" s="1542"/>
      <c r="P1630" s="1542"/>
      <c r="Q1630" s="1542"/>
    </row>
    <row r="1631" spans="2:17">
      <c r="B1631" s="313"/>
      <c r="C1631" s="313"/>
      <c r="D1631" s="313"/>
      <c r="E1631" s="313"/>
      <c r="F1631" s="1542"/>
      <c r="G1631" s="1542"/>
      <c r="H1631" s="1542"/>
      <c r="I1631" s="1542"/>
      <c r="J1631" s="1542"/>
      <c r="K1631" s="1542"/>
      <c r="L1631" s="1542"/>
      <c r="M1631" s="1542"/>
      <c r="N1631" s="1542"/>
      <c r="O1631" s="1542"/>
      <c r="P1631" s="1542"/>
      <c r="Q1631" s="1542"/>
    </row>
    <row r="1632" spans="2:17">
      <c r="B1632" s="313"/>
      <c r="C1632" s="313"/>
      <c r="D1632" s="313"/>
      <c r="E1632" s="313"/>
      <c r="F1632" s="1542"/>
      <c r="G1632" s="1542"/>
      <c r="H1632" s="1542"/>
      <c r="I1632" s="1542"/>
      <c r="J1632" s="1542"/>
      <c r="K1632" s="1542"/>
      <c r="L1632" s="1542"/>
      <c r="M1632" s="1542"/>
      <c r="N1632" s="1542"/>
      <c r="O1632" s="1542"/>
      <c r="P1632" s="1542"/>
      <c r="Q1632" s="1542"/>
    </row>
    <row r="1633" spans="2:17">
      <c r="B1633" s="313"/>
      <c r="C1633" s="313"/>
      <c r="D1633" s="313"/>
      <c r="E1633" s="313"/>
      <c r="F1633" s="1542"/>
      <c r="G1633" s="1542"/>
      <c r="H1633" s="1542"/>
      <c r="I1633" s="1542"/>
      <c r="J1633" s="1542"/>
      <c r="K1633" s="1542"/>
      <c r="L1633" s="1542"/>
      <c r="M1633" s="1542"/>
      <c r="N1633" s="1542"/>
      <c r="O1633" s="1542"/>
      <c r="P1633" s="1542"/>
      <c r="Q1633" s="1542"/>
    </row>
    <row r="1634" spans="2:17">
      <c r="B1634" s="313"/>
      <c r="C1634" s="313"/>
      <c r="D1634" s="313"/>
      <c r="E1634" s="313"/>
      <c r="F1634" s="1542"/>
      <c r="G1634" s="1542"/>
      <c r="H1634" s="1542"/>
      <c r="I1634" s="1542"/>
      <c r="J1634" s="1542"/>
      <c r="K1634" s="1542"/>
      <c r="L1634" s="1542"/>
      <c r="M1634" s="1542"/>
      <c r="N1634" s="1542"/>
      <c r="O1634" s="1542"/>
      <c r="P1634" s="1542"/>
      <c r="Q1634" s="1542"/>
    </row>
    <row r="1635" spans="2:17">
      <c r="B1635" s="313"/>
      <c r="C1635" s="313"/>
      <c r="D1635" s="313"/>
      <c r="E1635" s="313"/>
      <c r="F1635" s="1542"/>
      <c r="G1635" s="1542"/>
      <c r="H1635" s="1542"/>
      <c r="I1635" s="1542"/>
      <c r="J1635" s="1542"/>
      <c r="K1635" s="1542"/>
      <c r="L1635" s="1542"/>
      <c r="M1635" s="1542"/>
      <c r="N1635" s="1542"/>
      <c r="O1635" s="1542"/>
      <c r="P1635" s="1542"/>
      <c r="Q1635" s="1542"/>
    </row>
    <row r="1636" spans="2:17">
      <c r="B1636" s="313"/>
      <c r="C1636" s="313"/>
      <c r="D1636" s="313"/>
      <c r="E1636" s="313"/>
      <c r="F1636" s="1542"/>
      <c r="G1636" s="1542"/>
      <c r="H1636" s="1542"/>
      <c r="I1636" s="1542"/>
      <c r="J1636" s="1542"/>
      <c r="K1636" s="1542"/>
      <c r="L1636" s="1542"/>
      <c r="M1636" s="1542"/>
      <c r="N1636" s="1542"/>
      <c r="O1636" s="1542"/>
      <c r="P1636" s="1542"/>
      <c r="Q1636" s="1542"/>
    </row>
    <row r="1637" spans="2:17">
      <c r="B1637" s="313"/>
      <c r="C1637" s="313"/>
      <c r="D1637" s="313"/>
      <c r="E1637" s="313"/>
      <c r="F1637" s="1542"/>
      <c r="G1637" s="1542"/>
      <c r="H1637" s="1542"/>
      <c r="I1637" s="1542"/>
      <c r="J1637" s="1542"/>
      <c r="K1637" s="1542"/>
      <c r="L1637" s="1542"/>
      <c r="M1637" s="1542"/>
      <c r="N1637" s="1542"/>
      <c r="O1637" s="1542"/>
      <c r="P1637" s="1542"/>
      <c r="Q1637" s="1542"/>
    </row>
    <row r="1638" spans="2:17">
      <c r="B1638" s="313"/>
      <c r="C1638" s="313"/>
      <c r="D1638" s="313"/>
      <c r="E1638" s="313"/>
      <c r="F1638" s="1542"/>
      <c r="G1638" s="1542"/>
      <c r="H1638" s="1542"/>
      <c r="I1638" s="1542"/>
      <c r="J1638" s="1542"/>
      <c r="K1638" s="1542"/>
      <c r="L1638" s="1542"/>
      <c r="M1638" s="1542"/>
      <c r="N1638" s="1542"/>
      <c r="O1638" s="1542"/>
      <c r="P1638" s="1542"/>
      <c r="Q1638" s="1542"/>
    </row>
    <row r="1639" spans="2:17">
      <c r="B1639" s="313"/>
      <c r="C1639" s="313"/>
      <c r="D1639" s="313"/>
      <c r="E1639" s="313"/>
      <c r="F1639" s="1542"/>
      <c r="G1639" s="1542"/>
      <c r="H1639" s="1542"/>
      <c r="I1639" s="1542"/>
      <c r="J1639" s="1542"/>
      <c r="K1639" s="1542"/>
      <c r="L1639" s="1542"/>
      <c r="M1639" s="1542"/>
      <c r="N1639" s="1542"/>
      <c r="O1639" s="1542"/>
      <c r="P1639" s="1542"/>
      <c r="Q1639" s="1542"/>
    </row>
    <row r="1640" spans="2:17">
      <c r="B1640" s="313"/>
      <c r="C1640" s="313"/>
      <c r="D1640" s="313"/>
      <c r="E1640" s="313"/>
      <c r="F1640" s="1542"/>
      <c r="G1640" s="1542"/>
      <c r="H1640" s="1542"/>
      <c r="I1640" s="1542"/>
      <c r="J1640" s="1542"/>
      <c r="K1640" s="1542"/>
      <c r="L1640" s="1542"/>
      <c r="M1640" s="1542"/>
      <c r="N1640" s="1542"/>
      <c r="O1640" s="1542"/>
      <c r="P1640" s="1542"/>
      <c r="Q1640" s="1542"/>
    </row>
    <row r="1641" spans="2:17">
      <c r="B1641" s="313"/>
      <c r="C1641" s="313"/>
      <c r="D1641" s="313"/>
      <c r="E1641" s="313"/>
      <c r="F1641" s="1542"/>
      <c r="G1641" s="1542"/>
      <c r="H1641" s="1542"/>
      <c r="I1641" s="1542"/>
      <c r="J1641" s="1542"/>
      <c r="K1641" s="1542"/>
      <c r="L1641" s="1542"/>
      <c r="M1641" s="1542"/>
      <c r="N1641" s="1542"/>
      <c r="O1641" s="1542"/>
      <c r="P1641" s="1542"/>
      <c r="Q1641" s="1542"/>
    </row>
    <row r="1642" spans="2:17">
      <c r="B1642" s="313"/>
      <c r="C1642" s="313"/>
      <c r="D1642" s="313"/>
      <c r="E1642" s="313"/>
      <c r="F1642" s="1542"/>
      <c r="G1642" s="1542"/>
      <c r="H1642" s="1542"/>
      <c r="I1642" s="1542"/>
      <c r="J1642" s="1542"/>
      <c r="K1642" s="1542"/>
      <c r="L1642" s="1542"/>
      <c r="M1642" s="1542"/>
      <c r="N1642" s="1542"/>
      <c r="O1642" s="1542"/>
      <c r="P1642" s="1542"/>
      <c r="Q1642" s="1542"/>
    </row>
    <row r="1643" spans="2:17">
      <c r="B1643" s="313"/>
      <c r="C1643" s="313"/>
      <c r="D1643" s="313"/>
      <c r="E1643" s="313"/>
      <c r="F1643" s="1542"/>
      <c r="G1643" s="1542"/>
      <c r="H1643" s="1542"/>
      <c r="I1643" s="1542"/>
      <c r="J1643" s="1542"/>
      <c r="K1643" s="1542"/>
      <c r="L1643" s="1542"/>
      <c r="M1643" s="1542"/>
      <c r="N1643" s="1542"/>
      <c r="O1643" s="1542"/>
      <c r="P1643" s="1542"/>
      <c r="Q1643" s="1542"/>
    </row>
    <row r="1644" spans="2:17">
      <c r="B1644" s="313"/>
      <c r="C1644" s="313"/>
      <c r="D1644" s="313"/>
      <c r="E1644" s="313"/>
      <c r="F1644" s="1542"/>
      <c r="G1644" s="1542"/>
      <c r="H1644" s="1542"/>
      <c r="I1644" s="1542"/>
      <c r="J1644" s="1542"/>
      <c r="K1644" s="1542"/>
      <c r="L1644" s="1542"/>
      <c r="M1644" s="1542"/>
      <c r="N1644" s="1542"/>
      <c r="O1644" s="1542"/>
      <c r="P1644" s="1542"/>
      <c r="Q1644" s="1542"/>
    </row>
    <row r="1645" spans="2:17">
      <c r="B1645" s="313"/>
      <c r="C1645" s="313"/>
      <c r="D1645" s="313"/>
      <c r="E1645" s="313"/>
      <c r="F1645" s="1542"/>
      <c r="G1645" s="1542"/>
      <c r="H1645" s="1542"/>
      <c r="I1645" s="1542"/>
      <c r="J1645" s="1542"/>
      <c r="K1645" s="1542"/>
      <c r="L1645" s="1542"/>
      <c r="M1645" s="1542"/>
      <c r="N1645" s="1542"/>
      <c r="O1645" s="1542"/>
      <c r="P1645" s="1542"/>
      <c r="Q1645" s="1542"/>
    </row>
    <row r="1646" spans="2:17">
      <c r="B1646" s="313"/>
      <c r="C1646" s="313"/>
      <c r="D1646" s="313"/>
      <c r="E1646" s="313"/>
      <c r="F1646" s="1542"/>
      <c r="G1646" s="1542"/>
      <c r="H1646" s="1542"/>
      <c r="I1646" s="1542"/>
      <c r="J1646" s="1542"/>
      <c r="K1646" s="1542"/>
      <c r="L1646" s="1542"/>
      <c r="M1646" s="1542"/>
      <c r="N1646" s="1542"/>
      <c r="O1646" s="1542"/>
      <c r="P1646" s="1542"/>
      <c r="Q1646" s="1542"/>
    </row>
    <row r="1647" spans="2:17">
      <c r="B1647" s="313"/>
      <c r="C1647" s="313"/>
      <c r="D1647" s="313"/>
      <c r="E1647" s="313"/>
      <c r="F1647" s="1542"/>
      <c r="G1647" s="1542"/>
      <c r="H1647" s="1542"/>
      <c r="I1647" s="1542"/>
      <c r="J1647" s="1542"/>
      <c r="K1647" s="1542"/>
      <c r="L1647" s="1542"/>
      <c r="M1647" s="1542"/>
      <c r="N1647" s="1542"/>
      <c r="O1647" s="1542"/>
      <c r="P1647" s="1542"/>
      <c r="Q1647" s="1542"/>
    </row>
    <row r="1648" spans="2:17">
      <c r="B1648" s="313"/>
      <c r="C1648" s="313"/>
      <c r="D1648" s="313"/>
      <c r="E1648" s="313"/>
      <c r="F1648" s="1542"/>
      <c r="G1648" s="1542"/>
      <c r="H1648" s="1542"/>
      <c r="I1648" s="1542"/>
      <c r="J1648" s="1542"/>
      <c r="K1648" s="1542"/>
      <c r="L1648" s="1542"/>
      <c r="M1648" s="1542"/>
      <c r="N1648" s="1542"/>
      <c r="O1648" s="1542"/>
      <c r="P1648" s="1542"/>
      <c r="Q1648" s="1542"/>
    </row>
    <row r="1649" spans="2:17">
      <c r="B1649" s="313"/>
      <c r="C1649" s="313"/>
      <c r="D1649" s="313"/>
      <c r="E1649" s="313"/>
      <c r="F1649" s="1542"/>
      <c r="G1649" s="1542"/>
      <c r="H1649" s="1542"/>
      <c r="I1649" s="1542"/>
      <c r="J1649" s="1542"/>
      <c r="K1649" s="1542"/>
      <c r="L1649" s="1542"/>
      <c r="M1649" s="1542"/>
      <c r="N1649" s="1542"/>
      <c r="O1649" s="1542"/>
      <c r="P1649" s="1542"/>
      <c r="Q1649" s="1542"/>
    </row>
    <row r="1650" spans="2:17">
      <c r="B1650" s="313"/>
      <c r="C1650" s="313"/>
      <c r="D1650" s="313"/>
      <c r="E1650" s="313"/>
      <c r="F1650" s="1542"/>
      <c r="G1650" s="1542"/>
      <c r="H1650" s="1542"/>
      <c r="I1650" s="1542"/>
      <c r="J1650" s="1542"/>
      <c r="K1650" s="1542"/>
      <c r="L1650" s="1542"/>
      <c r="M1650" s="1542"/>
      <c r="N1650" s="1542"/>
      <c r="O1650" s="1542"/>
      <c r="P1650" s="1542"/>
      <c r="Q1650" s="1542"/>
    </row>
    <row r="1651" spans="2:17">
      <c r="B1651" s="313"/>
      <c r="C1651" s="313"/>
      <c r="D1651" s="313"/>
      <c r="E1651" s="313"/>
      <c r="F1651" s="1542"/>
      <c r="G1651" s="1542"/>
      <c r="H1651" s="1542"/>
      <c r="I1651" s="1542"/>
      <c r="J1651" s="1542"/>
      <c r="K1651" s="1542"/>
      <c r="L1651" s="1542"/>
      <c r="M1651" s="1542"/>
      <c r="N1651" s="1542"/>
      <c r="O1651" s="1542"/>
      <c r="P1651" s="1542"/>
      <c r="Q1651" s="1542"/>
    </row>
    <row r="1652" spans="2:17">
      <c r="B1652" s="313"/>
      <c r="C1652" s="313"/>
      <c r="D1652" s="313"/>
      <c r="E1652" s="313"/>
      <c r="F1652" s="1542"/>
      <c r="G1652" s="1542"/>
      <c r="H1652" s="1542"/>
      <c r="I1652" s="1542"/>
      <c r="J1652" s="1542"/>
      <c r="K1652" s="1542"/>
      <c r="L1652" s="1542"/>
      <c r="M1652" s="1542"/>
      <c r="N1652" s="1542"/>
      <c r="O1652" s="1542"/>
      <c r="P1652" s="1542"/>
      <c r="Q1652" s="1542"/>
    </row>
    <row r="1653" spans="2:17">
      <c r="B1653" s="313"/>
      <c r="C1653" s="313"/>
      <c r="D1653" s="313"/>
      <c r="E1653" s="313"/>
      <c r="F1653" s="1542"/>
      <c r="G1653" s="1542"/>
      <c r="H1653" s="1542"/>
      <c r="I1653" s="1542"/>
      <c r="J1653" s="1542"/>
      <c r="K1653" s="1542"/>
      <c r="L1653" s="1542"/>
      <c r="M1653" s="1542"/>
      <c r="N1653" s="1542"/>
      <c r="O1653" s="1542"/>
      <c r="P1653" s="1542"/>
      <c r="Q1653" s="1542"/>
    </row>
    <row r="1654" spans="2:17">
      <c r="B1654" s="313"/>
      <c r="C1654" s="313"/>
      <c r="D1654" s="313"/>
      <c r="E1654" s="313"/>
      <c r="F1654" s="1542"/>
      <c r="G1654" s="1542"/>
      <c r="H1654" s="1542"/>
      <c r="I1654" s="1542"/>
      <c r="J1654" s="1542"/>
      <c r="K1654" s="1542"/>
      <c r="L1654" s="1542"/>
      <c r="M1654" s="1542"/>
      <c r="N1654" s="1542"/>
      <c r="O1654" s="1542"/>
      <c r="P1654" s="1542"/>
      <c r="Q1654" s="1542"/>
    </row>
    <row r="1655" spans="2:17">
      <c r="B1655" s="313"/>
      <c r="C1655" s="313"/>
      <c r="D1655" s="313"/>
      <c r="E1655" s="313"/>
      <c r="F1655" s="1542"/>
      <c r="G1655" s="1542"/>
      <c r="H1655" s="1542"/>
      <c r="I1655" s="1542"/>
      <c r="J1655" s="1542"/>
      <c r="K1655" s="1542"/>
      <c r="L1655" s="1542"/>
      <c r="M1655" s="1542"/>
      <c r="N1655" s="1542"/>
      <c r="O1655" s="1542"/>
      <c r="P1655" s="1542"/>
      <c r="Q1655" s="1542"/>
    </row>
    <row r="1656" spans="2:17">
      <c r="B1656" s="313"/>
      <c r="C1656" s="313"/>
      <c r="D1656" s="313"/>
      <c r="E1656" s="313"/>
      <c r="F1656" s="1542"/>
      <c r="G1656" s="1542"/>
      <c r="H1656" s="1542"/>
      <c r="I1656" s="1542"/>
      <c r="J1656" s="1542"/>
      <c r="K1656" s="1542"/>
      <c r="L1656" s="1542"/>
      <c r="M1656" s="1542"/>
      <c r="N1656" s="1542"/>
      <c r="O1656" s="1542"/>
      <c r="P1656" s="1542"/>
      <c r="Q1656" s="1542"/>
    </row>
    <row r="1657" spans="2:17">
      <c r="B1657" s="313"/>
      <c r="C1657" s="313"/>
      <c r="D1657" s="313"/>
      <c r="E1657" s="313"/>
      <c r="F1657" s="1542"/>
      <c r="G1657" s="1542"/>
      <c r="H1657" s="1542"/>
      <c r="I1657" s="1542"/>
      <c r="J1657" s="1542"/>
      <c r="K1657" s="1542"/>
      <c r="L1657" s="1542"/>
      <c r="M1657" s="1542"/>
      <c r="N1657" s="1542"/>
      <c r="O1657" s="1542"/>
      <c r="P1657" s="1542"/>
      <c r="Q1657" s="1542"/>
    </row>
    <row r="1658" spans="2:17">
      <c r="B1658" s="313"/>
      <c r="C1658" s="313"/>
      <c r="D1658" s="313"/>
      <c r="E1658" s="313"/>
      <c r="F1658" s="1542"/>
      <c r="G1658" s="1542"/>
      <c r="H1658" s="1542"/>
      <c r="I1658" s="1542"/>
      <c r="J1658" s="1542"/>
      <c r="K1658" s="1542"/>
      <c r="L1658" s="1542"/>
      <c r="M1658" s="1542"/>
      <c r="N1658" s="1542"/>
      <c r="O1658" s="1542"/>
      <c r="P1658" s="1542"/>
      <c r="Q1658" s="1542"/>
    </row>
    <row r="1659" spans="2:17">
      <c r="B1659" s="313"/>
      <c r="C1659" s="313"/>
      <c r="D1659" s="313"/>
      <c r="E1659" s="313"/>
      <c r="F1659" s="1542"/>
      <c r="G1659" s="1542"/>
      <c r="H1659" s="1542"/>
      <c r="I1659" s="1542"/>
      <c r="J1659" s="1542"/>
      <c r="K1659" s="1542"/>
      <c r="L1659" s="1542"/>
      <c r="M1659" s="1542"/>
      <c r="N1659" s="1542"/>
      <c r="O1659" s="1542"/>
      <c r="P1659" s="1542"/>
      <c r="Q1659" s="1542"/>
    </row>
    <row r="1660" spans="2:17">
      <c r="B1660" s="313"/>
      <c r="C1660" s="313"/>
      <c r="D1660" s="313"/>
      <c r="E1660" s="313"/>
      <c r="F1660" s="1542"/>
      <c r="G1660" s="1542"/>
      <c r="H1660" s="1542"/>
      <c r="I1660" s="1542"/>
      <c r="J1660" s="1542"/>
      <c r="K1660" s="1542"/>
      <c r="L1660" s="1542"/>
      <c r="M1660" s="1542"/>
      <c r="N1660" s="1542"/>
      <c r="O1660" s="1542"/>
      <c r="P1660" s="1542"/>
      <c r="Q1660" s="1542"/>
    </row>
    <row r="1661" spans="2:17">
      <c r="B1661" s="313"/>
      <c r="C1661" s="313"/>
      <c r="D1661" s="313"/>
      <c r="E1661" s="313"/>
      <c r="F1661" s="1542"/>
      <c r="G1661" s="1542"/>
      <c r="H1661" s="1542"/>
      <c r="I1661" s="1542"/>
      <c r="J1661" s="1542"/>
      <c r="K1661" s="1542"/>
      <c r="L1661" s="1542"/>
      <c r="M1661" s="1542"/>
      <c r="N1661" s="1542"/>
      <c r="O1661" s="1542"/>
      <c r="P1661" s="1542"/>
      <c r="Q1661" s="1542"/>
    </row>
    <row r="1662" spans="2:17">
      <c r="B1662" s="313"/>
      <c r="C1662" s="313"/>
      <c r="D1662" s="313"/>
      <c r="E1662" s="313"/>
      <c r="F1662" s="1542"/>
      <c r="G1662" s="1542"/>
      <c r="H1662" s="1542"/>
      <c r="I1662" s="1542"/>
      <c r="J1662" s="1542"/>
      <c r="K1662" s="1542"/>
      <c r="L1662" s="1542"/>
      <c r="M1662" s="1542"/>
      <c r="N1662" s="1542"/>
      <c r="O1662" s="1542"/>
      <c r="P1662" s="1542"/>
      <c r="Q1662" s="1542"/>
    </row>
    <row r="1663" spans="2:17">
      <c r="B1663" s="313"/>
      <c r="C1663" s="313"/>
      <c r="D1663" s="313"/>
      <c r="E1663" s="313"/>
      <c r="F1663" s="1542"/>
      <c r="G1663" s="1542"/>
      <c r="H1663" s="1542"/>
      <c r="I1663" s="1542"/>
      <c r="J1663" s="1542"/>
      <c r="K1663" s="1542"/>
      <c r="L1663" s="1542"/>
      <c r="M1663" s="1542"/>
      <c r="N1663" s="1542"/>
      <c r="O1663" s="1542"/>
      <c r="P1663" s="1542"/>
      <c r="Q1663" s="1542"/>
    </row>
    <row r="1664" spans="2:17">
      <c r="B1664" s="313"/>
      <c r="C1664" s="313"/>
      <c r="D1664" s="313"/>
      <c r="E1664" s="313"/>
      <c r="F1664" s="1542"/>
      <c r="G1664" s="1542"/>
      <c r="H1664" s="1542"/>
      <c r="I1664" s="1542"/>
      <c r="J1664" s="1542"/>
      <c r="K1664" s="1542"/>
      <c r="L1664" s="1542"/>
      <c r="M1664" s="1542"/>
      <c r="N1664" s="1542"/>
      <c r="O1664" s="1542"/>
      <c r="P1664" s="1542"/>
      <c r="Q1664" s="1542"/>
    </row>
    <row r="1665" spans="2:17">
      <c r="B1665" s="313"/>
      <c r="C1665" s="313"/>
      <c r="D1665" s="313"/>
      <c r="E1665" s="313"/>
      <c r="F1665" s="1542"/>
      <c r="G1665" s="1542"/>
      <c r="H1665" s="1542"/>
      <c r="I1665" s="1542"/>
      <c r="J1665" s="1542"/>
      <c r="K1665" s="1542"/>
      <c r="L1665" s="1542"/>
      <c r="M1665" s="1542"/>
      <c r="N1665" s="1542"/>
      <c r="O1665" s="1542"/>
      <c r="P1665" s="1542"/>
      <c r="Q1665" s="1542"/>
    </row>
    <row r="1666" spans="2:17">
      <c r="B1666" s="313"/>
      <c r="C1666" s="313"/>
      <c r="D1666" s="313"/>
      <c r="E1666" s="313"/>
      <c r="F1666" s="1542"/>
      <c r="G1666" s="1542"/>
      <c r="H1666" s="1542"/>
      <c r="I1666" s="1542"/>
      <c r="J1666" s="1542"/>
      <c r="K1666" s="1542"/>
      <c r="L1666" s="1542"/>
      <c r="M1666" s="1542"/>
      <c r="N1666" s="1542"/>
      <c r="O1666" s="1542"/>
      <c r="P1666" s="1542"/>
      <c r="Q1666" s="1542"/>
    </row>
    <row r="1667" spans="2:17">
      <c r="B1667" s="313"/>
      <c r="C1667" s="313"/>
      <c r="D1667" s="313"/>
      <c r="E1667" s="313"/>
      <c r="F1667" s="1542"/>
      <c r="G1667" s="1542"/>
      <c r="H1667" s="1542"/>
      <c r="I1667" s="1542"/>
      <c r="J1667" s="1542"/>
      <c r="K1667" s="1542"/>
      <c r="L1667" s="1542"/>
      <c r="M1667" s="1542"/>
      <c r="N1667" s="1542"/>
      <c r="O1667" s="1542"/>
      <c r="P1667" s="1542"/>
      <c r="Q1667" s="1542"/>
    </row>
    <row r="1668" spans="2:17">
      <c r="B1668" s="313"/>
      <c r="C1668" s="313"/>
      <c r="D1668" s="313"/>
      <c r="E1668" s="313"/>
      <c r="F1668" s="1542"/>
      <c r="G1668" s="1542"/>
      <c r="H1668" s="1542"/>
      <c r="I1668" s="1542"/>
      <c r="J1668" s="1542"/>
      <c r="K1668" s="1542"/>
      <c r="L1668" s="1542"/>
      <c r="M1668" s="1542"/>
      <c r="N1668" s="1542"/>
      <c r="O1668" s="1542"/>
      <c r="P1668" s="1542"/>
      <c r="Q1668" s="1542"/>
    </row>
    <row r="1669" spans="2:17">
      <c r="B1669" s="313"/>
      <c r="C1669" s="313"/>
      <c r="D1669" s="313"/>
      <c r="E1669" s="313"/>
      <c r="F1669" s="1542"/>
      <c r="G1669" s="1542"/>
      <c r="H1669" s="1542"/>
      <c r="I1669" s="1542"/>
      <c r="J1669" s="1542"/>
      <c r="K1669" s="1542"/>
      <c r="L1669" s="1542"/>
      <c r="M1669" s="1542"/>
      <c r="N1669" s="1542"/>
      <c r="O1669" s="1542"/>
      <c r="P1669" s="1542"/>
      <c r="Q1669" s="1542"/>
    </row>
    <row r="1670" spans="2:17">
      <c r="B1670" s="313"/>
      <c r="C1670" s="313"/>
      <c r="D1670" s="313"/>
      <c r="E1670" s="313"/>
      <c r="F1670" s="1542"/>
      <c r="G1670" s="1542"/>
      <c r="H1670" s="1542"/>
      <c r="I1670" s="1542"/>
      <c r="J1670" s="1542"/>
      <c r="K1670" s="1542"/>
      <c r="L1670" s="1542"/>
      <c r="M1670" s="1542"/>
      <c r="N1670" s="1542"/>
      <c r="O1670" s="1542"/>
      <c r="P1670" s="1542"/>
      <c r="Q1670" s="1542"/>
    </row>
    <row r="1671" spans="2:17">
      <c r="B1671" s="313"/>
      <c r="C1671" s="313"/>
      <c r="D1671" s="313"/>
      <c r="E1671" s="313"/>
      <c r="F1671" s="1542"/>
      <c r="G1671" s="1542"/>
      <c r="H1671" s="1542"/>
      <c r="I1671" s="1542"/>
      <c r="J1671" s="1542"/>
      <c r="K1671" s="1542"/>
      <c r="L1671" s="1542"/>
      <c r="M1671" s="1542"/>
      <c r="N1671" s="1542"/>
      <c r="O1671" s="1542"/>
      <c r="P1671" s="1542"/>
      <c r="Q1671" s="1542"/>
    </row>
    <row r="1672" spans="2:17">
      <c r="B1672" s="313"/>
      <c r="C1672" s="313"/>
      <c r="D1672" s="313"/>
      <c r="E1672" s="313"/>
      <c r="F1672" s="1542"/>
      <c r="G1672" s="1542"/>
      <c r="H1672" s="1542"/>
      <c r="I1672" s="1542"/>
      <c r="J1672" s="1542"/>
      <c r="K1672" s="1542"/>
      <c r="L1672" s="1542"/>
      <c r="M1672" s="1542"/>
      <c r="N1672" s="1542"/>
      <c r="O1672" s="1542"/>
      <c r="P1672" s="1542"/>
      <c r="Q1672" s="1542"/>
    </row>
    <row r="1673" spans="2:17">
      <c r="B1673" s="313"/>
      <c r="C1673" s="313"/>
      <c r="D1673" s="313"/>
      <c r="E1673" s="313"/>
      <c r="F1673" s="1542"/>
      <c r="G1673" s="1542"/>
      <c r="H1673" s="1542"/>
      <c r="I1673" s="1542"/>
      <c r="J1673" s="1542"/>
      <c r="K1673" s="1542"/>
      <c r="L1673" s="1542"/>
      <c r="M1673" s="1542"/>
      <c r="N1673" s="1542"/>
      <c r="O1673" s="1542"/>
      <c r="P1673" s="1542"/>
      <c r="Q1673" s="1542"/>
    </row>
    <row r="1674" spans="2:17">
      <c r="B1674" s="313"/>
      <c r="C1674" s="313"/>
      <c r="D1674" s="313"/>
      <c r="E1674" s="313"/>
      <c r="F1674" s="1542"/>
      <c r="G1674" s="1542"/>
      <c r="H1674" s="1542"/>
      <c r="I1674" s="1542"/>
      <c r="J1674" s="1542"/>
      <c r="K1674" s="1542"/>
      <c r="L1674" s="1542"/>
      <c r="M1674" s="1542"/>
      <c r="N1674" s="1542"/>
      <c r="O1674" s="1542"/>
      <c r="P1674" s="1542"/>
      <c r="Q1674" s="1542"/>
    </row>
    <row r="1675" spans="2:17">
      <c r="B1675" s="313"/>
      <c r="C1675" s="313"/>
      <c r="D1675" s="313"/>
      <c r="E1675" s="313"/>
      <c r="F1675" s="1542"/>
      <c r="G1675" s="1542"/>
      <c r="H1675" s="1542"/>
      <c r="I1675" s="1542"/>
      <c r="J1675" s="1542"/>
      <c r="K1675" s="1542"/>
      <c r="L1675" s="1542"/>
      <c r="M1675" s="1542"/>
      <c r="N1675" s="1542"/>
      <c r="O1675" s="1542"/>
      <c r="P1675" s="1542"/>
      <c r="Q1675" s="1542"/>
    </row>
    <row r="1676" spans="2:17">
      <c r="B1676" s="313"/>
      <c r="C1676" s="313"/>
      <c r="D1676" s="313"/>
      <c r="E1676" s="313"/>
      <c r="F1676" s="1542"/>
      <c r="G1676" s="1542"/>
      <c r="H1676" s="1542"/>
      <c r="I1676" s="1542"/>
      <c r="J1676" s="1542"/>
      <c r="K1676" s="1542"/>
      <c r="L1676" s="1542"/>
      <c r="M1676" s="1542"/>
      <c r="N1676" s="1542"/>
      <c r="O1676" s="1542"/>
      <c r="P1676" s="1542"/>
      <c r="Q1676" s="1542"/>
    </row>
    <row r="1677" spans="2:17">
      <c r="B1677" s="313"/>
      <c r="C1677" s="313"/>
      <c r="D1677" s="313"/>
      <c r="E1677" s="313"/>
      <c r="F1677" s="1542"/>
      <c r="G1677" s="1542"/>
      <c r="H1677" s="1542"/>
      <c r="I1677" s="1542"/>
      <c r="J1677" s="1542"/>
      <c r="K1677" s="1542"/>
      <c r="L1677" s="1542"/>
      <c r="M1677" s="1542"/>
      <c r="N1677" s="1542"/>
      <c r="O1677" s="1542"/>
      <c r="P1677" s="1542"/>
      <c r="Q1677" s="1542"/>
    </row>
    <row r="1678" spans="2:17">
      <c r="B1678" s="313"/>
      <c r="C1678" s="313"/>
      <c r="D1678" s="313"/>
      <c r="E1678" s="313"/>
      <c r="F1678" s="1542"/>
      <c r="G1678" s="1542"/>
      <c r="H1678" s="1542"/>
      <c r="I1678" s="1542"/>
      <c r="J1678" s="1542"/>
      <c r="K1678" s="1542"/>
      <c r="L1678" s="1542"/>
      <c r="M1678" s="1542"/>
      <c r="N1678" s="1542"/>
      <c r="O1678" s="1542"/>
      <c r="P1678" s="1542"/>
      <c r="Q1678" s="1542"/>
    </row>
    <row r="1679" spans="2:17">
      <c r="B1679" s="313"/>
      <c r="C1679" s="313"/>
      <c r="D1679" s="313"/>
      <c r="E1679" s="313"/>
      <c r="F1679" s="1542"/>
      <c r="G1679" s="1542"/>
      <c r="H1679" s="1542"/>
      <c r="I1679" s="1542"/>
      <c r="J1679" s="1542"/>
      <c r="K1679" s="1542"/>
      <c r="L1679" s="1542"/>
      <c r="M1679" s="1542"/>
      <c r="N1679" s="1542"/>
      <c r="O1679" s="1542"/>
      <c r="P1679" s="1542"/>
      <c r="Q1679" s="1542"/>
    </row>
    <row r="1680" spans="2:17">
      <c r="B1680" s="313"/>
      <c r="C1680" s="313"/>
      <c r="D1680" s="313"/>
      <c r="E1680" s="313"/>
      <c r="F1680" s="1542"/>
      <c r="G1680" s="1542"/>
      <c r="H1680" s="1542"/>
      <c r="I1680" s="1542"/>
      <c r="J1680" s="1542"/>
      <c r="K1680" s="1542"/>
      <c r="L1680" s="1542"/>
      <c r="M1680" s="1542"/>
      <c r="N1680" s="1542"/>
      <c r="O1680" s="1542"/>
      <c r="P1680" s="1542"/>
      <c r="Q1680" s="1542"/>
    </row>
    <row r="1681" spans="2:17">
      <c r="B1681" s="313"/>
      <c r="C1681" s="313"/>
      <c r="D1681" s="313"/>
      <c r="E1681" s="313"/>
      <c r="F1681" s="1542"/>
      <c r="G1681" s="1542"/>
      <c r="H1681" s="1542"/>
      <c r="I1681" s="1542"/>
      <c r="J1681" s="1542"/>
      <c r="K1681" s="1542"/>
      <c r="L1681" s="1542"/>
      <c r="M1681" s="1542"/>
      <c r="N1681" s="1542"/>
      <c r="O1681" s="1542"/>
      <c r="P1681" s="1542"/>
      <c r="Q1681" s="1542"/>
    </row>
    <row r="1682" spans="2:17">
      <c r="B1682" s="313"/>
      <c r="C1682" s="313"/>
      <c r="D1682" s="313"/>
      <c r="E1682" s="313"/>
      <c r="F1682" s="1542"/>
      <c r="G1682" s="1542"/>
      <c r="H1682" s="1542"/>
      <c r="I1682" s="1542"/>
      <c r="J1682" s="1542"/>
      <c r="K1682" s="1542"/>
      <c r="L1682" s="1542"/>
      <c r="M1682" s="1542"/>
      <c r="N1682" s="1542"/>
      <c r="O1682" s="1542"/>
      <c r="P1682" s="1542"/>
      <c r="Q1682" s="1542"/>
    </row>
    <row r="1683" spans="2:17">
      <c r="B1683" s="313"/>
      <c r="C1683" s="313"/>
      <c r="D1683" s="313"/>
      <c r="E1683" s="313"/>
      <c r="F1683" s="1542"/>
      <c r="G1683" s="1542"/>
      <c r="H1683" s="1542"/>
      <c r="I1683" s="1542"/>
      <c r="J1683" s="1542"/>
      <c r="K1683" s="1542"/>
      <c r="L1683" s="1542"/>
      <c r="M1683" s="1542"/>
      <c r="N1683" s="1542"/>
      <c r="O1683" s="1542"/>
      <c r="P1683" s="1542"/>
      <c r="Q1683" s="1542"/>
    </row>
    <row r="1684" spans="2:17">
      <c r="B1684" s="313"/>
      <c r="C1684" s="313"/>
      <c r="D1684" s="313"/>
      <c r="E1684" s="313"/>
      <c r="F1684" s="1542"/>
      <c r="G1684" s="1542"/>
      <c r="H1684" s="1542"/>
      <c r="I1684" s="1542"/>
      <c r="J1684" s="1542"/>
      <c r="K1684" s="1542"/>
      <c r="L1684" s="1542"/>
      <c r="M1684" s="1542"/>
      <c r="N1684" s="1542"/>
      <c r="O1684" s="1542"/>
      <c r="P1684" s="1542"/>
      <c r="Q1684" s="1542"/>
    </row>
    <row r="1685" spans="2:17">
      <c r="B1685" s="313"/>
      <c r="C1685" s="313"/>
      <c r="D1685" s="313"/>
      <c r="E1685" s="313"/>
      <c r="F1685" s="1542"/>
      <c r="G1685" s="1542"/>
      <c r="H1685" s="1542"/>
      <c r="I1685" s="1542"/>
      <c r="J1685" s="1542"/>
      <c r="K1685" s="1542"/>
      <c r="L1685" s="1542"/>
      <c r="M1685" s="1542"/>
      <c r="N1685" s="1542"/>
      <c r="O1685" s="1542"/>
      <c r="P1685" s="1542"/>
      <c r="Q1685" s="1542"/>
    </row>
    <row r="1686" spans="2:17">
      <c r="B1686" s="313"/>
      <c r="C1686" s="313"/>
      <c r="D1686" s="313"/>
      <c r="E1686" s="313"/>
      <c r="F1686" s="1542"/>
      <c r="G1686" s="1542"/>
      <c r="H1686" s="1542"/>
      <c r="I1686" s="1542"/>
      <c r="J1686" s="1542"/>
      <c r="K1686" s="1542"/>
      <c r="L1686" s="1542"/>
      <c r="M1686" s="1542"/>
      <c r="N1686" s="1542"/>
      <c r="O1686" s="1542"/>
      <c r="P1686" s="1542"/>
      <c r="Q1686" s="1542"/>
    </row>
    <row r="1687" spans="2:17">
      <c r="B1687" s="313"/>
      <c r="C1687" s="313"/>
      <c r="D1687" s="313"/>
      <c r="E1687" s="313"/>
      <c r="F1687" s="1542"/>
      <c r="G1687" s="1542"/>
      <c r="H1687" s="1542"/>
      <c r="I1687" s="1542"/>
      <c r="J1687" s="1542"/>
      <c r="K1687" s="1542"/>
      <c r="L1687" s="1542"/>
      <c r="M1687" s="1542"/>
      <c r="N1687" s="1542"/>
      <c r="O1687" s="1542"/>
      <c r="P1687" s="1542"/>
      <c r="Q1687" s="1542"/>
    </row>
    <row r="1688" spans="2:17">
      <c r="B1688" s="313"/>
      <c r="C1688" s="313"/>
      <c r="D1688" s="313"/>
      <c r="E1688" s="313"/>
      <c r="F1688" s="1542"/>
      <c r="G1688" s="1542"/>
      <c r="H1688" s="1542"/>
      <c r="I1688" s="1542"/>
      <c r="J1688" s="1542"/>
      <c r="K1688" s="1542"/>
      <c r="L1688" s="1542"/>
      <c r="M1688" s="1542"/>
      <c r="N1688" s="1542"/>
      <c r="O1688" s="1542"/>
      <c r="P1688" s="1542"/>
      <c r="Q1688" s="1542"/>
    </row>
    <row r="1689" spans="2:17">
      <c r="B1689" s="313"/>
      <c r="C1689" s="313"/>
      <c r="D1689" s="313"/>
      <c r="E1689" s="313"/>
      <c r="F1689" s="1542"/>
      <c r="G1689" s="1542"/>
      <c r="H1689" s="1542"/>
      <c r="I1689" s="1542"/>
      <c r="J1689" s="1542"/>
      <c r="K1689" s="1542"/>
      <c r="L1689" s="1542"/>
      <c r="M1689" s="1542"/>
      <c r="N1689" s="1542"/>
      <c r="O1689" s="1542"/>
      <c r="P1689" s="1542"/>
      <c r="Q1689" s="1542"/>
    </row>
    <row r="1690" spans="2:17">
      <c r="B1690" s="313"/>
      <c r="C1690" s="313"/>
      <c r="D1690" s="313"/>
      <c r="E1690" s="313"/>
      <c r="F1690" s="1542"/>
      <c r="G1690" s="1542"/>
      <c r="H1690" s="1542"/>
      <c r="I1690" s="1542"/>
      <c r="J1690" s="1542"/>
      <c r="K1690" s="1542"/>
      <c r="L1690" s="1542"/>
      <c r="M1690" s="1542"/>
      <c r="N1690" s="1542"/>
      <c r="O1690" s="1542"/>
      <c r="P1690" s="1542"/>
      <c r="Q1690" s="1542"/>
    </row>
    <row r="1691" spans="2:17">
      <c r="B1691" s="313"/>
      <c r="C1691" s="313"/>
      <c r="D1691" s="313"/>
      <c r="E1691" s="313"/>
      <c r="F1691" s="1542"/>
      <c r="G1691" s="1542"/>
      <c r="H1691" s="1542"/>
      <c r="I1691" s="1542"/>
      <c r="J1691" s="1542"/>
      <c r="K1691" s="1542"/>
      <c r="L1691" s="1542"/>
      <c r="M1691" s="1542"/>
      <c r="N1691" s="1542"/>
      <c r="O1691" s="1542"/>
      <c r="P1691" s="1542"/>
      <c r="Q1691" s="1542"/>
    </row>
    <row r="1692" spans="2:17">
      <c r="B1692" s="313"/>
      <c r="C1692" s="313"/>
      <c r="D1692" s="313"/>
      <c r="E1692" s="313"/>
      <c r="F1692" s="1542"/>
      <c r="G1692" s="1542"/>
      <c r="H1692" s="1542"/>
      <c r="I1692" s="1542"/>
      <c r="J1692" s="1542"/>
      <c r="K1692" s="1542"/>
      <c r="L1692" s="1542"/>
      <c r="M1692" s="1542"/>
      <c r="N1692" s="1542"/>
      <c r="O1692" s="1542"/>
      <c r="P1692" s="1542"/>
      <c r="Q1692" s="1542"/>
    </row>
    <row r="1693" spans="2:17">
      <c r="B1693" s="313"/>
      <c r="C1693" s="313"/>
      <c r="D1693" s="313"/>
      <c r="E1693" s="313"/>
      <c r="F1693" s="1542"/>
      <c r="G1693" s="1542"/>
      <c r="H1693" s="1542"/>
      <c r="I1693" s="1542"/>
      <c r="J1693" s="1542"/>
      <c r="K1693" s="1542"/>
      <c r="L1693" s="1542"/>
      <c r="M1693" s="1542"/>
      <c r="N1693" s="1542"/>
      <c r="O1693" s="1542"/>
      <c r="P1693" s="1542"/>
      <c r="Q1693" s="1542"/>
    </row>
    <row r="1694" spans="2:17">
      <c r="B1694" s="313"/>
      <c r="C1694" s="313"/>
      <c r="D1694" s="313"/>
      <c r="E1694" s="313"/>
      <c r="F1694" s="1542"/>
      <c r="G1694" s="1542"/>
      <c r="H1694" s="1542"/>
      <c r="I1694" s="1542"/>
      <c r="J1694" s="1542"/>
      <c r="K1694" s="1542"/>
      <c r="L1694" s="1542"/>
      <c r="M1694" s="1542"/>
      <c r="N1694" s="1542"/>
      <c r="O1694" s="1542"/>
      <c r="P1694" s="1542"/>
      <c r="Q1694" s="1542"/>
    </row>
    <row r="1695" spans="2:17">
      <c r="B1695" s="313"/>
      <c r="C1695" s="313"/>
      <c r="D1695" s="313"/>
      <c r="E1695" s="313"/>
      <c r="F1695" s="1542"/>
      <c r="G1695" s="1542"/>
      <c r="H1695" s="1542"/>
      <c r="I1695" s="1542"/>
      <c r="J1695" s="1542"/>
      <c r="K1695" s="1542"/>
      <c r="L1695" s="1542"/>
      <c r="M1695" s="1542"/>
      <c r="N1695" s="1542"/>
      <c r="O1695" s="1542"/>
      <c r="P1695" s="1542"/>
      <c r="Q1695" s="1542"/>
    </row>
    <row r="1696" spans="2:17">
      <c r="B1696" s="313"/>
      <c r="C1696" s="313"/>
      <c r="D1696" s="313"/>
      <c r="E1696" s="313"/>
      <c r="F1696" s="1542"/>
      <c r="G1696" s="1542"/>
      <c r="H1696" s="1542"/>
      <c r="I1696" s="1542"/>
      <c r="J1696" s="1542"/>
      <c r="K1696" s="1542"/>
      <c r="L1696" s="1542"/>
      <c r="M1696" s="1542"/>
      <c r="N1696" s="1542"/>
      <c r="O1696" s="1542"/>
      <c r="P1696" s="1542"/>
      <c r="Q1696" s="1542"/>
    </row>
    <row r="1697" spans="2:17">
      <c r="B1697" s="313"/>
      <c r="C1697" s="313"/>
      <c r="D1697" s="313"/>
      <c r="E1697" s="313"/>
      <c r="F1697" s="1542"/>
      <c r="G1697" s="1542"/>
      <c r="H1697" s="1542"/>
      <c r="I1697" s="1542"/>
      <c r="J1697" s="1542"/>
      <c r="K1697" s="1542"/>
      <c r="L1697" s="1542"/>
      <c r="M1697" s="1542"/>
      <c r="N1697" s="1542"/>
      <c r="O1697" s="1542"/>
      <c r="P1697" s="1542"/>
      <c r="Q1697" s="1542"/>
    </row>
    <row r="1698" spans="2:17">
      <c r="B1698" s="313"/>
      <c r="C1698" s="313"/>
      <c r="D1698" s="313"/>
      <c r="E1698" s="313"/>
      <c r="F1698" s="1542"/>
      <c r="G1698" s="1542"/>
      <c r="H1698" s="1542"/>
      <c r="I1698" s="1542"/>
      <c r="J1698" s="1542"/>
      <c r="K1698" s="1542"/>
      <c r="L1698" s="1542"/>
      <c r="M1698" s="1542"/>
      <c r="N1698" s="1542"/>
      <c r="O1698" s="1542"/>
      <c r="P1698" s="1542"/>
      <c r="Q1698" s="1542"/>
    </row>
    <row r="1699" spans="2:17">
      <c r="B1699" s="313"/>
      <c r="C1699" s="313"/>
      <c r="D1699" s="313"/>
      <c r="E1699" s="313"/>
      <c r="F1699" s="1542"/>
      <c r="G1699" s="1542"/>
      <c r="H1699" s="1542"/>
      <c r="I1699" s="1542"/>
      <c r="J1699" s="1542"/>
      <c r="K1699" s="1542"/>
      <c r="L1699" s="1542"/>
      <c r="M1699" s="1542"/>
      <c r="N1699" s="1542"/>
      <c r="O1699" s="1542"/>
      <c r="P1699" s="1542"/>
      <c r="Q1699" s="1542"/>
    </row>
    <row r="1700" spans="2:17">
      <c r="B1700" s="313"/>
      <c r="C1700" s="313"/>
      <c r="D1700" s="313"/>
      <c r="E1700" s="313"/>
      <c r="F1700" s="1542"/>
      <c r="G1700" s="1542"/>
      <c r="H1700" s="1542"/>
      <c r="I1700" s="1542"/>
      <c r="J1700" s="1542"/>
      <c r="K1700" s="1542"/>
      <c r="L1700" s="1542"/>
      <c r="M1700" s="1542"/>
      <c r="N1700" s="1542"/>
      <c r="O1700" s="1542"/>
      <c r="P1700" s="1542"/>
      <c r="Q1700" s="1542"/>
    </row>
    <row r="1701" spans="2:17">
      <c r="B1701" s="313"/>
      <c r="C1701" s="313"/>
      <c r="D1701" s="313"/>
      <c r="E1701" s="313"/>
      <c r="F1701" s="1542"/>
      <c r="G1701" s="1542"/>
      <c r="H1701" s="1542"/>
      <c r="I1701" s="1542"/>
      <c r="J1701" s="1542"/>
      <c r="K1701" s="1542"/>
      <c r="L1701" s="1542"/>
      <c r="M1701" s="1542"/>
      <c r="N1701" s="1542"/>
      <c r="O1701" s="1542"/>
      <c r="P1701" s="1542"/>
      <c r="Q1701" s="1542"/>
    </row>
    <row r="1702" spans="2:17">
      <c r="B1702" s="313"/>
      <c r="C1702" s="313"/>
      <c r="D1702" s="313"/>
      <c r="E1702" s="313"/>
      <c r="F1702" s="1542"/>
      <c r="G1702" s="1542"/>
      <c r="H1702" s="1542"/>
      <c r="I1702" s="1542"/>
      <c r="J1702" s="1542"/>
      <c r="K1702" s="1542"/>
      <c r="L1702" s="1542"/>
      <c r="M1702" s="1542"/>
      <c r="N1702" s="1542"/>
      <c r="O1702" s="1542"/>
      <c r="P1702" s="1542"/>
      <c r="Q1702" s="1542"/>
    </row>
    <row r="1703" spans="2:17">
      <c r="B1703" s="313"/>
      <c r="C1703" s="313"/>
      <c r="D1703" s="313"/>
      <c r="E1703" s="313"/>
      <c r="F1703" s="1542"/>
      <c r="G1703" s="1542"/>
      <c r="H1703" s="1542"/>
      <c r="I1703" s="1542"/>
      <c r="J1703" s="1542"/>
      <c r="K1703" s="1542"/>
      <c r="L1703" s="1542"/>
      <c r="M1703" s="1542"/>
      <c r="N1703" s="1542"/>
      <c r="O1703" s="1542"/>
      <c r="P1703" s="1542"/>
      <c r="Q1703" s="1542"/>
    </row>
    <row r="1704" spans="2:17">
      <c r="B1704" s="313"/>
      <c r="C1704" s="313"/>
      <c r="D1704" s="313"/>
      <c r="E1704" s="313"/>
      <c r="F1704" s="1542"/>
      <c r="G1704" s="1542"/>
      <c r="H1704" s="1542"/>
      <c r="I1704" s="1542"/>
      <c r="J1704" s="1542"/>
      <c r="K1704" s="1542"/>
      <c r="L1704" s="1542"/>
      <c r="M1704" s="1542"/>
      <c r="N1704" s="1542"/>
      <c r="O1704" s="1542"/>
      <c r="P1704" s="1542"/>
      <c r="Q1704" s="1542"/>
    </row>
    <row r="1705" spans="2:17">
      <c r="B1705" s="313"/>
      <c r="C1705" s="313"/>
      <c r="D1705" s="313"/>
      <c r="E1705" s="313"/>
      <c r="F1705" s="1542"/>
      <c r="G1705" s="1542"/>
      <c r="H1705" s="1542"/>
      <c r="I1705" s="1542"/>
      <c r="J1705" s="1542"/>
      <c r="K1705" s="1542"/>
      <c r="L1705" s="1542"/>
      <c r="M1705" s="1542"/>
      <c r="N1705" s="1542"/>
      <c r="O1705" s="1542"/>
      <c r="P1705" s="1542"/>
      <c r="Q1705" s="1542"/>
    </row>
    <row r="1706" spans="2:17">
      <c r="B1706" s="313"/>
      <c r="C1706" s="313"/>
      <c r="D1706" s="313"/>
      <c r="E1706" s="313"/>
      <c r="F1706" s="1542"/>
      <c r="G1706" s="1542"/>
      <c r="H1706" s="1542"/>
      <c r="I1706" s="1542"/>
      <c r="J1706" s="1542"/>
      <c r="K1706" s="1542"/>
      <c r="L1706" s="1542"/>
      <c r="M1706" s="1542"/>
      <c r="N1706" s="1542"/>
      <c r="O1706" s="1542"/>
      <c r="P1706" s="1542"/>
      <c r="Q1706" s="1542"/>
    </row>
    <row r="1707" spans="2:17">
      <c r="B1707" s="313"/>
      <c r="C1707" s="313"/>
      <c r="D1707" s="313"/>
      <c r="E1707" s="313"/>
      <c r="F1707" s="1542"/>
      <c r="G1707" s="1542"/>
      <c r="H1707" s="1542"/>
      <c r="I1707" s="1542"/>
      <c r="J1707" s="1542"/>
      <c r="K1707" s="1542"/>
      <c r="L1707" s="1542"/>
      <c r="M1707" s="1542"/>
      <c r="N1707" s="1542"/>
      <c r="O1707" s="1542"/>
      <c r="P1707" s="1542"/>
      <c r="Q1707" s="1542"/>
    </row>
    <row r="1708" spans="2:17">
      <c r="B1708" s="313"/>
      <c r="C1708" s="313"/>
      <c r="D1708" s="313"/>
      <c r="E1708" s="313"/>
      <c r="F1708" s="1542"/>
      <c r="G1708" s="1542"/>
      <c r="H1708" s="1542"/>
      <c r="I1708" s="1542"/>
      <c r="J1708" s="1542"/>
      <c r="K1708" s="1542"/>
      <c r="L1708" s="1542"/>
      <c r="M1708" s="1542"/>
      <c r="N1708" s="1542"/>
      <c r="O1708" s="1542"/>
      <c r="P1708" s="1542"/>
      <c r="Q1708" s="1542"/>
    </row>
    <row r="1709" spans="2:17">
      <c r="B1709" s="313"/>
      <c r="C1709" s="313"/>
      <c r="D1709" s="313"/>
      <c r="E1709" s="313"/>
      <c r="F1709" s="1542"/>
      <c r="G1709" s="1542"/>
      <c r="H1709" s="1542"/>
      <c r="I1709" s="1542"/>
      <c r="J1709" s="1542"/>
      <c r="K1709" s="1542"/>
      <c r="L1709" s="1542"/>
      <c r="M1709" s="1542"/>
      <c r="N1709" s="1542"/>
      <c r="O1709" s="1542"/>
      <c r="P1709" s="1542"/>
      <c r="Q1709" s="1542"/>
    </row>
    <row r="1710" spans="2:17">
      <c r="B1710" s="313"/>
      <c r="C1710" s="313"/>
      <c r="D1710" s="313"/>
      <c r="E1710" s="313"/>
      <c r="F1710" s="1542"/>
      <c r="G1710" s="1542"/>
      <c r="H1710" s="1542"/>
      <c r="I1710" s="1542"/>
      <c r="J1710" s="1542"/>
      <c r="K1710" s="1542"/>
      <c r="L1710" s="1542"/>
      <c r="M1710" s="1542"/>
      <c r="N1710" s="1542"/>
      <c r="O1710" s="1542"/>
      <c r="P1710" s="1542"/>
      <c r="Q1710" s="1542"/>
    </row>
    <row r="1711" spans="2:17">
      <c r="B1711" s="313"/>
      <c r="C1711" s="313"/>
      <c r="D1711" s="313"/>
      <c r="E1711" s="313"/>
      <c r="F1711" s="1542"/>
      <c r="G1711" s="1542"/>
      <c r="H1711" s="1542"/>
      <c r="I1711" s="1542"/>
      <c r="J1711" s="1542"/>
      <c r="K1711" s="1542"/>
      <c r="L1711" s="1542"/>
      <c r="M1711" s="1542"/>
      <c r="N1711" s="1542"/>
      <c r="O1711" s="1542"/>
      <c r="P1711" s="1542"/>
      <c r="Q1711" s="1542"/>
    </row>
    <row r="1712" spans="2:17">
      <c r="B1712" s="313"/>
      <c r="C1712" s="313"/>
      <c r="D1712" s="313"/>
      <c r="E1712" s="313"/>
      <c r="F1712" s="1542"/>
      <c r="G1712" s="1542"/>
      <c r="H1712" s="1542"/>
      <c r="I1712" s="1542"/>
      <c r="J1712" s="1542"/>
      <c r="K1712" s="1542"/>
      <c r="L1712" s="1542"/>
      <c r="M1712" s="1542"/>
      <c r="N1712" s="1542"/>
      <c r="O1712" s="1542"/>
      <c r="P1712" s="1542"/>
      <c r="Q1712" s="1542"/>
    </row>
    <row r="1713" spans="2:17">
      <c r="B1713" s="313"/>
      <c r="C1713" s="313"/>
      <c r="D1713" s="313"/>
      <c r="E1713" s="313"/>
      <c r="F1713" s="1542"/>
      <c r="G1713" s="1542"/>
      <c r="H1713" s="1542"/>
      <c r="I1713" s="1542"/>
      <c r="J1713" s="1542"/>
      <c r="K1713" s="1542"/>
      <c r="L1713" s="1542"/>
      <c r="M1713" s="1542"/>
      <c r="N1713" s="1542"/>
      <c r="O1713" s="1542"/>
      <c r="P1713" s="1542"/>
      <c r="Q1713" s="1542"/>
    </row>
    <row r="1714" spans="2:17">
      <c r="B1714" s="313"/>
      <c r="C1714" s="313"/>
      <c r="D1714" s="313"/>
      <c r="E1714" s="313"/>
      <c r="F1714" s="1542"/>
      <c r="G1714" s="1542"/>
      <c r="H1714" s="1542"/>
      <c r="I1714" s="1542"/>
      <c r="J1714" s="1542"/>
      <c r="K1714" s="1542"/>
      <c r="L1714" s="1542"/>
      <c r="M1714" s="1542"/>
      <c r="N1714" s="1542"/>
      <c r="O1714" s="1542"/>
      <c r="P1714" s="1542"/>
      <c r="Q1714" s="1542"/>
    </row>
    <row r="1715" spans="2:17">
      <c r="B1715" s="313"/>
      <c r="C1715" s="313"/>
      <c r="D1715" s="313"/>
      <c r="E1715" s="313"/>
      <c r="F1715" s="1542"/>
      <c r="G1715" s="1542"/>
      <c r="H1715" s="1542"/>
      <c r="I1715" s="1542"/>
      <c r="J1715" s="1542"/>
      <c r="K1715" s="1542"/>
      <c r="L1715" s="1542"/>
      <c r="M1715" s="1542"/>
      <c r="N1715" s="1542"/>
      <c r="O1715" s="1542"/>
      <c r="P1715" s="1542"/>
      <c r="Q1715" s="1542"/>
    </row>
    <row r="1716" spans="2:17">
      <c r="B1716" s="313"/>
      <c r="C1716" s="313"/>
      <c r="D1716" s="313"/>
      <c r="E1716" s="313"/>
      <c r="F1716" s="1542"/>
      <c r="G1716" s="1542"/>
      <c r="H1716" s="1542"/>
      <c r="I1716" s="1542"/>
      <c r="J1716" s="1542"/>
      <c r="K1716" s="1542"/>
      <c r="L1716" s="1542"/>
      <c r="M1716" s="1542"/>
      <c r="N1716" s="1542"/>
      <c r="O1716" s="1542"/>
      <c r="P1716" s="1542"/>
      <c r="Q1716" s="1542"/>
    </row>
    <row r="1717" spans="2:17">
      <c r="B1717" s="313"/>
      <c r="C1717" s="313"/>
      <c r="D1717" s="313"/>
      <c r="E1717" s="313"/>
      <c r="F1717" s="1542"/>
      <c r="G1717" s="1542"/>
      <c r="H1717" s="1542"/>
      <c r="I1717" s="1542"/>
      <c r="J1717" s="1542"/>
      <c r="K1717" s="1542"/>
      <c r="L1717" s="1542"/>
      <c r="M1717" s="1542"/>
      <c r="N1717" s="1542"/>
      <c r="O1717" s="1542"/>
      <c r="P1717" s="1542"/>
      <c r="Q1717" s="1542"/>
    </row>
    <row r="1718" spans="2:17">
      <c r="B1718" s="313"/>
      <c r="C1718" s="313"/>
      <c r="D1718" s="313"/>
      <c r="E1718" s="313"/>
      <c r="F1718" s="1542"/>
      <c r="G1718" s="1542"/>
      <c r="H1718" s="1542"/>
      <c r="I1718" s="1542"/>
      <c r="J1718" s="1542"/>
      <c r="K1718" s="1542"/>
      <c r="L1718" s="1542"/>
      <c r="M1718" s="1542"/>
      <c r="N1718" s="1542"/>
      <c r="O1718" s="1542"/>
      <c r="P1718" s="1542"/>
      <c r="Q1718" s="1542"/>
    </row>
    <row r="1719" spans="2:17">
      <c r="B1719" s="313"/>
      <c r="C1719" s="313"/>
      <c r="D1719" s="313"/>
      <c r="E1719" s="313"/>
      <c r="F1719" s="1542"/>
      <c r="G1719" s="1542"/>
      <c r="H1719" s="1542"/>
      <c r="I1719" s="1542"/>
      <c r="J1719" s="1542"/>
      <c r="K1719" s="1542"/>
      <c r="L1719" s="1542"/>
      <c r="M1719" s="1542"/>
      <c r="N1719" s="1542"/>
      <c r="O1719" s="1542"/>
      <c r="P1719" s="1542"/>
      <c r="Q1719" s="1542"/>
    </row>
    <row r="1720" spans="2:17">
      <c r="B1720" s="313"/>
      <c r="C1720" s="313"/>
      <c r="D1720" s="313"/>
      <c r="E1720" s="313"/>
      <c r="F1720" s="1542"/>
      <c r="G1720" s="1542"/>
      <c r="H1720" s="1542"/>
      <c r="I1720" s="1542"/>
      <c r="J1720" s="1542"/>
      <c r="K1720" s="1542"/>
      <c r="L1720" s="1542"/>
      <c r="M1720" s="1542"/>
      <c r="N1720" s="1542"/>
      <c r="O1720" s="1542"/>
      <c r="P1720" s="1542"/>
      <c r="Q1720" s="1542"/>
    </row>
    <row r="1721" spans="2:17">
      <c r="B1721" s="313"/>
      <c r="C1721" s="313"/>
      <c r="D1721" s="313"/>
      <c r="E1721" s="313"/>
      <c r="F1721" s="1542"/>
      <c r="G1721" s="1542"/>
      <c r="H1721" s="1542"/>
      <c r="I1721" s="1542"/>
      <c r="J1721" s="1542"/>
      <c r="K1721" s="1542"/>
      <c r="L1721" s="1542"/>
      <c r="M1721" s="1542"/>
      <c r="N1721" s="1542"/>
      <c r="O1721" s="1542"/>
      <c r="P1721" s="1542"/>
      <c r="Q1721" s="1542"/>
    </row>
    <row r="1722" spans="2:17">
      <c r="B1722" s="313"/>
      <c r="C1722" s="313"/>
      <c r="D1722" s="313"/>
      <c r="E1722" s="313"/>
      <c r="F1722" s="1542"/>
      <c r="G1722" s="1542"/>
      <c r="H1722" s="1542"/>
      <c r="I1722" s="1542"/>
      <c r="J1722" s="1542"/>
      <c r="K1722" s="1542"/>
      <c r="L1722" s="1542"/>
      <c r="M1722" s="1542"/>
      <c r="N1722" s="1542"/>
      <c r="O1722" s="1542"/>
      <c r="P1722" s="1542"/>
      <c r="Q1722" s="1542"/>
    </row>
    <row r="1723" spans="2:17">
      <c r="B1723" s="313"/>
      <c r="C1723" s="313"/>
      <c r="D1723" s="313"/>
      <c r="E1723" s="313"/>
      <c r="F1723" s="1542"/>
      <c r="G1723" s="1542"/>
      <c r="H1723" s="1542"/>
      <c r="I1723" s="1542"/>
      <c r="J1723" s="1542"/>
      <c r="K1723" s="1542"/>
      <c r="L1723" s="1542"/>
      <c r="M1723" s="1542"/>
      <c r="N1723" s="1542"/>
      <c r="O1723" s="1542"/>
      <c r="P1723" s="1542"/>
      <c r="Q1723" s="1542"/>
    </row>
    <row r="1724" spans="2:17">
      <c r="B1724" s="313"/>
      <c r="C1724" s="313"/>
      <c r="D1724" s="313"/>
      <c r="E1724" s="313"/>
      <c r="F1724" s="1542"/>
      <c r="G1724" s="1542"/>
      <c r="H1724" s="1542"/>
      <c r="I1724" s="1542"/>
      <c r="J1724" s="1542"/>
      <c r="K1724" s="1542"/>
      <c r="L1724" s="1542"/>
      <c r="M1724" s="1542"/>
      <c r="N1724" s="1542"/>
      <c r="O1724" s="1542"/>
      <c r="P1724" s="1542"/>
      <c r="Q1724" s="1542"/>
    </row>
    <row r="1725" spans="2:17">
      <c r="B1725" s="313"/>
      <c r="C1725" s="313"/>
      <c r="D1725" s="313"/>
      <c r="E1725" s="313"/>
      <c r="F1725" s="1542"/>
      <c r="G1725" s="1542"/>
      <c r="H1725" s="1542"/>
      <c r="I1725" s="1542"/>
      <c r="J1725" s="1542"/>
      <c r="K1725" s="1542"/>
      <c r="L1725" s="1542"/>
      <c r="M1725" s="1542"/>
      <c r="N1725" s="1542"/>
      <c r="O1725" s="1542"/>
      <c r="P1725" s="1542"/>
      <c r="Q1725" s="1542"/>
    </row>
    <row r="1726" spans="2:17">
      <c r="B1726" s="313"/>
      <c r="C1726" s="313"/>
      <c r="D1726" s="313"/>
      <c r="E1726" s="313"/>
      <c r="F1726" s="1542"/>
      <c r="G1726" s="1542"/>
      <c r="H1726" s="1542"/>
      <c r="I1726" s="1542"/>
      <c r="J1726" s="1542"/>
      <c r="K1726" s="1542"/>
      <c r="L1726" s="1542"/>
      <c r="M1726" s="1542"/>
      <c r="N1726" s="1542"/>
      <c r="O1726" s="1542"/>
      <c r="P1726" s="1542"/>
      <c r="Q1726" s="1542"/>
    </row>
    <row r="1727" spans="2:17">
      <c r="B1727" s="313"/>
      <c r="C1727" s="313"/>
      <c r="D1727" s="313"/>
      <c r="E1727" s="313"/>
      <c r="F1727" s="1542"/>
      <c r="G1727" s="1542"/>
      <c r="H1727" s="1542"/>
      <c r="I1727" s="1542"/>
      <c r="J1727" s="1542"/>
      <c r="K1727" s="1542"/>
      <c r="L1727" s="1542"/>
      <c r="M1727" s="1542"/>
      <c r="N1727" s="1542"/>
      <c r="O1727" s="1542"/>
      <c r="P1727" s="1542"/>
      <c r="Q1727" s="1542"/>
    </row>
    <row r="1728" spans="2:17">
      <c r="B1728" s="313"/>
      <c r="C1728" s="313"/>
      <c r="D1728" s="313"/>
      <c r="E1728" s="313"/>
      <c r="F1728" s="1542"/>
      <c r="G1728" s="1542"/>
      <c r="H1728" s="1542"/>
      <c r="I1728" s="1542"/>
      <c r="J1728" s="1542"/>
      <c r="K1728" s="1542"/>
      <c r="L1728" s="1542"/>
      <c r="M1728" s="1542"/>
      <c r="N1728" s="1542"/>
      <c r="O1728" s="1542"/>
      <c r="P1728" s="1542"/>
      <c r="Q1728" s="1542"/>
    </row>
    <row r="1729" spans="2:17">
      <c r="B1729" s="313"/>
      <c r="C1729" s="313"/>
      <c r="D1729" s="313"/>
      <c r="E1729" s="313"/>
      <c r="F1729" s="1542"/>
      <c r="G1729" s="1542"/>
      <c r="H1729" s="1542"/>
      <c r="I1729" s="1542"/>
      <c r="J1729" s="1542"/>
      <c r="K1729" s="1542"/>
      <c r="L1729" s="1542"/>
      <c r="M1729" s="1542"/>
      <c r="N1729" s="1542"/>
      <c r="O1729" s="1542"/>
      <c r="P1729" s="1542"/>
      <c r="Q1729" s="1542"/>
    </row>
    <row r="1730" spans="2:17">
      <c r="B1730" s="313"/>
      <c r="C1730" s="313"/>
      <c r="D1730" s="313"/>
      <c r="E1730" s="313"/>
      <c r="F1730" s="1542"/>
      <c r="G1730" s="1542"/>
      <c r="H1730" s="1542"/>
      <c r="I1730" s="1542"/>
      <c r="J1730" s="1542"/>
      <c r="K1730" s="1542"/>
      <c r="L1730" s="1542"/>
      <c r="M1730" s="1542"/>
      <c r="N1730" s="1542"/>
      <c r="O1730" s="1542"/>
      <c r="P1730" s="1542"/>
      <c r="Q1730" s="1542"/>
    </row>
    <row r="1731" spans="2:17">
      <c r="B1731" s="313"/>
      <c r="C1731" s="313"/>
      <c r="D1731" s="313"/>
      <c r="E1731" s="313"/>
      <c r="F1731" s="1542"/>
      <c r="G1731" s="1542"/>
      <c r="H1731" s="1542"/>
      <c r="I1731" s="1542"/>
      <c r="J1731" s="1542"/>
      <c r="K1731" s="1542"/>
      <c r="L1731" s="1542"/>
      <c r="M1731" s="1542"/>
      <c r="N1731" s="1542"/>
      <c r="O1731" s="1542"/>
      <c r="P1731" s="1542"/>
      <c r="Q1731" s="1542"/>
    </row>
    <row r="1732" spans="2:17">
      <c r="B1732" s="313"/>
      <c r="C1732" s="313"/>
      <c r="D1732" s="313"/>
      <c r="E1732" s="313"/>
      <c r="F1732" s="1542"/>
      <c r="G1732" s="1542"/>
      <c r="H1732" s="1542"/>
      <c r="I1732" s="1542"/>
      <c r="J1732" s="1542"/>
      <c r="K1732" s="1542"/>
      <c r="L1732" s="1542"/>
      <c r="M1732" s="1542"/>
      <c r="N1732" s="1542"/>
      <c r="O1732" s="1542"/>
      <c r="P1732" s="1542"/>
      <c r="Q1732" s="1542"/>
    </row>
    <row r="1733" spans="2:17">
      <c r="B1733" s="313"/>
      <c r="C1733" s="313"/>
      <c r="D1733" s="313"/>
      <c r="E1733" s="313"/>
      <c r="F1733" s="1542"/>
      <c r="G1733" s="1542"/>
      <c r="H1733" s="1542"/>
      <c r="I1733" s="1542"/>
      <c r="J1733" s="1542"/>
      <c r="K1733" s="1542"/>
      <c r="L1733" s="1542"/>
      <c r="M1733" s="1542"/>
      <c r="N1733" s="1542"/>
      <c r="O1733" s="1542"/>
      <c r="P1733" s="1542"/>
      <c r="Q1733" s="1542"/>
    </row>
    <row r="1734" spans="2:17">
      <c r="B1734" s="313"/>
      <c r="C1734" s="313"/>
      <c r="D1734" s="313"/>
      <c r="E1734" s="313"/>
      <c r="F1734" s="1542"/>
      <c r="G1734" s="1542"/>
      <c r="H1734" s="1542"/>
      <c r="I1734" s="1542"/>
      <c r="J1734" s="1542"/>
      <c r="K1734" s="1542"/>
      <c r="L1734" s="1542"/>
      <c r="M1734" s="1542"/>
      <c r="N1734" s="1542"/>
      <c r="O1734" s="1542"/>
      <c r="P1734" s="1542"/>
      <c r="Q1734" s="1542"/>
    </row>
    <row r="1735" spans="2:17">
      <c r="B1735" s="313"/>
      <c r="C1735" s="313"/>
      <c r="D1735" s="313"/>
      <c r="E1735" s="313"/>
      <c r="F1735" s="1542"/>
      <c r="G1735" s="1542"/>
      <c r="H1735" s="1542"/>
      <c r="I1735" s="1542"/>
      <c r="J1735" s="1542"/>
      <c r="K1735" s="1542"/>
      <c r="L1735" s="1542"/>
      <c r="M1735" s="1542"/>
      <c r="N1735" s="1542"/>
      <c r="O1735" s="1542"/>
      <c r="P1735" s="1542"/>
      <c r="Q1735" s="1542"/>
    </row>
    <row r="1736" spans="2:17">
      <c r="B1736" s="313"/>
      <c r="C1736" s="313"/>
      <c r="D1736" s="313"/>
      <c r="E1736" s="313"/>
      <c r="F1736" s="1542"/>
      <c r="G1736" s="1542"/>
      <c r="H1736" s="1542"/>
      <c r="I1736" s="1542"/>
      <c r="J1736" s="1542"/>
      <c r="K1736" s="1542"/>
      <c r="L1736" s="1542"/>
      <c r="M1736" s="1542"/>
      <c r="N1736" s="1542"/>
      <c r="O1736" s="1542"/>
      <c r="P1736" s="1542"/>
      <c r="Q1736" s="1542"/>
    </row>
    <row r="1737" spans="2:17">
      <c r="B1737" s="313"/>
      <c r="C1737" s="313"/>
      <c r="D1737" s="313"/>
      <c r="E1737" s="313"/>
      <c r="F1737" s="1542"/>
      <c r="G1737" s="1542"/>
      <c r="H1737" s="1542"/>
      <c r="I1737" s="1542"/>
      <c r="J1737" s="1542"/>
      <c r="K1737" s="1542"/>
      <c r="L1737" s="1542"/>
      <c r="M1737" s="1542"/>
      <c r="N1737" s="1542"/>
      <c r="O1737" s="1542"/>
      <c r="P1737" s="1542"/>
      <c r="Q1737" s="1542"/>
    </row>
    <row r="1738" spans="2:17">
      <c r="B1738" s="313"/>
      <c r="C1738" s="313"/>
      <c r="D1738" s="313"/>
      <c r="E1738" s="313"/>
      <c r="F1738" s="1542"/>
      <c r="G1738" s="1542"/>
      <c r="H1738" s="1542"/>
      <c r="I1738" s="1542"/>
      <c r="J1738" s="1542"/>
      <c r="K1738" s="1542"/>
      <c r="L1738" s="1542"/>
      <c r="M1738" s="1542"/>
      <c r="N1738" s="1542"/>
      <c r="O1738" s="1542"/>
      <c r="P1738" s="1542"/>
      <c r="Q1738" s="1542"/>
    </row>
    <row r="1739" spans="2:17">
      <c r="B1739" s="313"/>
      <c r="C1739" s="313"/>
      <c r="D1739" s="313"/>
      <c r="E1739" s="313"/>
      <c r="F1739" s="1542"/>
      <c r="G1739" s="1542"/>
      <c r="H1739" s="1542"/>
      <c r="I1739" s="1542"/>
      <c r="J1739" s="1542"/>
      <c r="K1739" s="1542"/>
      <c r="L1739" s="1542"/>
      <c r="M1739" s="1542"/>
      <c r="N1739" s="1542"/>
      <c r="O1739" s="1542"/>
      <c r="P1739" s="1542"/>
      <c r="Q1739" s="1542"/>
    </row>
    <row r="1740" spans="2:17">
      <c r="B1740" s="313"/>
      <c r="C1740" s="313"/>
      <c r="D1740" s="313"/>
      <c r="E1740" s="313"/>
      <c r="F1740" s="1542"/>
      <c r="G1740" s="1542"/>
      <c r="H1740" s="1542"/>
      <c r="I1740" s="1542"/>
      <c r="J1740" s="1542"/>
      <c r="K1740" s="1542"/>
      <c r="L1740" s="1542"/>
      <c r="M1740" s="1542"/>
      <c r="N1740" s="1542"/>
      <c r="O1740" s="1542"/>
      <c r="P1740" s="1542"/>
      <c r="Q1740" s="1542"/>
    </row>
    <row r="1741" spans="2:17">
      <c r="B1741" s="313"/>
      <c r="C1741" s="313"/>
      <c r="D1741" s="313"/>
      <c r="E1741" s="313"/>
      <c r="F1741" s="1542"/>
      <c r="G1741" s="1542"/>
      <c r="H1741" s="1542"/>
      <c r="I1741" s="1542"/>
      <c r="J1741" s="1542"/>
      <c r="K1741" s="1542"/>
      <c r="L1741" s="1542"/>
      <c r="M1741" s="1542"/>
      <c r="N1741" s="1542"/>
      <c r="O1741" s="1542"/>
      <c r="P1741" s="1542"/>
      <c r="Q1741" s="1542"/>
    </row>
    <row r="1742" spans="2:17">
      <c r="B1742" s="313"/>
      <c r="C1742" s="313"/>
      <c r="D1742" s="313"/>
      <c r="E1742" s="313"/>
      <c r="F1742" s="1542"/>
      <c r="G1742" s="1542"/>
      <c r="H1742" s="1542"/>
      <c r="I1742" s="1542"/>
      <c r="J1742" s="1542"/>
      <c r="K1742" s="1542"/>
      <c r="L1742" s="1542"/>
      <c r="M1742" s="1542"/>
      <c r="N1742" s="1542"/>
      <c r="O1742" s="1542"/>
      <c r="P1742" s="1542"/>
      <c r="Q1742" s="1542"/>
    </row>
    <row r="1743" spans="2:17">
      <c r="B1743" s="313"/>
      <c r="C1743" s="313"/>
      <c r="D1743" s="313"/>
      <c r="E1743" s="313"/>
      <c r="F1743" s="1542"/>
      <c r="G1743" s="1542"/>
      <c r="H1743" s="1542"/>
      <c r="I1743" s="1542"/>
      <c r="J1743" s="1542"/>
      <c r="K1743" s="1542"/>
      <c r="L1743" s="1542"/>
      <c r="M1743" s="1542"/>
      <c r="N1743" s="1542"/>
      <c r="O1743" s="1542"/>
      <c r="P1743" s="1542"/>
      <c r="Q1743" s="1542"/>
    </row>
    <row r="1744" spans="2:17">
      <c r="B1744" s="313"/>
      <c r="C1744" s="313"/>
      <c r="D1744" s="313"/>
      <c r="E1744" s="313"/>
      <c r="F1744" s="1542"/>
      <c r="G1744" s="1542"/>
      <c r="H1744" s="1542"/>
      <c r="I1744" s="1542"/>
      <c r="J1744" s="1542"/>
      <c r="K1744" s="1542"/>
      <c r="L1744" s="1542"/>
      <c r="M1744" s="1542"/>
      <c r="N1744" s="1542"/>
      <c r="O1744" s="1542"/>
      <c r="P1744" s="1542"/>
      <c r="Q1744" s="1542"/>
    </row>
    <row r="1745" spans="2:17">
      <c r="B1745" s="313"/>
      <c r="C1745" s="313"/>
      <c r="D1745" s="313"/>
      <c r="E1745" s="313"/>
      <c r="F1745" s="1542"/>
      <c r="G1745" s="1542"/>
      <c r="H1745" s="1542"/>
      <c r="I1745" s="1542"/>
      <c r="J1745" s="1542"/>
      <c r="K1745" s="1542"/>
      <c r="L1745" s="1542"/>
      <c r="M1745" s="1542"/>
      <c r="N1745" s="1542"/>
      <c r="O1745" s="1542"/>
      <c r="P1745" s="1542"/>
      <c r="Q1745" s="1542"/>
    </row>
    <row r="1746" spans="2:17">
      <c r="B1746" s="313"/>
      <c r="C1746" s="313"/>
      <c r="D1746" s="313"/>
      <c r="E1746" s="313"/>
      <c r="F1746" s="1542"/>
      <c r="G1746" s="1542"/>
      <c r="H1746" s="1542"/>
      <c r="I1746" s="1542"/>
      <c r="J1746" s="1542"/>
      <c r="K1746" s="1542"/>
      <c r="L1746" s="1542"/>
      <c r="M1746" s="1542"/>
      <c r="N1746" s="1542"/>
      <c r="O1746" s="1542"/>
      <c r="P1746" s="1542"/>
      <c r="Q1746" s="1542"/>
    </row>
    <row r="1747" spans="2:17">
      <c r="B1747" s="313"/>
      <c r="C1747" s="313"/>
      <c r="D1747" s="313"/>
      <c r="E1747" s="313"/>
      <c r="F1747" s="1542"/>
      <c r="G1747" s="1542"/>
      <c r="H1747" s="1542"/>
      <c r="I1747" s="1542"/>
      <c r="J1747" s="1542"/>
      <c r="K1747" s="1542"/>
      <c r="L1747" s="1542"/>
      <c r="M1747" s="1542"/>
      <c r="N1747" s="1542"/>
      <c r="O1747" s="1542"/>
      <c r="P1747" s="1542"/>
      <c r="Q1747" s="1542"/>
    </row>
    <row r="1748" spans="2:17">
      <c r="B1748" s="313"/>
      <c r="C1748" s="313"/>
      <c r="D1748" s="313"/>
      <c r="E1748" s="313"/>
      <c r="F1748" s="1542"/>
      <c r="G1748" s="1542"/>
      <c r="H1748" s="1542"/>
      <c r="I1748" s="1542"/>
      <c r="J1748" s="1542"/>
      <c r="K1748" s="1542"/>
      <c r="L1748" s="1542"/>
      <c r="M1748" s="1542"/>
      <c r="N1748" s="1542"/>
      <c r="O1748" s="1542"/>
      <c r="P1748" s="1542"/>
      <c r="Q1748" s="1542"/>
    </row>
    <row r="1749" spans="2:17">
      <c r="B1749" s="313"/>
      <c r="C1749" s="313"/>
      <c r="D1749" s="313"/>
      <c r="E1749" s="313"/>
      <c r="F1749" s="1542"/>
      <c r="G1749" s="1542"/>
      <c r="H1749" s="1542"/>
      <c r="I1749" s="1542"/>
      <c r="J1749" s="1542"/>
      <c r="K1749" s="1542"/>
      <c r="L1749" s="1542"/>
      <c r="M1749" s="1542"/>
      <c r="N1749" s="1542"/>
      <c r="O1749" s="1542"/>
      <c r="P1749" s="1542"/>
      <c r="Q1749" s="1542"/>
    </row>
    <row r="1750" spans="2:17">
      <c r="B1750" s="313"/>
      <c r="C1750" s="313"/>
      <c r="D1750" s="313"/>
      <c r="E1750" s="313"/>
      <c r="F1750" s="1542"/>
      <c r="G1750" s="1542"/>
      <c r="H1750" s="1542"/>
      <c r="I1750" s="1542"/>
      <c r="J1750" s="1542"/>
      <c r="K1750" s="1542"/>
      <c r="L1750" s="1542"/>
      <c r="M1750" s="1542"/>
      <c r="N1750" s="1542"/>
      <c r="O1750" s="1542"/>
      <c r="P1750" s="1542"/>
      <c r="Q1750" s="1542"/>
    </row>
    <row r="1751" spans="2:17">
      <c r="B1751" s="313"/>
      <c r="C1751" s="313"/>
      <c r="D1751" s="313"/>
      <c r="E1751" s="313"/>
      <c r="F1751" s="1542"/>
      <c r="G1751" s="1542"/>
      <c r="H1751" s="1542"/>
      <c r="I1751" s="1542"/>
      <c r="J1751" s="1542"/>
      <c r="K1751" s="1542"/>
      <c r="L1751" s="1542"/>
      <c r="M1751" s="1542"/>
      <c r="N1751" s="1542"/>
      <c r="O1751" s="1542"/>
      <c r="P1751" s="1542"/>
      <c r="Q1751" s="1542"/>
    </row>
    <row r="1752" spans="2:17">
      <c r="B1752" s="313"/>
      <c r="C1752" s="313"/>
      <c r="D1752" s="313"/>
      <c r="E1752" s="313"/>
      <c r="F1752" s="1542"/>
      <c r="G1752" s="1542"/>
      <c r="H1752" s="1542"/>
      <c r="I1752" s="1542"/>
      <c r="J1752" s="1542"/>
      <c r="K1752" s="1542"/>
      <c r="L1752" s="1542"/>
      <c r="M1752" s="1542"/>
      <c r="N1752" s="1542"/>
      <c r="O1752" s="1542"/>
      <c r="P1752" s="1542"/>
      <c r="Q1752" s="1542"/>
    </row>
    <row r="1753" spans="2:17">
      <c r="B1753" s="313"/>
      <c r="C1753" s="313"/>
      <c r="D1753" s="313"/>
      <c r="E1753" s="313"/>
      <c r="F1753" s="1542"/>
      <c r="G1753" s="1542"/>
      <c r="H1753" s="1542"/>
      <c r="I1753" s="1542"/>
      <c r="J1753" s="1542"/>
      <c r="K1753" s="1542"/>
      <c r="L1753" s="1542"/>
      <c r="M1753" s="1542"/>
      <c r="N1753" s="1542"/>
      <c r="O1753" s="1542"/>
      <c r="P1753" s="1542"/>
      <c r="Q1753" s="1542"/>
    </row>
    <row r="1754" spans="2:17">
      <c r="B1754" s="313"/>
      <c r="C1754" s="313"/>
      <c r="D1754" s="313"/>
      <c r="E1754" s="313"/>
      <c r="F1754" s="1542"/>
      <c r="G1754" s="1542"/>
      <c r="H1754" s="1542"/>
      <c r="I1754" s="1542"/>
      <c r="J1754" s="1542"/>
      <c r="K1754" s="1542"/>
      <c r="L1754" s="1542"/>
      <c r="M1754" s="1542"/>
      <c r="N1754" s="1542"/>
      <c r="O1754" s="1542"/>
      <c r="P1754" s="1542"/>
      <c r="Q1754" s="1542"/>
    </row>
    <row r="1755" spans="2:17">
      <c r="B1755" s="313"/>
      <c r="C1755" s="313"/>
      <c r="D1755" s="313"/>
      <c r="E1755" s="313"/>
      <c r="F1755" s="1542"/>
      <c r="G1755" s="1542"/>
      <c r="H1755" s="1542"/>
      <c r="I1755" s="1542"/>
      <c r="J1755" s="1542"/>
      <c r="K1755" s="1542"/>
      <c r="L1755" s="1542"/>
      <c r="M1755" s="1542"/>
      <c r="N1755" s="1542"/>
      <c r="O1755" s="1542"/>
      <c r="P1755" s="1542"/>
      <c r="Q1755" s="1542"/>
    </row>
    <row r="1756" spans="2:17">
      <c r="B1756" s="313"/>
      <c r="C1756" s="313"/>
      <c r="D1756" s="313"/>
      <c r="E1756" s="313"/>
      <c r="F1756" s="1542"/>
      <c r="G1756" s="1542"/>
      <c r="H1756" s="1542"/>
      <c r="I1756" s="1542"/>
      <c r="J1756" s="1542"/>
      <c r="K1756" s="1542"/>
      <c r="L1756" s="1542"/>
      <c r="M1756" s="1542"/>
      <c r="N1756" s="1542"/>
      <c r="O1756" s="1542"/>
      <c r="P1756" s="1542"/>
      <c r="Q1756" s="1542"/>
    </row>
    <row r="1757" spans="2:17">
      <c r="B1757" s="313"/>
      <c r="C1757" s="313"/>
      <c r="D1757" s="313"/>
      <c r="E1757" s="313"/>
      <c r="F1757" s="1542"/>
      <c r="G1757" s="1542"/>
      <c r="H1757" s="1542"/>
      <c r="I1757" s="1542"/>
      <c r="J1757" s="1542"/>
      <c r="K1757" s="1542"/>
      <c r="L1757" s="1542"/>
      <c r="M1757" s="1542"/>
      <c r="N1757" s="1542"/>
      <c r="O1757" s="1542"/>
      <c r="P1757" s="1542"/>
      <c r="Q1757" s="1542"/>
    </row>
    <row r="1758" spans="2:17">
      <c r="B1758" s="313"/>
      <c r="C1758" s="313"/>
      <c r="D1758" s="313"/>
      <c r="E1758" s="313"/>
      <c r="F1758" s="1542"/>
      <c r="G1758" s="1542"/>
      <c r="H1758" s="1542"/>
      <c r="I1758" s="1542"/>
      <c r="J1758" s="1542"/>
      <c r="K1758" s="1542"/>
      <c r="L1758" s="1542"/>
      <c r="M1758" s="1542"/>
      <c r="N1758" s="1542"/>
      <c r="O1758" s="1542"/>
      <c r="P1758" s="1542"/>
      <c r="Q1758" s="1542"/>
    </row>
    <row r="1759" spans="2:17">
      <c r="B1759" s="313"/>
      <c r="C1759" s="313"/>
      <c r="D1759" s="313"/>
      <c r="E1759" s="313"/>
      <c r="F1759" s="1542"/>
      <c r="G1759" s="1542"/>
      <c r="H1759" s="1542"/>
      <c r="I1759" s="1542"/>
      <c r="J1759" s="1542"/>
      <c r="K1759" s="1542"/>
      <c r="L1759" s="1542"/>
      <c r="M1759" s="1542"/>
      <c r="N1759" s="1542"/>
      <c r="O1759" s="1542"/>
      <c r="P1759" s="1542"/>
      <c r="Q1759" s="1542"/>
    </row>
    <row r="1760" spans="2:17">
      <c r="B1760" s="313"/>
      <c r="C1760" s="313"/>
      <c r="D1760" s="313"/>
      <c r="E1760" s="313"/>
      <c r="F1760" s="1542"/>
      <c r="G1760" s="1542"/>
      <c r="H1760" s="1542"/>
      <c r="I1760" s="1542"/>
      <c r="J1760" s="1542"/>
      <c r="K1760" s="1542"/>
      <c r="L1760" s="1542"/>
      <c r="M1760" s="1542"/>
      <c r="N1760" s="1542"/>
      <c r="O1760" s="1542"/>
      <c r="P1760" s="1542"/>
      <c r="Q1760" s="1542"/>
    </row>
    <row r="1761" spans="2:17">
      <c r="B1761" s="313"/>
      <c r="C1761" s="313"/>
      <c r="D1761" s="313"/>
      <c r="E1761" s="313"/>
      <c r="F1761" s="1542"/>
      <c r="G1761" s="1542"/>
      <c r="H1761" s="1542"/>
      <c r="I1761" s="1542"/>
      <c r="J1761" s="1542"/>
      <c r="K1761" s="1542"/>
      <c r="L1761" s="1542"/>
      <c r="M1761" s="1542"/>
      <c r="N1761" s="1542"/>
      <c r="O1761" s="1542"/>
      <c r="P1761" s="1542"/>
      <c r="Q1761" s="1542"/>
    </row>
    <row r="1762" spans="2:17">
      <c r="B1762" s="313"/>
      <c r="C1762" s="313"/>
      <c r="D1762" s="313"/>
      <c r="E1762" s="313"/>
      <c r="F1762" s="1542"/>
      <c r="G1762" s="1542"/>
      <c r="H1762" s="1542"/>
      <c r="I1762" s="1542"/>
      <c r="J1762" s="1542"/>
      <c r="K1762" s="1542"/>
      <c r="L1762" s="1542"/>
      <c r="M1762" s="1542"/>
      <c r="N1762" s="1542"/>
      <c r="O1762" s="1542"/>
      <c r="P1762" s="1542"/>
      <c r="Q1762" s="1542"/>
    </row>
    <row r="1763" spans="2:17">
      <c r="B1763" s="313"/>
      <c r="C1763" s="313"/>
      <c r="D1763" s="313"/>
      <c r="E1763" s="313"/>
      <c r="F1763" s="1542"/>
      <c r="G1763" s="1542"/>
      <c r="H1763" s="1542"/>
      <c r="I1763" s="1542"/>
      <c r="J1763" s="1542"/>
      <c r="K1763" s="1542"/>
      <c r="L1763" s="1542"/>
      <c r="M1763" s="1542"/>
      <c r="N1763" s="1542"/>
      <c r="O1763" s="1542"/>
      <c r="P1763" s="1542"/>
      <c r="Q1763" s="1542"/>
    </row>
    <row r="1764" spans="2:17">
      <c r="B1764" s="313"/>
      <c r="C1764" s="313"/>
      <c r="D1764" s="313"/>
      <c r="E1764" s="313"/>
      <c r="F1764" s="1542"/>
      <c r="G1764" s="1542"/>
      <c r="H1764" s="1542"/>
      <c r="I1764" s="1542"/>
      <c r="J1764" s="1542"/>
      <c r="K1764" s="1542"/>
      <c r="L1764" s="1542"/>
      <c r="M1764" s="1542"/>
      <c r="N1764" s="1542"/>
      <c r="O1764" s="1542"/>
      <c r="P1764" s="1542"/>
      <c r="Q1764" s="1542"/>
    </row>
    <row r="1765" spans="2:17">
      <c r="B1765" s="313"/>
      <c r="C1765" s="313"/>
      <c r="D1765" s="313"/>
      <c r="E1765" s="313"/>
      <c r="F1765" s="1542"/>
      <c r="G1765" s="1542"/>
      <c r="H1765" s="1542"/>
      <c r="I1765" s="1542"/>
      <c r="J1765" s="1542"/>
      <c r="K1765" s="1542"/>
      <c r="L1765" s="1542"/>
      <c r="M1765" s="1542"/>
      <c r="N1765" s="1542"/>
      <c r="O1765" s="1542"/>
      <c r="P1765" s="1542"/>
      <c r="Q1765" s="1542"/>
    </row>
    <row r="1766" spans="2:17">
      <c r="B1766" s="313"/>
      <c r="C1766" s="313"/>
      <c r="D1766" s="313"/>
      <c r="E1766" s="313"/>
      <c r="F1766" s="1542"/>
      <c r="G1766" s="1542"/>
      <c r="H1766" s="1542"/>
      <c r="I1766" s="1542"/>
      <c r="J1766" s="1542"/>
      <c r="K1766" s="1542"/>
      <c r="L1766" s="1542"/>
      <c r="M1766" s="1542"/>
      <c r="N1766" s="1542"/>
      <c r="O1766" s="1542"/>
      <c r="P1766" s="1542"/>
      <c r="Q1766" s="1542"/>
    </row>
    <row r="1767" spans="2:17">
      <c r="B1767" s="313"/>
      <c r="C1767" s="313"/>
      <c r="D1767" s="313"/>
      <c r="E1767" s="313"/>
      <c r="F1767" s="1542"/>
      <c r="G1767" s="1542"/>
      <c r="H1767" s="1542"/>
      <c r="I1767" s="1542"/>
      <c r="J1767" s="1542"/>
      <c r="K1767" s="1542"/>
      <c r="L1767" s="1542"/>
      <c r="M1767" s="1542"/>
      <c r="N1767" s="1542"/>
      <c r="O1767" s="1542"/>
      <c r="P1767" s="1542"/>
      <c r="Q1767" s="1542"/>
    </row>
    <row r="1768" spans="2:17">
      <c r="B1768" s="313"/>
      <c r="C1768" s="313"/>
      <c r="D1768" s="313"/>
      <c r="E1768" s="313"/>
      <c r="F1768" s="1542"/>
      <c r="G1768" s="1542"/>
      <c r="H1768" s="1542"/>
      <c r="I1768" s="1542"/>
      <c r="J1768" s="1542"/>
      <c r="K1768" s="1542"/>
      <c r="L1768" s="1542"/>
      <c r="M1768" s="1542"/>
      <c r="N1768" s="1542"/>
      <c r="O1768" s="1542"/>
      <c r="P1768" s="1542"/>
      <c r="Q1768" s="1542"/>
    </row>
    <row r="1769" spans="2:17">
      <c r="B1769" s="313"/>
      <c r="C1769" s="313"/>
      <c r="D1769" s="313"/>
      <c r="E1769" s="313"/>
      <c r="F1769" s="1542"/>
      <c r="G1769" s="1542"/>
      <c r="H1769" s="1542"/>
      <c r="I1769" s="1542"/>
      <c r="J1769" s="1542"/>
      <c r="K1769" s="1542"/>
      <c r="L1769" s="1542"/>
      <c r="M1769" s="1542"/>
      <c r="N1769" s="1542"/>
      <c r="O1769" s="1542"/>
      <c r="P1769" s="1542"/>
      <c r="Q1769" s="1542"/>
    </row>
    <row r="1770" spans="2:17">
      <c r="B1770" s="313"/>
      <c r="C1770" s="313"/>
      <c r="D1770" s="313"/>
      <c r="E1770" s="313"/>
      <c r="F1770" s="1542"/>
      <c r="G1770" s="1542"/>
      <c r="H1770" s="1542"/>
      <c r="I1770" s="1542"/>
      <c r="J1770" s="1542"/>
      <c r="K1770" s="1542"/>
      <c r="L1770" s="1542"/>
      <c r="M1770" s="1542"/>
      <c r="N1770" s="1542"/>
      <c r="O1770" s="1542"/>
      <c r="P1770" s="1542"/>
      <c r="Q1770" s="1542"/>
    </row>
    <row r="1771" spans="2:17">
      <c r="B1771" s="313"/>
      <c r="C1771" s="313"/>
      <c r="D1771" s="313"/>
      <c r="E1771" s="313"/>
      <c r="F1771" s="1542"/>
      <c r="G1771" s="1542"/>
      <c r="H1771" s="1542"/>
      <c r="I1771" s="1542"/>
      <c r="J1771" s="1542"/>
      <c r="K1771" s="1542"/>
      <c r="L1771" s="1542"/>
      <c r="M1771" s="1542"/>
      <c r="N1771" s="1542"/>
      <c r="O1771" s="1542"/>
      <c r="P1771" s="1542"/>
      <c r="Q1771" s="1542"/>
    </row>
    <row r="1772" spans="2:17">
      <c r="B1772" s="313"/>
      <c r="C1772" s="313"/>
      <c r="D1772" s="313"/>
      <c r="E1772" s="313"/>
      <c r="F1772" s="1542"/>
      <c r="G1772" s="1542"/>
      <c r="H1772" s="1542"/>
      <c r="I1772" s="1542"/>
      <c r="J1772" s="1542"/>
      <c r="K1772" s="1542"/>
      <c r="L1772" s="1542"/>
      <c r="M1772" s="1542"/>
      <c r="N1772" s="1542"/>
      <c r="O1772" s="1542"/>
      <c r="P1772" s="1542"/>
      <c r="Q1772" s="1542"/>
    </row>
    <row r="1773" spans="2:17">
      <c r="B1773" s="313"/>
      <c r="C1773" s="313"/>
      <c r="D1773" s="313"/>
      <c r="E1773" s="313"/>
      <c r="F1773" s="1542"/>
      <c r="G1773" s="1542"/>
      <c r="H1773" s="1542"/>
      <c r="I1773" s="1542"/>
      <c r="J1773" s="1542"/>
      <c r="K1773" s="1542"/>
      <c r="L1773" s="1542"/>
      <c r="M1773" s="1542"/>
      <c r="N1773" s="1542"/>
      <c r="O1773" s="1542"/>
      <c r="P1773" s="1542"/>
      <c r="Q1773" s="1542"/>
    </row>
    <row r="1774" spans="2:17">
      <c r="B1774" s="313"/>
      <c r="C1774" s="313"/>
      <c r="D1774" s="313"/>
      <c r="E1774" s="313"/>
      <c r="F1774" s="1542"/>
      <c r="G1774" s="1542"/>
      <c r="H1774" s="1542"/>
      <c r="I1774" s="1542"/>
      <c r="J1774" s="1542"/>
      <c r="K1774" s="1542"/>
      <c r="L1774" s="1542"/>
      <c r="M1774" s="1542"/>
      <c r="N1774" s="1542"/>
      <c r="O1774" s="1542"/>
      <c r="P1774" s="1542"/>
      <c r="Q1774" s="1542"/>
    </row>
    <row r="1775" spans="2:17">
      <c r="B1775" s="313"/>
      <c r="C1775" s="313"/>
      <c r="D1775" s="313"/>
      <c r="E1775" s="313"/>
      <c r="F1775" s="1542"/>
      <c r="G1775" s="1542"/>
      <c r="H1775" s="1542"/>
      <c r="I1775" s="1542"/>
      <c r="J1775" s="1542"/>
      <c r="K1775" s="1542"/>
      <c r="L1775" s="1542"/>
      <c r="M1775" s="1542"/>
      <c r="N1775" s="1542"/>
      <c r="O1775" s="1542"/>
      <c r="P1775" s="1542"/>
      <c r="Q1775" s="1542"/>
    </row>
    <row r="1776" spans="2:17">
      <c r="B1776" s="313"/>
      <c r="C1776" s="313"/>
      <c r="D1776" s="313"/>
      <c r="E1776" s="313"/>
      <c r="F1776" s="1542"/>
      <c r="G1776" s="1542"/>
      <c r="H1776" s="1542"/>
      <c r="I1776" s="1542"/>
      <c r="J1776" s="1542"/>
      <c r="K1776" s="1542"/>
      <c r="L1776" s="1542"/>
      <c r="M1776" s="1542"/>
      <c r="N1776" s="1542"/>
      <c r="O1776" s="1542"/>
      <c r="P1776" s="1542"/>
      <c r="Q1776" s="1542"/>
    </row>
    <row r="1777" spans="2:17">
      <c r="B1777" s="313"/>
      <c r="C1777" s="313"/>
      <c r="D1777" s="313"/>
      <c r="E1777" s="313"/>
      <c r="F1777" s="1542"/>
      <c r="G1777" s="1542"/>
      <c r="H1777" s="1542"/>
      <c r="I1777" s="1542"/>
      <c r="J1777" s="1542"/>
      <c r="K1777" s="1542"/>
      <c r="L1777" s="1542"/>
      <c r="M1777" s="1542"/>
      <c r="N1777" s="1542"/>
      <c r="O1777" s="1542"/>
      <c r="P1777" s="1542"/>
      <c r="Q1777" s="1542"/>
    </row>
    <row r="1778" spans="2:17">
      <c r="B1778" s="313"/>
      <c r="C1778" s="313"/>
      <c r="D1778" s="313"/>
      <c r="E1778" s="313"/>
      <c r="F1778" s="1542"/>
      <c r="G1778" s="1542"/>
      <c r="H1778" s="1542"/>
      <c r="I1778" s="1542"/>
      <c r="J1778" s="1542"/>
      <c r="K1778" s="1542"/>
      <c r="L1778" s="1542"/>
      <c r="M1778" s="1542"/>
      <c r="N1778" s="1542"/>
      <c r="O1778" s="1542"/>
      <c r="P1778" s="1542"/>
      <c r="Q1778" s="1542"/>
    </row>
    <row r="1779" spans="2:17">
      <c r="B1779" s="313"/>
      <c r="C1779" s="313"/>
      <c r="D1779" s="313"/>
      <c r="E1779" s="313"/>
      <c r="F1779" s="1542"/>
      <c r="G1779" s="1542"/>
      <c r="H1779" s="1542"/>
      <c r="I1779" s="1542"/>
      <c r="J1779" s="1542"/>
      <c r="K1779" s="1542"/>
      <c r="L1779" s="1542"/>
      <c r="M1779" s="1542"/>
      <c r="N1779" s="1542"/>
      <c r="O1779" s="1542"/>
      <c r="P1779" s="1542"/>
      <c r="Q1779" s="1542"/>
    </row>
    <row r="1780" spans="2:17">
      <c r="B1780" s="313"/>
      <c r="C1780" s="313"/>
      <c r="D1780" s="313"/>
      <c r="E1780" s="313"/>
      <c r="F1780" s="1542"/>
      <c r="G1780" s="1542"/>
      <c r="H1780" s="1542"/>
      <c r="I1780" s="1542"/>
      <c r="J1780" s="1542"/>
      <c r="K1780" s="1542"/>
      <c r="L1780" s="1542"/>
      <c r="M1780" s="1542"/>
      <c r="N1780" s="1542"/>
      <c r="O1780" s="1542"/>
      <c r="P1780" s="1542"/>
      <c r="Q1780" s="1542"/>
    </row>
    <row r="1781" spans="2:17">
      <c r="B1781" s="313"/>
      <c r="C1781" s="313"/>
      <c r="D1781" s="313"/>
      <c r="E1781" s="313"/>
      <c r="F1781" s="1542"/>
      <c r="G1781" s="1542"/>
      <c r="H1781" s="1542"/>
      <c r="I1781" s="1542"/>
      <c r="J1781" s="1542"/>
      <c r="K1781" s="1542"/>
      <c r="L1781" s="1542"/>
      <c r="M1781" s="1542"/>
      <c r="N1781" s="1542"/>
      <c r="O1781" s="1542"/>
      <c r="P1781" s="1542"/>
      <c r="Q1781" s="1542"/>
    </row>
    <row r="1782" spans="2:17">
      <c r="B1782" s="313"/>
      <c r="C1782" s="313"/>
      <c r="D1782" s="313"/>
      <c r="E1782" s="313"/>
      <c r="F1782" s="1542"/>
      <c r="G1782" s="1542"/>
      <c r="H1782" s="1542"/>
      <c r="I1782" s="1542"/>
      <c r="J1782" s="1542"/>
      <c r="K1782" s="1542"/>
      <c r="L1782" s="1542"/>
      <c r="M1782" s="1542"/>
      <c r="N1782" s="1542"/>
      <c r="O1782" s="1542"/>
      <c r="P1782" s="1542"/>
      <c r="Q1782" s="1542"/>
    </row>
    <row r="1783" spans="2:17">
      <c r="B1783" s="313"/>
      <c r="C1783" s="313"/>
      <c r="D1783" s="313"/>
      <c r="E1783" s="313"/>
      <c r="F1783" s="1542"/>
      <c r="G1783" s="1542"/>
      <c r="H1783" s="1542"/>
      <c r="I1783" s="1542"/>
      <c r="J1783" s="1542"/>
      <c r="K1783" s="1542"/>
      <c r="L1783" s="1542"/>
      <c r="M1783" s="1542"/>
      <c r="N1783" s="1542"/>
      <c r="O1783" s="1542"/>
      <c r="P1783" s="1542"/>
      <c r="Q1783" s="1542"/>
    </row>
    <row r="1784" spans="2:17">
      <c r="B1784" s="313"/>
      <c r="C1784" s="313"/>
      <c r="D1784" s="313"/>
      <c r="E1784" s="313"/>
      <c r="F1784" s="1542"/>
      <c r="G1784" s="1542"/>
      <c r="H1784" s="1542"/>
      <c r="I1784" s="1542"/>
      <c r="J1784" s="1542"/>
      <c r="K1784" s="1542"/>
      <c r="L1784" s="1542"/>
      <c r="M1784" s="1542"/>
      <c r="N1784" s="1542"/>
      <c r="O1784" s="1542"/>
      <c r="P1784" s="1542"/>
      <c r="Q1784" s="1542"/>
    </row>
    <row r="1785" spans="2:17">
      <c r="B1785" s="313"/>
      <c r="C1785" s="313"/>
      <c r="D1785" s="313"/>
      <c r="E1785" s="313"/>
      <c r="F1785" s="1542"/>
      <c r="G1785" s="1542"/>
      <c r="H1785" s="1542"/>
      <c r="I1785" s="1542"/>
      <c r="J1785" s="1542"/>
      <c r="K1785" s="1542"/>
      <c r="L1785" s="1542"/>
      <c r="M1785" s="1542"/>
      <c r="N1785" s="1542"/>
      <c r="O1785" s="1542"/>
      <c r="P1785" s="1542"/>
      <c r="Q1785" s="1542"/>
    </row>
    <row r="1786" spans="2:17">
      <c r="B1786" s="313"/>
      <c r="C1786" s="313"/>
      <c r="D1786" s="313"/>
      <c r="E1786" s="313"/>
      <c r="F1786" s="1542"/>
      <c r="G1786" s="1542"/>
      <c r="H1786" s="1542"/>
      <c r="I1786" s="1542"/>
      <c r="J1786" s="1542"/>
      <c r="K1786" s="1542"/>
      <c r="L1786" s="1542"/>
      <c r="M1786" s="1542"/>
      <c r="N1786" s="1542"/>
      <c r="O1786" s="1542"/>
      <c r="P1786" s="1542"/>
      <c r="Q1786" s="1542"/>
    </row>
    <row r="1787" spans="2:17">
      <c r="B1787" s="313"/>
      <c r="C1787" s="313"/>
      <c r="D1787" s="313"/>
      <c r="E1787" s="313"/>
      <c r="F1787" s="1542"/>
      <c r="G1787" s="1542"/>
      <c r="H1787" s="1542"/>
      <c r="I1787" s="1542"/>
      <c r="J1787" s="1542"/>
      <c r="K1787" s="1542"/>
      <c r="L1787" s="1542"/>
      <c r="M1787" s="1542"/>
      <c r="N1787" s="1542"/>
      <c r="O1787" s="1542"/>
      <c r="P1787" s="1542"/>
      <c r="Q1787" s="1542"/>
    </row>
    <row r="1788" spans="2:17">
      <c r="B1788" s="313"/>
      <c r="C1788" s="313"/>
      <c r="D1788" s="313"/>
      <c r="E1788" s="313"/>
      <c r="F1788" s="1542"/>
      <c r="G1788" s="1542"/>
      <c r="H1788" s="1542"/>
      <c r="I1788" s="1542"/>
      <c r="J1788" s="1542"/>
      <c r="K1788" s="1542"/>
      <c r="L1788" s="1542"/>
      <c r="M1788" s="1542"/>
      <c r="N1788" s="1542"/>
      <c r="O1788" s="1542"/>
      <c r="P1788" s="1542"/>
      <c r="Q1788" s="1542"/>
    </row>
    <row r="1789" spans="2:17">
      <c r="B1789" s="313"/>
      <c r="C1789" s="313"/>
      <c r="D1789" s="313"/>
      <c r="E1789" s="313"/>
      <c r="F1789" s="1542"/>
      <c r="G1789" s="1542"/>
      <c r="H1789" s="1542"/>
      <c r="I1789" s="1542"/>
      <c r="J1789" s="1542"/>
      <c r="K1789" s="1542"/>
      <c r="L1789" s="1542"/>
      <c r="M1789" s="1542"/>
      <c r="N1789" s="1542"/>
      <c r="O1789" s="1542"/>
      <c r="P1789" s="1542"/>
      <c r="Q1789" s="1542"/>
    </row>
    <row r="1790" spans="2:17">
      <c r="B1790" s="313"/>
      <c r="C1790" s="313"/>
      <c r="D1790" s="313"/>
      <c r="E1790" s="313"/>
      <c r="F1790" s="1542"/>
      <c r="G1790" s="1542"/>
      <c r="H1790" s="1542"/>
      <c r="I1790" s="1542"/>
      <c r="J1790" s="1542"/>
      <c r="K1790" s="1542"/>
      <c r="L1790" s="1542"/>
      <c r="M1790" s="1542"/>
      <c r="N1790" s="1542"/>
      <c r="O1790" s="1542"/>
      <c r="P1790" s="1542"/>
      <c r="Q1790" s="1542"/>
    </row>
    <row r="1791" spans="2:17">
      <c r="B1791" s="313"/>
      <c r="C1791" s="313"/>
      <c r="D1791" s="313"/>
      <c r="E1791" s="313"/>
      <c r="F1791" s="1542"/>
      <c r="G1791" s="1542"/>
      <c r="H1791" s="1542"/>
      <c r="I1791" s="1542"/>
      <c r="J1791" s="1542"/>
      <c r="K1791" s="1542"/>
      <c r="L1791" s="1542"/>
      <c r="M1791" s="1542"/>
      <c r="N1791" s="1542"/>
      <c r="O1791" s="1542"/>
      <c r="P1791" s="1542"/>
      <c r="Q1791" s="1542"/>
    </row>
    <row r="1792" spans="2:17">
      <c r="B1792" s="313"/>
      <c r="C1792" s="313"/>
      <c r="D1792" s="313"/>
      <c r="E1792" s="313"/>
      <c r="F1792" s="1542"/>
      <c r="G1792" s="1542"/>
      <c r="H1792" s="1542"/>
      <c r="I1792" s="1542"/>
      <c r="J1792" s="1542"/>
      <c r="K1792" s="1542"/>
      <c r="L1792" s="1542"/>
      <c r="M1792" s="1542"/>
      <c r="N1792" s="1542"/>
      <c r="O1792" s="1542"/>
      <c r="P1792" s="1542"/>
      <c r="Q1792" s="1542"/>
    </row>
    <row r="1793" spans="2:17">
      <c r="B1793" s="313"/>
      <c r="C1793" s="313"/>
      <c r="D1793" s="313"/>
      <c r="E1793" s="313"/>
      <c r="F1793" s="1542"/>
      <c r="G1793" s="1542"/>
      <c r="H1793" s="1542"/>
      <c r="I1793" s="1542"/>
      <c r="J1793" s="1542"/>
      <c r="K1793" s="1542"/>
      <c r="L1793" s="1542"/>
      <c r="M1793" s="1542"/>
      <c r="N1793" s="1542"/>
      <c r="O1793" s="1542"/>
      <c r="P1793" s="1542"/>
      <c r="Q1793" s="1542"/>
    </row>
    <row r="1794" spans="2:17">
      <c r="B1794" s="313"/>
      <c r="C1794" s="313"/>
      <c r="D1794" s="313"/>
      <c r="E1794" s="313"/>
      <c r="F1794" s="1542"/>
      <c r="G1794" s="1542"/>
      <c r="H1794" s="1542"/>
      <c r="I1794" s="1542"/>
      <c r="J1794" s="1542"/>
      <c r="K1794" s="1542"/>
      <c r="L1794" s="1542"/>
      <c r="M1794" s="1542"/>
      <c r="N1794" s="1542"/>
      <c r="O1794" s="1542"/>
      <c r="P1794" s="1542"/>
      <c r="Q1794" s="1542"/>
    </row>
    <row r="1795" spans="2:17">
      <c r="B1795" s="313"/>
      <c r="C1795" s="313"/>
      <c r="D1795" s="313"/>
      <c r="E1795" s="313"/>
      <c r="F1795" s="1542"/>
      <c r="G1795" s="1542"/>
      <c r="H1795" s="1542"/>
      <c r="I1795" s="1542"/>
      <c r="J1795" s="1542"/>
      <c r="K1795" s="1542"/>
      <c r="L1795" s="1542"/>
      <c r="M1795" s="1542"/>
      <c r="N1795" s="1542"/>
      <c r="O1795" s="1542"/>
      <c r="P1795" s="1542"/>
      <c r="Q1795" s="1542"/>
    </row>
    <row r="1796" spans="2:17">
      <c r="B1796" s="313"/>
      <c r="C1796" s="313"/>
      <c r="D1796" s="313"/>
      <c r="E1796" s="313"/>
      <c r="F1796" s="1542"/>
      <c r="G1796" s="1542"/>
      <c r="H1796" s="1542"/>
      <c r="I1796" s="1542"/>
      <c r="J1796" s="1542"/>
      <c r="K1796" s="1542"/>
      <c r="L1796" s="1542"/>
      <c r="M1796" s="1542"/>
      <c r="N1796" s="1542"/>
      <c r="O1796" s="1542"/>
      <c r="P1796" s="1542"/>
      <c r="Q1796" s="1542"/>
    </row>
    <row r="1797" spans="2:17">
      <c r="B1797" s="313"/>
      <c r="C1797" s="313"/>
      <c r="D1797" s="313"/>
      <c r="E1797" s="313"/>
      <c r="F1797" s="1542"/>
      <c r="G1797" s="1542"/>
      <c r="H1797" s="1542"/>
      <c r="I1797" s="1542"/>
      <c r="J1797" s="1542"/>
      <c r="K1797" s="1542"/>
      <c r="L1797" s="1542"/>
      <c r="M1797" s="1542"/>
      <c r="N1797" s="1542"/>
      <c r="O1797" s="1542"/>
      <c r="P1797" s="1542"/>
      <c r="Q1797" s="1542"/>
    </row>
    <row r="1798" spans="2:17">
      <c r="B1798" s="313"/>
      <c r="C1798" s="313"/>
      <c r="D1798" s="313"/>
      <c r="E1798" s="313"/>
      <c r="F1798" s="1542"/>
      <c r="G1798" s="1542"/>
      <c r="H1798" s="1542"/>
      <c r="I1798" s="1542"/>
      <c r="J1798" s="1542"/>
      <c r="K1798" s="1542"/>
      <c r="L1798" s="1542"/>
      <c r="M1798" s="1542"/>
      <c r="N1798" s="1542"/>
      <c r="O1798" s="1542"/>
      <c r="P1798" s="1542"/>
      <c r="Q1798" s="1542"/>
    </row>
    <row r="1799" spans="2:17">
      <c r="B1799" s="313"/>
      <c r="C1799" s="313"/>
      <c r="D1799" s="313"/>
      <c r="E1799" s="313"/>
      <c r="F1799" s="1542"/>
      <c r="G1799" s="1542"/>
      <c r="H1799" s="1542"/>
      <c r="I1799" s="1542"/>
      <c r="J1799" s="1542"/>
      <c r="K1799" s="1542"/>
      <c r="L1799" s="1542"/>
      <c r="M1799" s="1542"/>
      <c r="N1799" s="1542"/>
      <c r="O1799" s="1542"/>
      <c r="P1799" s="1542"/>
      <c r="Q1799" s="1542"/>
    </row>
    <row r="1800" spans="2:17">
      <c r="B1800" s="313"/>
      <c r="C1800" s="313"/>
      <c r="D1800" s="313"/>
      <c r="E1800" s="313"/>
      <c r="F1800" s="1542"/>
      <c r="G1800" s="1542"/>
      <c r="H1800" s="1542"/>
      <c r="I1800" s="1542"/>
      <c r="J1800" s="1542"/>
      <c r="K1800" s="1542"/>
      <c r="L1800" s="1542"/>
      <c r="M1800" s="1542"/>
      <c r="N1800" s="1542"/>
      <c r="O1800" s="1542"/>
      <c r="P1800" s="1542"/>
      <c r="Q1800" s="1542"/>
    </row>
    <row r="1801" spans="2:17">
      <c r="B1801" s="313"/>
      <c r="C1801" s="313"/>
      <c r="D1801" s="313"/>
      <c r="E1801" s="313"/>
      <c r="F1801" s="1542"/>
      <c r="G1801" s="1542"/>
      <c r="H1801" s="1542"/>
      <c r="I1801" s="1542"/>
      <c r="J1801" s="1542"/>
      <c r="K1801" s="1542"/>
      <c r="L1801" s="1542"/>
      <c r="M1801" s="1542"/>
      <c r="N1801" s="1542"/>
      <c r="O1801" s="1542"/>
      <c r="P1801" s="1542"/>
      <c r="Q1801" s="1542"/>
    </row>
    <row r="1802" spans="2:17">
      <c r="B1802" s="313"/>
      <c r="C1802" s="313"/>
      <c r="D1802" s="313"/>
      <c r="E1802" s="313"/>
      <c r="F1802" s="1542"/>
      <c r="G1802" s="1542"/>
      <c r="H1802" s="1542"/>
      <c r="I1802" s="1542"/>
      <c r="J1802" s="1542"/>
      <c r="K1802" s="1542"/>
      <c r="L1802" s="1542"/>
      <c r="M1802" s="1542"/>
      <c r="N1802" s="1542"/>
      <c r="O1802" s="1542"/>
      <c r="P1802" s="1542"/>
      <c r="Q1802" s="1542"/>
    </row>
    <row r="1803" spans="2:17">
      <c r="B1803" s="313"/>
      <c r="C1803" s="313"/>
      <c r="D1803" s="313"/>
      <c r="E1803" s="313"/>
      <c r="F1803" s="1542"/>
      <c r="G1803" s="1542"/>
      <c r="H1803" s="1542"/>
      <c r="I1803" s="1542"/>
      <c r="J1803" s="1542"/>
      <c r="K1803" s="1542"/>
      <c r="L1803" s="1542"/>
      <c r="M1803" s="1542"/>
      <c r="N1803" s="1542"/>
      <c r="O1803" s="1542"/>
      <c r="P1803" s="1542"/>
      <c r="Q1803" s="1542"/>
    </row>
    <row r="1804" spans="2:17">
      <c r="B1804" s="313"/>
      <c r="C1804" s="313"/>
      <c r="D1804" s="313"/>
      <c r="E1804" s="313"/>
      <c r="F1804" s="1542"/>
      <c r="G1804" s="1542"/>
      <c r="H1804" s="1542"/>
      <c r="I1804" s="1542"/>
      <c r="J1804" s="1542"/>
      <c r="K1804" s="1542"/>
      <c r="L1804" s="1542"/>
      <c r="M1804" s="1542"/>
      <c r="N1804" s="1542"/>
      <c r="O1804" s="1542"/>
      <c r="P1804" s="1542"/>
      <c r="Q1804" s="1542"/>
    </row>
    <row r="1805" spans="2:17">
      <c r="B1805" s="313"/>
      <c r="C1805" s="313"/>
      <c r="D1805" s="313"/>
      <c r="E1805" s="313"/>
      <c r="F1805" s="1542"/>
      <c r="G1805" s="1542"/>
      <c r="H1805" s="1542"/>
      <c r="I1805" s="1542"/>
      <c r="J1805" s="1542"/>
      <c r="K1805" s="1542"/>
      <c r="L1805" s="1542"/>
      <c r="M1805" s="1542"/>
      <c r="N1805" s="1542"/>
      <c r="O1805" s="1542"/>
      <c r="P1805" s="1542"/>
      <c r="Q1805" s="1542"/>
    </row>
    <row r="1806" spans="2:17">
      <c r="B1806" s="313"/>
      <c r="C1806" s="313"/>
      <c r="D1806" s="313"/>
      <c r="E1806" s="313"/>
      <c r="F1806" s="1542"/>
      <c r="G1806" s="1542"/>
      <c r="H1806" s="1542"/>
      <c r="I1806" s="1542"/>
      <c r="J1806" s="1542"/>
      <c r="K1806" s="1542"/>
      <c r="L1806" s="1542"/>
      <c r="M1806" s="1542"/>
      <c r="N1806" s="1542"/>
      <c r="O1806" s="1542"/>
      <c r="P1806" s="1542"/>
      <c r="Q1806" s="1542"/>
    </row>
    <row r="1807" spans="2:17">
      <c r="B1807" s="313"/>
      <c r="C1807" s="313"/>
      <c r="D1807" s="313"/>
      <c r="E1807" s="313"/>
      <c r="F1807" s="1542"/>
      <c r="G1807" s="1542"/>
      <c r="H1807" s="1542"/>
      <c r="I1807" s="1542"/>
      <c r="J1807" s="1542"/>
      <c r="K1807" s="1542"/>
      <c r="L1807" s="1542"/>
      <c r="M1807" s="1542"/>
      <c r="N1807" s="1542"/>
      <c r="O1807" s="1542"/>
      <c r="P1807" s="1542"/>
      <c r="Q1807" s="1542"/>
    </row>
    <row r="1808" spans="2:17">
      <c r="B1808" s="313"/>
      <c r="C1808" s="313"/>
      <c r="D1808" s="313"/>
      <c r="E1808" s="313"/>
      <c r="F1808" s="1542"/>
      <c r="G1808" s="1542"/>
      <c r="H1808" s="1542"/>
      <c r="I1808" s="1542"/>
      <c r="J1808" s="1542"/>
      <c r="K1808" s="1542"/>
      <c r="L1808" s="1542"/>
      <c r="M1808" s="1542"/>
      <c r="N1808" s="1542"/>
      <c r="O1808" s="1542"/>
      <c r="P1808" s="1542"/>
      <c r="Q1808" s="1542"/>
    </row>
    <row r="1809" spans="2:17">
      <c r="B1809" s="313"/>
      <c r="C1809" s="313"/>
      <c r="D1809" s="313"/>
      <c r="E1809" s="313"/>
      <c r="F1809" s="1542"/>
      <c r="G1809" s="1542"/>
      <c r="H1809" s="1542"/>
      <c r="I1809" s="1542"/>
      <c r="J1809" s="1542"/>
      <c r="K1809" s="1542"/>
      <c r="L1809" s="1542"/>
      <c r="M1809" s="1542"/>
      <c r="N1809" s="1542"/>
      <c r="O1809" s="1542"/>
      <c r="P1809" s="1542"/>
      <c r="Q1809" s="1542"/>
    </row>
    <row r="1810" spans="2:17">
      <c r="B1810" s="313"/>
      <c r="C1810" s="313"/>
      <c r="D1810" s="313"/>
      <c r="E1810" s="313"/>
      <c r="F1810" s="1542"/>
      <c r="G1810" s="1542"/>
      <c r="H1810" s="1542"/>
      <c r="I1810" s="1542"/>
      <c r="J1810" s="1542"/>
      <c r="K1810" s="1542"/>
      <c r="L1810" s="1542"/>
      <c r="M1810" s="1542"/>
      <c r="N1810" s="1542"/>
      <c r="O1810" s="1542"/>
      <c r="P1810" s="1542"/>
      <c r="Q1810" s="1542"/>
    </row>
    <row r="1811" spans="2:17">
      <c r="B1811" s="313"/>
      <c r="C1811" s="313"/>
      <c r="D1811" s="313"/>
      <c r="E1811" s="313"/>
      <c r="F1811" s="1542"/>
      <c r="G1811" s="1542"/>
      <c r="H1811" s="1542"/>
      <c r="I1811" s="1542"/>
      <c r="J1811" s="1542"/>
      <c r="K1811" s="1542"/>
      <c r="L1811" s="1542"/>
      <c r="M1811" s="1542"/>
      <c r="N1811" s="1542"/>
      <c r="O1811" s="1542"/>
      <c r="P1811" s="1542"/>
      <c r="Q1811" s="1542"/>
    </row>
    <row r="1812" spans="2:17">
      <c r="B1812" s="313"/>
      <c r="C1812" s="313"/>
      <c r="D1812" s="313"/>
      <c r="E1812" s="313"/>
      <c r="F1812" s="1542"/>
      <c r="G1812" s="1542"/>
      <c r="H1812" s="1542"/>
      <c r="I1812" s="1542"/>
      <c r="J1812" s="1542"/>
      <c r="K1812" s="1542"/>
      <c r="L1812" s="1542"/>
      <c r="M1812" s="1542"/>
      <c r="N1812" s="1542"/>
      <c r="O1812" s="1542"/>
      <c r="P1812" s="1542"/>
      <c r="Q1812" s="1542"/>
    </row>
    <row r="1813" spans="2:17">
      <c r="B1813" s="313"/>
      <c r="C1813" s="313"/>
      <c r="D1813" s="313"/>
      <c r="E1813" s="313"/>
      <c r="F1813" s="1542"/>
      <c r="G1813" s="1542"/>
      <c r="H1813" s="1542"/>
      <c r="I1813" s="1542"/>
      <c r="J1813" s="1542"/>
      <c r="K1813" s="1542"/>
      <c r="L1813" s="1542"/>
      <c r="M1813" s="1542"/>
      <c r="N1813" s="1542"/>
      <c r="O1813" s="1542"/>
      <c r="P1813" s="1542"/>
      <c r="Q1813" s="1542"/>
    </row>
    <row r="1814" spans="2:17">
      <c r="B1814" s="313"/>
      <c r="C1814" s="313"/>
      <c r="D1814" s="313"/>
      <c r="E1814" s="313"/>
      <c r="F1814" s="1542"/>
      <c r="G1814" s="1542"/>
      <c r="H1814" s="1542"/>
      <c r="I1814" s="1542"/>
      <c r="J1814" s="1542"/>
      <c r="K1814" s="1542"/>
      <c r="L1814" s="1542"/>
      <c r="M1814" s="1542"/>
      <c r="N1814" s="1542"/>
      <c r="O1814" s="1542"/>
      <c r="P1814" s="1542"/>
      <c r="Q1814" s="1542"/>
    </row>
    <row r="1815" spans="2:17">
      <c r="B1815" s="313"/>
      <c r="C1815" s="313"/>
      <c r="D1815" s="313"/>
      <c r="E1815" s="313"/>
      <c r="F1815" s="1542"/>
      <c r="G1815" s="1542"/>
      <c r="H1815" s="1542"/>
      <c r="I1815" s="1542"/>
      <c r="J1815" s="1542"/>
      <c r="K1815" s="1542"/>
      <c r="L1815" s="1542"/>
      <c r="M1815" s="1542"/>
      <c r="N1815" s="1542"/>
      <c r="O1815" s="1542"/>
      <c r="P1815" s="1542"/>
      <c r="Q1815" s="1542"/>
    </row>
    <row r="1816" spans="2:17">
      <c r="B1816" s="313"/>
      <c r="C1816" s="313"/>
      <c r="D1816" s="313"/>
      <c r="E1816" s="313"/>
      <c r="F1816" s="1542"/>
      <c r="G1816" s="1542"/>
      <c r="H1816" s="1542"/>
      <c r="I1816" s="1542"/>
      <c r="J1816" s="1542"/>
      <c r="K1816" s="1542"/>
      <c r="L1816" s="1542"/>
      <c r="M1816" s="1542"/>
      <c r="N1816" s="1542"/>
      <c r="O1816" s="1542"/>
      <c r="P1816" s="1542"/>
      <c r="Q1816" s="1542"/>
    </row>
    <row r="1817" spans="2:17">
      <c r="B1817" s="313"/>
      <c r="C1817" s="313"/>
      <c r="D1817" s="313"/>
      <c r="E1817" s="313"/>
      <c r="F1817" s="1542"/>
      <c r="G1817" s="1542"/>
      <c r="H1817" s="1542"/>
      <c r="I1817" s="1542"/>
      <c r="J1817" s="1542"/>
      <c r="K1817" s="1542"/>
      <c r="L1817" s="1542"/>
      <c r="M1817" s="1542"/>
      <c r="N1817" s="1542"/>
      <c r="O1817" s="1542"/>
      <c r="P1817" s="1542"/>
      <c r="Q1817" s="1542"/>
    </row>
    <row r="1818" spans="2:17">
      <c r="B1818" s="313"/>
      <c r="C1818" s="313"/>
      <c r="D1818" s="313"/>
      <c r="E1818" s="313"/>
      <c r="F1818" s="1542"/>
      <c r="G1818" s="1542"/>
      <c r="H1818" s="1542"/>
      <c r="I1818" s="1542"/>
      <c r="J1818" s="1542"/>
      <c r="K1818" s="1542"/>
      <c r="L1818" s="1542"/>
      <c r="M1818" s="1542"/>
      <c r="N1818" s="1542"/>
      <c r="O1818" s="1542"/>
      <c r="P1818" s="1542"/>
      <c r="Q1818" s="1542"/>
    </row>
    <row r="1819" spans="2:17">
      <c r="B1819" s="313"/>
      <c r="C1819" s="313"/>
      <c r="D1819" s="313"/>
      <c r="E1819" s="313"/>
      <c r="F1819" s="1542"/>
      <c r="G1819" s="1542"/>
      <c r="H1819" s="1542"/>
      <c r="I1819" s="1542"/>
      <c r="J1819" s="1542"/>
      <c r="K1819" s="1542"/>
      <c r="L1819" s="1542"/>
      <c r="M1819" s="1542"/>
      <c r="N1819" s="1542"/>
      <c r="O1819" s="1542"/>
      <c r="P1819" s="1542"/>
      <c r="Q1819" s="1542"/>
    </row>
    <row r="1820" spans="2:17">
      <c r="B1820" s="313"/>
      <c r="C1820" s="313"/>
      <c r="D1820" s="313"/>
      <c r="E1820" s="313"/>
      <c r="F1820" s="1542"/>
      <c r="G1820" s="1542"/>
      <c r="H1820" s="1542"/>
      <c r="I1820" s="1542"/>
      <c r="J1820" s="1542"/>
      <c r="K1820" s="1542"/>
      <c r="L1820" s="1542"/>
      <c r="M1820" s="1542"/>
      <c r="N1820" s="1542"/>
      <c r="O1820" s="1542"/>
      <c r="P1820" s="1542"/>
      <c r="Q1820" s="1542"/>
    </row>
    <row r="1821" spans="2:17">
      <c r="B1821" s="313"/>
      <c r="C1821" s="313"/>
      <c r="D1821" s="313"/>
      <c r="E1821" s="313"/>
      <c r="F1821" s="1542"/>
      <c r="G1821" s="1542"/>
      <c r="H1821" s="1542"/>
      <c r="I1821" s="1542"/>
      <c r="J1821" s="1542"/>
      <c r="K1821" s="1542"/>
      <c r="L1821" s="1542"/>
      <c r="M1821" s="1542"/>
      <c r="N1821" s="1542"/>
      <c r="O1821" s="1542"/>
      <c r="P1821" s="1542"/>
      <c r="Q1821" s="1542"/>
    </row>
    <row r="1822" spans="2:17">
      <c r="B1822" s="313"/>
      <c r="C1822" s="313"/>
      <c r="D1822" s="313"/>
      <c r="E1822" s="313"/>
      <c r="F1822" s="1542"/>
      <c r="G1822" s="1542"/>
      <c r="H1822" s="1542"/>
      <c r="I1822" s="1542"/>
      <c r="J1822" s="1542"/>
      <c r="K1822" s="1542"/>
      <c r="L1822" s="1542"/>
      <c r="M1822" s="1542"/>
      <c r="N1822" s="1542"/>
      <c r="O1822" s="1542"/>
      <c r="P1822" s="1542"/>
      <c r="Q1822" s="1542"/>
    </row>
    <row r="1823" spans="2:17">
      <c r="B1823" s="313"/>
      <c r="C1823" s="313"/>
      <c r="D1823" s="313"/>
      <c r="E1823" s="313"/>
      <c r="F1823" s="1542"/>
      <c r="G1823" s="1542"/>
      <c r="H1823" s="1542"/>
      <c r="I1823" s="1542"/>
      <c r="J1823" s="1542"/>
      <c r="K1823" s="1542"/>
      <c r="L1823" s="1542"/>
      <c r="M1823" s="1542"/>
      <c r="N1823" s="1542"/>
      <c r="O1823" s="1542"/>
      <c r="P1823" s="1542"/>
      <c r="Q1823" s="1542"/>
    </row>
    <row r="1824" spans="2:17">
      <c r="B1824" s="313"/>
      <c r="C1824" s="313"/>
      <c r="D1824" s="313"/>
      <c r="E1824" s="313"/>
      <c r="F1824" s="1542"/>
      <c r="G1824" s="1542"/>
      <c r="H1824" s="1542"/>
      <c r="I1824" s="1542"/>
      <c r="J1824" s="1542"/>
      <c r="K1824" s="1542"/>
      <c r="L1824" s="1542"/>
      <c r="M1824" s="1542"/>
      <c r="N1824" s="1542"/>
      <c r="O1824" s="1542"/>
      <c r="P1824" s="1542"/>
      <c r="Q1824" s="1542"/>
    </row>
    <row r="1825" spans="2:17">
      <c r="B1825" s="313"/>
      <c r="C1825" s="313"/>
      <c r="D1825" s="313"/>
      <c r="E1825" s="313"/>
      <c r="F1825" s="1542"/>
      <c r="G1825" s="1542"/>
      <c r="H1825" s="1542"/>
      <c r="I1825" s="1542"/>
      <c r="J1825" s="1542"/>
      <c r="K1825" s="1542"/>
      <c r="L1825" s="1542"/>
      <c r="M1825" s="1542"/>
      <c r="N1825" s="1542"/>
      <c r="O1825" s="1542"/>
      <c r="P1825" s="1542"/>
      <c r="Q1825" s="1542"/>
    </row>
    <row r="1826" spans="2:17">
      <c r="B1826" s="313"/>
      <c r="C1826" s="313"/>
      <c r="D1826" s="313"/>
      <c r="E1826" s="313"/>
      <c r="F1826" s="1542"/>
      <c r="G1826" s="1542"/>
      <c r="H1826" s="1542"/>
      <c r="I1826" s="1542"/>
      <c r="J1826" s="1542"/>
      <c r="K1826" s="1542"/>
      <c r="L1826" s="1542"/>
      <c r="M1826" s="1542"/>
      <c r="N1826" s="1542"/>
      <c r="O1826" s="1542"/>
      <c r="P1826" s="1542"/>
      <c r="Q1826" s="1542"/>
    </row>
    <row r="1827" spans="2:17">
      <c r="B1827" s="313"/>
      <c r="C1827" s="313"/>
      <c r="D1827" s="313"/>
      <c r="E1827" s="313"/>
      <c r="F1827" s="1542"/>
      <c r="G1827" s="1542"/>
      <c r="H1827" s="1542"/>
      <c r="I1827" s="1542"/>
      <c r="J1827" s="1542"/>
      <c r="K1827" s="1542"/>
      <c r="L1827" s="1542"/>
      <c r="M1827" s="1542"/>
      <c r="N1827" s="1542"/>
      <c r="O1827" s="1542"/>
      <c r="P1827" s="1542"/>
      <c r="Q1827" s="1542"/>
    </row>
    <row r="1828" spans="2:17">
      <c r="B1828" s="313"/>
      <c r="C1828" s="313"/>
      <c r="D1828" s="313"/>
      <c r="E1828" s="313"/>
      <c r="F1828" s="1542"/>
      <c r="G1828" s="1542"/>
      <c r="H1828" s="1542"/>
      <c r="I1828" s="1542"/>
      <c r="J1828" s="1542"/>
      <c r="K1828" s="1542"/>
      <c r="L1828" s="1542"/>
      <c r="M1828" s="1542"/>
      <c r="N1828" s="1542"/>
      <c r="O1828" s="1542"/>
      <c r="P1828" s="1542"/>
      <c r="Q1828" s="1542"/>
    </row>
    <row r="1829" spans="2:17">
      <c r="B1829" s="313"/>
      <c r="C1829" s="313"/>
      <c r="D1829" s="313"/>
      <c r="E1829" s="313"/>
      <c r="F1829" s="1542"/>
      <c r="G1829" s="1542"/>
      <c r="H1829" s="1542"/>
      <c r="I1829" s="1542"/>
      <c r="J1829" s="1542"/>
      <c r="K1829" s="1542"/>
      <c r="L1829" s="1542"/>
      <c r="M1829" s="1542"/>
      <c r="N1829" s="1542"/>
      <c r="O1829" s="1542"/>
      <c r="P1829" s="1542"/>
      <c r="Q1829" s="1542"/>
    </row>
    <row r="1830" spans="2:17">
      <c r="B1830" s="313"/>
      <c r="C1830" s="313"/>
      <c r="D1830" s="313"/>
      <c r="E1830" s="313"/>
      <c r="F1830" s="1542"/>
      <c r="G1830" s="1542"/>
      <c r="H1830" s="1542"/>
      <c r="I1830" s="1542"/>
      <c r="J1830" s="1542"/>
      <c r="K1830" s="1542"/>
      <c r="L1830" s="1542"/>
      <c r="M1830" s="1542"/>
      <c r="N1830" s="1542"/>
      <c r="O1830" s="1542"/>
      <c r="P1830" s="1542"/>
      <c r="Q1830" s="1542"/>
    </row>
    <row r="1831" spans="2:17">
      <c r="B1831" s="313"/>
      <c r="C1831" s="313"/>
      <c r="D1831" s="313"/>
      <c r="E1831" s="313"/>
      <c r="F1831" s="1542"/>
      <c r="G1831" s="1542"/>
      <c r="H1831" s="1542"/>
      <c r="I1831" s="1542"/>
      <c r="J1831" s="1542"/>
      <c r="K1831" s="1542"/>
      <c r="L1831" s="1542"/>
      <c r="M1831" s="1542"/>
      <c r="N1831" s="1542"/>
      <c r="O1831" s="1542"/>
      <c r="P1831" s="1542"/>
      <c r="Q1831" s="1542"/>
    </row>
    <row r="1832" spans="2:17">
      <c r="B1832" s="313"/>
      <c r="C1832" s="313"/>
      <c r="D1832" s="313"/>
      <c r="E1832" s="313"/>
      <c r="F1832" s="1542"/>
      <c r="G1832" s="1542"/>
      <c r="H1832" s="1542"/>
      <c r="I1832" s="1542"/>
      <c r="J1832" s="1542"/>
      <c r="K1832" s="1542"/>
      <c r="L1832" s="1542"/>
      <c r="M1832" s="1542"/>
      <c r="N1832" s="1542"/>
      <c r="O1832" s="1542"/>
      <c r="P1832" s="1542"/>
      <c r="Q1832" s="1542"/>
    </row>
    <row r="1833" spans="2:17">
      <c r="B1833" s="313"/>
      <c r="C1833" s="313"/>
      <c r="D1833" s="313"/>
      <c r="E1833" s="313"/>
      <c r="F1833" s="1542"/>
      <c r="G1833" s="1542"/>
      <c r="H1833" s="1542"/>
      <c r="I1833" s="1542"/>
      <c r="J1833" s="1542"/>
      <c r="K1833" s="1542"/>
      <c r="L1833" s="1542"/>
      <c r="M1833" s="1542"/>
      <c r="N1833" s="1542"/>
      <c r="O1833" s="1542"/>
      <c r="P1833" s="1542"/>
      <c r="Q1833" s="1542"/>
    </row>
    <row r="1834" spans="2:17">
      <c r="B1834" s="313"/>
      <c r="C1834" s="313"/>
      <c r="D1834" s="313"/>
      <c r="E1834" s="313"/>
      <c r="F1834" s="1542"/>
      <c r="G1834" s="1542"/>
      <c r="H1834" s="1542"/>
      <c r="I1834" s="1542"/>
      <c r="J1834" s="1542"/>
      <c r="K1834" s="1542"/>
      <c r="L1834" s="1542"/>
      <c r="M1834" s="1542"/>
      <c r="N1834" s="1542"/>
      <c r="O1834" s="1542"/>
      <c r="P1834" s="1542"/>
      <c r="Q1834" s="1542"/>
    </row>
    <row r="1835" spans="2:17">
      <c r="B1835" s="313"/>
      <c r="C1835" s="313"/>
      <c r="D1835" s="313"/>
      <c r="E1835" s="313"/>
      <c r="F1835" s="1542"/>
      <c r="G1835" s="1542"/>
      <c r="H1835" s="1542"/>
      <c r="I1835" s="1542"/>
      <c r="J1835" s="1542"/>
      <c r="K1835" s="1542"/>
      <c r="L1835" s="1542"/>
      <c r="M1835" s="1542"/>
      <c r="N1835" s="1542"/>
      <c r="O1835" s="1542"/>
      <c r="P1835" s="1542"/>
      <c r="Q1835" s="1542"/>
    </row>
    <row r="1836" spans="2:17">
      <c r="B1836" s="313"/>
      <c r="C1836" s="313"/>
      <c r="D1836" s="313"/>
      <c r="E1836" s="313"/>
      <c r="F1836" s="1542"/>
      <c r="G1836" s="1542"/>
      <c r="H1836" s="1542"/>
      <c r="I1836" s="1542"/>
      <c r="J1836" s="1542"/>
      <c r="K1836" s="1542"/>
      <c r="L1836" s="1542"/>
      <c r="M1836" s="1542"/>
      <c r="N1836" s="1542"/>
      <c r="O1836" s="1542"/>
      <c r="P1836" s="1542"/>
      <c r="Q1836" s="1542"/>
    </row>
    <row r="1837" spans="2:17">
      <c r="B1837" s="313"/>
      <c r="C1837" s="313"/>
      <c r="D1837" s="313"/>
      <c r="E1837" s="313"/>
      <c r="F1837" s="1542"/>
      <c r="G1837" s="1542"/>
      <c r="H1837" s="1542"/>
      <c r="I1837" s="1542"/>
      <c r="J1837" s="1542"/>
      <c r="K1837" s="1542"/>
      <c r="L1837" s="1542"/>
      <c r="M1837" s="1542"/>
      <c r="N1837" s="1542"/>
      <c r="O1837" s="1542"/>
      <c r="P1837" s="1542"/>
      <c r="Q1837" s="1542"/>
    </row>
    <row r="1838" spans="2:17">
      <c r="B1838" s="313"/>
      <c r="C1838" s="313"/>
      <c r="D1838" s="313"/>
      <c r="E1838" s="313"/>
      <c r="F1838" s="1542"/>
      <c r="G1838" s="1542"/>
      <c r="H1838" s="1542"/>
      <c r="I1838" s="1542"/>
      <c r="J1838" s="1542"/>
      <c r="K1838" s="1542"/>
      <c r="L1838" s="1542"/>
      <c r="M1838" s="1542"/>
      <c r="N1838" s="1542"/>
      <c r="O1838" s="1542"/>
      <c r="P1838" s="1542"/>
      <c r="Q1838" s="1542"/>
    </row>
    <row r="1839" spans="2:17">
      <c r="B1839" s="313"/>
      <c r="C1839" s="313"/>
      <c r="D1839" s="313"/>
      <c r="E1839" s="313"/>
      <c r="F1839" s="1542"/>
      <c r="G1839" s="1542"/>
      <c r="H1839" s="1542"/>
      <c r="I1839" s="1542"/>
      <c r="J1839" s="1542"/>
      <c r="K1839" s="1542"/>
      <c r="L1839" s="1542"/>
      <c r="M1839" s="1542"/>
      <c r="N1839" s="1542"/>
      <c r="O1839" s="1542"/>
      <c r="P1839" s="1542"/>
      <c r="Q1839" s="1542"/>
    </row>
    <row r="1840" spans="2:17">
      <c r="B1840" s="313"/>
      <c r="C1840" s="313"/>
      <c r="D1840" s="313"/>
      <c r="E1840" s="313"/>
      <c r="F1840" s="1542"/>
      <c r="G1840" s="1542"/>
      <c r="H1840" s="1542"/>
      <c r="I1840" s="1542"/>
      <c r="J1840" s="1542"/>
      <c r="K1840" s="1542"/>
      <c r="L1840" s="1542"/>
      <c r="M1840" s="1542"/>
      <c r="N1840" s="1542"/>
      <c r="O1840" s="1542"/>
      <c r="P1840" s="1542"/>
      <c r="Q1840" s="1542"/>
    </row>
    <row r="1841" spans="2:17">
      <c r="B1841" s="313"/>
      <c r="C1841" s="313"/>
      <c r="D1841" s="313"/>
      <c r="E1841" s="313"/>
      <c r="F1841" s="1542"/>
      <c r="G1841" s="1542"/>
      <c r="H1841" s="1542"/>
      <c r="I1841" s="1542"/>
      <c r="J1841" s="1542"/>
      <c r="K1841" s="1542"/>
      <c r="L1841" s="1542"/>
      <c r="M1841" s="1542"/>
      <c r="N1841" s="1542"/>
      <c r="O1841" s="1542"/>
      <c r="P1841" s="1542"/>
      <c r="Q1841" s="1542"/>
    </row>
    <row r="1842" spans="2:17">
      <c r="B1842" s="313"/>
      <c r="C1842" s="313"/>
      <c r="D1842" s="313"/>
      <c r="E1842" s="313"/>
      <c r="F1842" s="1542"/>
      <c r="G1842" s="1542"/>
      <c r="H1842" s="1542"/>
      <c r="I1842" s="1542"/>
      <c r="J1842" s="1542"/>
      <c r="K1842" s="1542"/>
      <c r="L1842" s="1542"/>
      <c r="M1842" s="1542"/>
      <c r="N1842" s="1542"/>
      <c r="O1842" s="1542"/>
      <c r="P1842" s="1542"/>
      <c r="Q1842" s="1542"/>
    </row>
    <row r="1843" spans="2:17">
      <c r="B1843" s="313"/>
      <c r="C1843" s="313"/>
      <c r="D1843" s="313"/>
      <c r="E1843" s="313"/>
      <c r="F1843" s="1542"/>
      <c r="G1843" s="1542"/>
      <c r="H1843" s="1542"/>
      <c r="I1843" s="1542"/>
      <c r="J1843" s="1542"/>
      <c r="K1843" s="1542"/>
      <c r="L1843" s="1542"/>
      <c r="M1843" s="1542"/>
      <c r="N1843" s="1542"/>
      <c r="O1843" s="1542"/>
      <c r="P1843" s="1542"/>
      <c r="Q1843" s="1542"/>
    </row>
    <row r="1844" spans="2:17">
      <c r="B1844" s="313"/>
      <c r="C1844" s="313"/>
      <c r="D1844" s="313"/>
      <c r="E1844" s="313"/>
      <c r="F1844" s="1542"/>
      <c r="G1844" s="1542"/>
      <c r="H1844" s="1542"/>
      <c r="I1844" s="1542"/>
      <c r="J1844" s="1542"/>
      <c r="K1844" s="1542"/>
      <c r="L1844" s="1542"/>
      <c r="M1844" s="1542"/>
      <c r="N1844" s="1542"/>
      <c r="O1844" s="1542"/>
      <c r="P1844" s="1542"/>
      <c r="Q1844" s="1542"/>
    </row>
    <row r="1845" spans="2:17">
      <c r="B1845" s="313"/>
      <c r="C1845" s="313"/>
      <c r="D1845" s="313"/>
      <c r="E1845" s="313"/>
      <c r="F1845" s="1542"/>
      <c r="G1845" s="1542"/>
      <c r="H1845" s="1542"/>
      <c r="I1845" s="1542"/>
      <c r="J1845" s="1542"/>
      <c r="K1845" s="1542"/>
      <c r="L1845" s="1542"/>
      <c r="M1845" s="1542"/>
      <c r="N1845" s="1542"/>
      <c r="O1845" s="1542"/>
      <c r="P1845" s="1542"/>
      <c r="Q1845" s="1542"/>
    </row>
    <row r="1846" spans="2:17">
      <c r="B1846" s="313"/>
      <c r="C1846" s="313"/>
      <c r="D1846" s="313"/>
      <c r="E1846" s="313"/>
      <c r="F1846" s="1542"/>
      <c r="G1846" s="1542"/>
      <c r="H1846" s="1542"/>
      <c r="I1846" s="1542"/>
      <c r="J1846" s="1542"/>
      <c r="K1846" s="1542"/>
      <c r="L1846" s="1542"/>
      <c r="M1846" s="1542"/>
      <c r="N1846" s="1542"/>
      <c r="O1846" s="1542"/>
      <c r="P1846" s="1542"/>
      <c r="Q1846" s="1542"/>
    </row>
    <row r="1847" spans="2:17">
      <c r="B1847" s="313"/>
      <c r="C1847" s="313"/>
      <c r="D1847" s="313"/>
      <c r="E1847" s="313"/>
      <c r="F1847" s="1542"/>
      <c r="G1847" s="1542"/>
      <c r="H1847" s="1542"/>
      <c r="I1847" s="1542"/>
      <c r="J1847" s="1542"/>
      <c r="K1847" s="1542"/>
      <c r="L1847" s="1542"/>
      <c r="M1847" s="1542"/>
      <c r="N1847" s="1542"/>
      <c r="O1847" s="1542"/>
      <c r="P1847" s="1542"/>
      <c r="Q1847" s="1542"/>
    </row>
    <row r="1848" spans="2:17">
      <c r="B1848" s="313"/>
      <c r="C1848" s="313"/>
      <c r="D1848" s="313"/>
      <c r="E1848" s="313"/>
      <c r="F1848" s="1542"/>
      <c r="G1848" s="1542"/>
      <c r="H1848" s="1542"/>
      <c r="I1848" s="1542"/>
      <c r="J1848" s="1542"/>
      <c r="K1848" s="1542"/>
      <c r="L1848" s="1542"/>
      <c r="M1848" s="1542"/>
      <c r="N1848" s="1542"/>
      <c r="O1848" s="1542"/>
      <c r="P1848" s="1542"/>
      <c r="Q1848" s="1542"/>
    </row>
    <row r="1849" spans="2:17">
      <c r="B1849" s="313"/>
      <c r="C1849" s="313"/>
      <c r="D1849" s="313"/>
      <c r="E1849" s="313"/>
      <c r="F1849" s="1542"/>
      <c r="G1849" s="1542"/>
      <c r="H1849" s="1542"/>
      <c r="I1849" s="1542"/>
      <c r="J1849" s="1542"/>
      <c r="K1849" s="1542"/>
      <c r="L1849" s="1542"/>
      <c r="M1849" s="1542"/>
      <c r="N1849" s="1542"/>
      <c r="O1849" s="1542"/>
      <c r="P1849" s="1542"/>
      <c r="Q1849" s="1542"/>
    </row>
    <row r="1850" spans="2:17">
      <c r="B1850" s="313"/>
      <c r="C1850" s="313"/>
      <c r="D1850" s="313"/>
      <c r="E1850" s="313"/>
      <c r="F1850" s="1542"/>
      <c r="G1850" s="1542"/>
      <c r="H1850" s="1542"/>
      <c r="I1850" s="1542"/>
      <c r="J1850" s="1542"/>
      <c r="K1850" s="1542"/>
      <c r="L1850" s="1542"/>
      <c r="M1850" s="1542"/>
      <c r="N1850" s="1542"/>
      <c r="O1850" s="1542"/>
      <c r="P1850" s="1542"/>
      <c r="Q1850" s="1542"/>
    </row>
    <row r="1851" spans="2:17">
      <c r="B1851" s="313"/>
      <c r="C1851" s="313"/>
      <c r="D1851" s="313"/>
      <c r="E1851" s="313"/>
      <c r="F1851" s="1542"/>
      <c r="G1851" s="1542"/>
      <c r="H1851" s="1542"/>
      <c r="I1851" s="1542"/>
      <c r="J1851" s="1542"/>
      <c r="K1851" s="1542"/>
      <c r="L1851" s="1542"/>
      <c r="M1851" s="1542"/>
      <c r="N1851" s="1542"/>
      <c r="O1851" s="1542"/>
      <c r="P1851" s="1542"/>
      <c r="Q1851" s="1542"/>
    </row>
    <row r="1852" spans="2:17">
      <c r="B1852" s="313"/>
      <c r="C1852" s="313"/>
      <c r="D1852" s="313"/>
      <c r="E1852" s="313"/>
      <c r="F1852" s="1542"/>
      <c r="G1852" s="1542"/>
      <c r="H1852" s="1542"/>
      <c r="I1852" s="1542"/>
      <c r="J1852" s="1542"/>
      <c r="K1852" s="1542"/>
      <c r="L1852" s="1542"/>
      <c r="M1852" s="1542"/>
      <c r="N1852" s="1542"/>
      <c r="O1852" s="1542"/>
      <c r="P1852" s="1542"/>
      <c r="Q1852" s="1542"/>
    </row>
    <row r="1853" spans="2:17">
      <c r="B1853" s="313"/>
      <c r="C1853" s="313"/>
      <c r="D1853" s="313"/>
      <c r="E1853" s="313"/>
      <c r="F1853" s="1542"/>
      <c r="G1853" s="1542"/>
      <c r="H1853" s="1542"/>
      <c r="I1853" s="1542"/>
      <c r="J1853" s="1542"/>
      <c r="K1853" s="1542"/>
      <c r="L1853" s="1542"/>
      <c r="M1853" s="1542"/>
      <c r="N1853" s="1542"/>
      <c r="O1853" s="1542"/>
      <c r="P1853" s="1542"/>
      <c r="Q1853" s="1542"/>
    </row>
    <row r="1854" spans="2:17">
      <c r="B1854" s="313"/>
      <c r="C1854" s="313"/>
      <c r="D1854" s="313"/>
      <c r="E1854" s="313"/>
      <c r="F1854" s="1542"/>
      <c r="G1854" s="1542"/>
      <c r="H1854" s="1542"/>
      <c r="I1854" s="1542"/>
      <c r="J1854" s="1542"/>
      <c r="K1854" s="1542"/>
      <c r="L1854" s="1542"/>
      <c r="M1854" s="1542"/>
      <c r="N1854" s="1542"/>
      <c r="O1854" s="1542"/>
      <c r="P1854" s="1542"/>
      <c r="Q1854" s="1542"/>
    </row>
    <row r="1855" spans="2:17">
      <c r="B1855" s="313"/>
      <c r="C1855" s="313"/>
      <c r="D1855" s="313"/>
      <c r="E1855" s="313"/>
      <c r="F1855" s="1542"/>
      <c r="G1855" s="1542"/>
      <c r="H1855" s="1542"/>
      <c r="I1855" s="1542"/>
      <c r="J1855" s="1542"/>
      <c r="K1855" s="1542"/>
      <c r="L1855" s="1542"/>
      <c r="M1855" s="1542"/>
      <c r="N1855" s="1542"/>
      <c r="O1855" s="1542"/>
      <c r="P1855" s="1542"/>
      <c r="Q1855" s="1542"/>
    </row>
    <row r="1856" spans="2:17">
      <c r="B1856" s="313"/>
      <c r="C1856" s="313"/>
      <c r="D1856" s="313"/>
      <c r="E1856" s="313"/>
      <c r="F1856" s="1542"/>
      <c r="G1856" s="1542"/>
      <c r="H1856" s="1542"/>
      <c r="I1856" s="1542"/>
      <c r="J1856" s="1542"/>
      <c r="K1856" s="1542"/>
      <c r="L1856" s="1542"/>
      <c r="M1856" s="1542"/>
      <c r="N1856" s="1542"/>
      <c r="O1856" s="1542"/>
      <c r="P1856" s="1542"/>
      <c r="Q1856" s="1542"/>
    </row>
    <row r="1857" spans="2:17">
      <c r="B1857" s="313"/>
      <c r="C1857" s="313"/>
      <c r="D1857" s="313"/>
      <c r="E1857" s="313"/>
      <c r="F1857" s="1542"/>
      <c r="G1857" s="1542"/>
      <c r="H1857" s="1542"/>
      <c r="I1857" s="1542"/>
      <c r="J1857" s="1542"/>
      <c r="K1857" s="1542"/>
      <c r="L1857" s="1542"/>
      <c r="M1857" s="1542"/>
      <c r="N1857" s="1542"/>
      <c r="O1857" s="1542"/>
      <c r="P1857" s="1542"/>
      <c r="Q1857" s="1542"/>
    </row>
    <row r="1858" spans="2:17">
      <c r="B1858" s="313"/>
      <c r="C1858" s="313"/>
      <c r="D1858" s="313"/>
      <c r="E1858" s="313"/>
      <c r="F1858" s="1542"/>
      <c r="G1858" s="1542"/>
      <c r="H1858" s="1542"/>
      <c r="I1858" s="1542"/>
      <c r="J1858" s="1542"/>
      <c r="K1858" s="1542"/>
      <c r="L1858" s="1542"/>
      <c r="M1858" s="1542"/>
      <c r="N1858" s="1542"/>
      <c r="O1858" s="1542"/>
      <c r="P1858" s="1542"/>
      <c r="Q1858" s="1542"/>
    </row>
    <row r="1859" spans="2:17">
      <c r="B1859" s="313"/>
      <c r="C1859" s="313"/>
      <c r="D1859" s="313"/>
      <c r="E1859" s="313"/>
      <c r="F1859" s="1542"/>
      <c r="G1859" s="1542"/>
      <c r="H1859" s="1542"/>
      <c r="I1859" s="1542"/>
      <c r="J1859" s="1542"/>
      <c r="K1859" s="1542"/>
      <c r="L1859" s="1542"/>
      <c r="M1859" s="1542"/>
      <c r="N1859" s="1542"/>
      <c r="O1859" s="1542"/>
      <c r="P1859" s="1542"/>
      <c r="Q1859" s="1542"/>
    </row>
    <row r="1860" spans="2:17">
      <c r="B1860" s="313"/>
      <c r="C1860" s="313"/>
      <c r="D1860" s="313"/>
      <c r="E1860" s="313"/>
      <c r="F1860" s="1542"/>
      <c r="G1860" s="1542"/>
      <c r="H1860" s="1542"/>
      <c r="I1860" s="1542"/>
      <c r="J1860" s="1542"/>
      <c r="K1860" s="1542"/>
      <c r="L1860" s="1542"/>
      <c r="M1860" s="1542"/>
      <c r="N1860" s="1542"/>
      <c r="O1860" s="1542"/>
      <c r="P1860" s="1542"/>
      <c r="Q1860" s="1542"/>
    </row>
    <row r="1861" spans="2:17">
      <c r="B1861" s="313"/>
      <c r="C1861" s="313"/>
      <c r="D1861" s="313"/>
      <c r="E1861" s="313"/>
      <c r="F1861" s="1542"/>
      <c r="G1861" s="1542"/>
      <c r="H1861" s="1542"/>
      <c r="I1861" s="1542"/>
      <c r="J1861" s="1542"/>
      <c r="K1861" s="1542"/>
      <c r="L1861" s="1542"/>
      <c r="M1861" s="1542"/>
      <c r="N1861" s="1542"/>
      <c r="O1861" s="1542"/>
      <c r="P1861" s="1542"/>
      <c r="Q1861" s="1542"/>
    </row>
    <row r="1862" spans="2:17">
      <c r="B1862" s="313"/>
      <c r="C1862" s="313"/>
      <c r="D1862" s="313"/>
      <c r="E1862" s="313"/>
      <c r="F1862" s="1542"/>
      <c r="G1862" s="1542"/>
      <c r="H1862" s="1542"/>
      <c r="I1862" s="1542"/>
      <c r="J1862" s="1542"/>
      <c r="K1862" s="1542"/>
      <c r="L1862" s="1542"/>
      <c r="M1862" s="1542"/>
      <c r="N1862" s="1542"/>
      <c r="O1862" s="1542"/>
      <c r="P1862" s="1542"/>
      <c r="Q1862" s="1542"/>
    </row>
    <row r="1863" spans="2:17">
      <c r="B1863" s="313"/>
      <c r="C1863" s="313"/>
      <c r="D1863" s="313"/>
      <c r="E1863" s="313"/>
      <c r="F1863" s="1542"/>
      <c r="G1863" s="1542"/>
      <c r="H1863" s="1542"/>
      <c r="I1863" s="1542"/>
      <c r="J1863" s="1542"/>
      <c r="K1863" s="1542"/>
      <c r="L1863" s="1542"/>
      <c r="M1863" s="1542"/>
      <c r="N1863" s="1542"/>
      <c r="O1863" s="1542"/>
      <c r="P1863" s="1542"/>
      <c r="Q1863" s="1542"/>
    </row>
    <row r="1864" spans="2:17">
      <c r="B1864" s="313"/>
      <c r="C1864" s="313"/>
      <c r="D1864" s="313"/>
      <c r="E1864" s="313"/>
      <c r="F1864" s="1542"/>
      <c r="G1864" s="1542"/>
      <c r="H1864" s="1542"/>
      <c r="I1864" s="1542"/>
      <c r="J1864" s="1542"/>
      <c r="K1864" s="1542"/>
      <c r="L1864" s="1542"/>
      <c r="M1864" s="1542"/>
      <c r="N1864" s="1542"/>
      <c r="O1864" s="1542"/>
      <c r="P1864" s="1542"/>
      <c r="Q1864" s="1542"/>
    </row>
    <row r="1865" spans="2:17">
      <c r="B1865" s="313"/>
      <c r="C1865" s="313"/>
      <c r="D1865" s="313"/>
      <c r="E1865" s="313"/>
      <c r="F1865" s="1542"/>
      <c r="G1865" s="1542"/>
      <c r="H1865" s="1542"/>
      <c r="I1865" s="1542"/>
      <c r="J1865" s="1542"/>
      <c r="K1865" s="1542"/>
      <c r="L1865" s="1542"/>
      <c r="M1865" s="1542"/>
      <c r="N1865" s="1542"/>
      <c r="O1865" s="1542"/>
      <c r="P1865" s="1542"/>
      <c r="Q1865" s="1542"/>
    </row>
    <row r="1866" spans="2:17">
      <c r="B1866" s="313"/>
      <c r="C1866" s="313"/>
      <c r="D1866" s="313"/>
      <c r="E1866" s="313"/>
      <c r="F1866" s="1542"/>
      <c r="G1866" s="1542"/>
      <c r="H1866" s="1542"/>
      <c r="I1866" s="1542"/>
      <c r="J1866" s="1542"/>
      <c r="K1866" s="1542"/>
      <c r="L1866" s="1542"/>
      <c r="M1866" s="1542"/>
      <c r="N1866" s="1542"/>
      <c r="O1866" s="1542"/>
      <c r="P1866" s="1542"/>
      <c r="Q1866" s="1542"/>
    </row>
    <row r="1867" spans="2:17">
      <c r="B1867" s="313"/>
      <c r="C1867" s="313"/>
      <c r="D1867" s="313"/>
      <c r="E1867" s="313"/>
      <c r="F1867" s="1542"/>
      <c r="G1867" s="1542"/>
      <c r="H1867" s="1542"/>
      <c r="I1867" s="1542"/>
      <c r="J1867" s="1542"/>
      <c r="K1867" s="1542"/>
      <c r="L1867" s="1542"/>
      <c r="M1867" s="1542"/>
      <c r="N1867" s="1542"/>
      <c r="O1867" s="1542"/>
      <c r="P1867" s="1542"/>
      <c r="Q1867" s="1542"/>
    </row>
    <row r="1868" spans="2:17">
      <c r="B1868" s="313"/>
      <c r="C1868" s="313"/>
      <c r="D1868" s="313"/>
      <c r="E1868" s="313"/>
      <c r="F1868" s="1542"/>
      <c r="G1868" s="1542"/>
      <c r="H1868" s="1542"/>
      <c r="I1868" s="1542"/>
      <c r="J1868" s="1542"/>
      <c r="K1868" s="1542"/>
      <c r="L1868" s="1542"/>
      <c r="M1868" s="1542"/>
      <c r="N1868" s="1542"/>
      <c r="O1868" s="1542"/>
      <c r="P1868" s="1542"/>
      <c r="Q1868" s="1542"/>
    </row>
    <row r="1869" spans="2:17">
      <c r="B1869" s="313"/>
      <c r="C1869" s="313"/>
      <c r="D1869" s="313"/>
      <c r="E1869" s="313"/>
      <c r="F1869" s="1542"/>
      <c r="G1869" s="1542"/>
      <c r="H1869" s="1542"/>
      <c r="I1869" s="1542"/>
      <c r="J1869" s="1542"/>
      <c r="K1869" s="1542"/>
      <c r="L1869" s="1542"/>
      <c r="M1869" s="1542"/>
      <c r="N1869" s="1542"/>
      <c r="O1869" s="1542"/>
      <c r="P1869" s="1542"/>
      <c r="Q1869" s="1542"/>
    </row>
    <row r="1870" spans="2:17">
      <c r="B1870" s="313"/>
      <c r="C1870" s="313"/>
      <c r="D1870" s="313"/>
      <c r="E1870" s="313"/>
      <c r="F1870" s="1542"/>
      <c r="G1870" s="1542"/>
      <c r="H1870" s="1542"/>
      <c r="I1870" s="1542"/>
      <c r="J1870" s="1542"/>
      <c r="K1870" s="1542"/>
      <c r="L1870" s="1542"/>
      <c r="M1870" s="1542"/>
      <c r="N1870" s="1542"/>
      <c r="O1870" s="1542"/>
      <c r="P1870" s="1542"/>
      <c r="Q1870" s="1542"/>
    </row>
    <row r="1871" spans="2:17">
      <c r="B1871" s="313"/>
      <c r="C1871" s="313"/>
      <c r="D1871" s="313"/>
      <c r="E1871" s="313"/>
      <c r="F1871" s="1542"/>
      <c r="G1871" s="1542"/>
      <c r="H1871" s="1542"/>
      <c r="I1871" s="1542"/>
      <c r="J1871" s="1542"/>
      <c r="K1871" s="1542"/>
      <c r="L1871" s="1542"/>
      <c r="M1871" s="1542"/>
      <c r="N1871" s="1542"/>
      <c r="O1871" s="1542"/>
      <c r="P1871" s="1542"/>
      <c r="Q1871" s="1542"/>
    </row>
    <row r="1872" spans="2:17">
      <c r="B1872" s="313"/>
      <c r="C1872" s="313"/>
      <c r="D1872" s="313"/>
      <c r="E1872" s="313"/>
      <c r="F1872" s="1542"/>
      <c r="G1872" s="1542"/>
      <c r="H1872" s="1542"/>
      <c r="I1872" s="1542"/>
      <c r="J1872" s="1542"/>
      <c r="K1872" s="1542"/>
      <c r="L1872" s="1542"/>
      <c r="M1872" s="1542"/>
      <c r="N1872" s="1542"/>
      <c r="O1872" s="1542"/>
      <c r="P1872" s="1542"/>
      <c r="Q1872" s="1542"/>
    </row>
    <row r="1873" spans="2:17">
      <c r="B1873" s="313"/>
      <c r="C1873" s="313"/>
      <c r="D1873" s="313"/>
      <c r="E1873" s="313"/>
      <c r="F1873" s="1542"/>
      <c r="G1873" s="1542"/>
      <c r="H1873" s="1542"/>
      <c r="I1873" s="1542"/>
      <c r="J1873" s="1542"/>
      <c r="K1873" s="1542"/>
      <c r="L1873" s="1542"/>
      <c r="M1873" s="1542"/>
      <c r="N1873" s="1542"/>
      <c r="O1873" s="1542"/>
      <c r="P1873" s="1542"/>
      <c r="Q1873" s="1542"/>
    </row>
    <row r="1874" spans="2:17">
      <c r="B1874" s="313"/>
      <c r="C1874" s="313"/>
      <c r="D1874" s="313"/>
      <c r="E1874" s="313"/>
      <c r="F1874" s="1542"/>
      <c r="G1874" s="1542"/>
      <c r="H1874" s="1542"/>
      <c r="I1874" s="1542"/>
      <c r="J1874" s="1542"/>
      <c r="K1874" s="1542"/>
      <c r="L1874" s="1542"/>
      <c r="M1874" s="1542"/>
      <c r="N1874" s="1542"/>
      <c r="O1874" s="1542"/>
      <c r="P1874" s="1542"/>
      <c r="Q1874" s="1542"/>
    </row>
    <row r="1875" spans="2:17">
      <c r="B1875" s="313"/>
      <c r="C1875" s="313"/>
      <c r="D1875" s="313"/>
      <c r="E1875" s="313"/>
      <c r="F1875" s="1542"/>
      <c r="G1875" s="1542"/>
      <c r="H1875" s="1542"/>
      <c r="I1875" s="1542"/>
      <c r="J1875" s="1542"/>
      <c r="K1875" s="1542"/>
      <c r="L1875" s="1542"/>
      <c r="M1875" s="1542"/>
      <c r="N1875" s="1542"/>
      <c r="O1875" s="1542"/>
      <c r="P1875" s="1542"/>
      <c r="Q1875" s="1542"/>
    </row>
    <row r="1876" spans="2:17">
      <c r="B1876" s="313"/>
      <c r="C1876" s="313"/>
      <c r="D1876" s="313"/>
      <c r="E1876" s="313"/>
      <c r="F1876" s="1542"/>
      <c r="G1876" s="1542"/>
      <c r="H1876" s="1542"/>
      <c r="I1876" s="1542"/>
      <c r="J1876" s="1542"/>
      <c r="K1876" s="1542"/>
      <c r="L1876" s="1542"/>
      <c r="M1876" s="1542"/>
      <c r="N1876" s="1542"/>
      <c r="O1876" s="1542"/>
      <c r="P1876" s="1542"/>
      <c r="Q1876" s="1542"/>
    </row>
    <row r="1877" spans="2:17">
      <c r="B1877" s="313"/>
      <c r="C1877" s="313"/>
      <c r="D1877" s="313"/>
      <c r="E1877" s="313"/>
      <c r="F1877" s="1542"/>
      <c r="G1877" s="1542"/>
      <c r="H1877" s="1542"/>
      <c r="I1877" s="1542"/>
      <c r="J1877" s="1542"/>
      <c r="K1877" s="1542"/>
      <c r="L1877" s="1542"/>
      <c r="M1877" s="1542"/>
      <c r="N1877" s="1542"/>
      <c r="O1877" s="1542"/>
      <c r="P1877" s="1542"/>
      <c r="Q1877" s="1542"/>
    </row>
    <row r="1878" spans="2:17">
      <c r="B1878" s="313"/>
      <c r="C1878" s="313"/>
      <c r="D1878" s="313"/>
      <c r="E1878" s="313"/>
      <c r="F1878" s="1542"/>
      <c r="G1878" s="1542"/>
      <c r="H1878" s="1542"/>
      <c r="I1878" s="1542"/>
      <c r="J1878" s="1542"/>
      <c r="K1878" s="1542"/>
      <c r="L1878" s="1542"/>
      <c r="M1878" s="1542"/>
      <c r="N1878" s="1542"/>
      <c r="O1878" s="1542"/>
      <c r="P1878" s="1542"/>
      <c r="Q1878" s="1542"/>
    </row>
    <row r="1879" spans="2:17">
      <c r="B1879" s="313"/>
      <c r="C1879" s="313"/>
      <c r="D1879" s="313"/>
      <c r="E1879" s="313"/>
      <c r="F1879" s="1542"/>
      <c r="G1879" s="1542"/>
      <c r="H1879" s="1542"/>
      <c r="I1879" s="1542"/>
      <c r="J1879" s="1542"/>
      <c r="K1879" s="1542"/>
      <c r="L1879" s="1542"/>
      <c r="M1879" s="1542"/>
      <c r="N1879" s="1542"/>
      <c r="O1879" s="1542"/>
      <c r="P1879" s="1542"/>
      <c r="Q1879" s="1542"/>
    </row>
    <row r="1880" spans="2:17">
      <c r="B1880" s="313"/>
      <c r="C1880" s="313"/>
      <c r="D1880" s="313"/>
      <c r="E1880" s="313"/>
      <c r="F1880" s="1542"/>
      <c r="G1880" s="1542"/>
      <c r="H1880" s="1542"/>
      <c r="I1880" s="1542"/>
      <c r="J1880" s="1542"/>
      <c r="K1880" s="1542"/>
      <c r="L1880" s="1542"/>
      <c r="M1880" s="1542"/>
      <c r="N1880" s="1542"/>
      <c r="O1880" s="1542"/>
      <c r="P1880" s="1542"/>
      <c r="Q1880" s="1542"/>
    </row>
    <row r="1881" spans="2:17">
      <c r="B1881" s="313"/>
      <c r="C1881" s="313"/>
      <c r="D1881" s="313"/>
      <c r="E1881" s="313"/>
      <c r="F1881" s="1542"/>
      <c r="G1881" s="1542"/>
      <c r="H1881" s="1542"/>
      <c r="I1881" s="1542"/>
      <c r="J1881" s="1542"/>
      <c r="K1881" s="1542"/>
      <c r="L1881" s="1542"/>
      <c r="M1881" s="1542"/>
      <c r="N1881" s="1542"/>
      <c r="O1881" s="1542"/>
      <c r="P1881" s="1542"/>
      <c r="Q1881" s="1542"/>
    </row>
    <row r="1882" spans="2:17">
      <c r="B1882" s="313"/>
      <c r="C1882" s="313"/>
      <c r="D1882" s="313"/>
      <c r="E1882" s="313"/>
      <c r="F1882" s="1542"/>
      <c r="G1882" s="1542"/>
      <c r="H1882" s="1542"/>
      <c r="I1882" s="1542"/>
      <c r="J1882" s="1542"/>
      <c r="K1882" s="1542"/>
      <c r="L1882" s="1542"/>
      <c r="M1882" s="1542"/>
      <c r="N1882" s="1542"/>
      <c r="O1882" s="1542"/>
      <c r="P1882" s="1542"/>
      <c r="Q1882" s="1542"/>
    </row>
    <row r="1883" spans="2:17">
      <c r="B1883" s="313"/>
      <c r="C1883" s="313"/>
      <c r="D1883" s="313"/>
      <c r="E1883" s="313"/>
      <c r="F1883" s="1542"/>
      <c r="G1883" s="1542"/>
      <c r="H1883" s="1542"/>
      <c r="I1883" s="1542"/>
      <c r="J1883" s="1542"/>
      <c r="K1883" s="1542"/>
      <c r="L1883" s="1542"/>
      <c r="M1883" s="1542"/>
      <c r="N1883" s="1542"/>
      <c r="O1883" s="1542"/>
      <c r="P1883" s="1542"/>
      <c r="Q1883" s="1542"/>
    </row>
    <row r="1884" spans="2:17">
      <c r="B1884" s="313"/>
      <c r="C1884" s="313"/>
      <c r="D1884" s="313"/>
      <c r="E1884" s="313"/>
      <c r="F1884" s="1542"/>
      <c r="G1884" s="1542"/>
      <c r="H1884" s="1542"/>
      <c r="I1884" s="1542"/>
      <c r="J1884" s="1542"/>
      <c r="K1884" s="1542"/>
      <c r="L1884" s="1542"/>
      <c r="M1884" s="1542"/>
      <c r="N1884" s="1542"/>
      <c r="O1884" s="1542"/>
      <c r="P1884" s="1542"/>
      <c r="Q1884" s="1542"/>
    </row>
    <row r="1885" spans="2:17">
      <c r="B1885" s="313"/>
      <c r="C1885" s="313"/>
      <c r="D1885" s="313"/>
      <c r="E1885" s="313"/>
      <c r="F1885" s="1542"/>
      <c r="G1885" s="1542"/>
      <c r="H1885" s="1542"/>
      <c r="I1885" s="1542"/>
      <c r="J1885" s="1542"/>
      <c r="K1885" s="1542"/>
      <c r="L1885" s="1542"/>
      <c r="M1885" s="1542"/>
      <c r="N1885" s="1542"/>
      <c r="O1885" s="1542"/>
      <c r="P1885" s="1542"/>
      <c r="Q1885" s="1542"/>
    </row>
    <row r="1886" spans="2:17">
      <c r="B1886" s="313"/>
      <c r="C1886" s="313"/>
      <c r="D1886" s="313"/>
      <c r="E1886" s="313"/>
      <c r="F1886" s="1542"/>
      <c r="G1886" s="1542"/>
      <c r="H1886" s="1542"/>
      <c r="I1886" s="1542"/>
      <c r="J1886" s="1542"/>
      <c r="K1886" s="1542"/>
      <c r="L1886" s="1542"/>
      <c r="M1886" s="1542"/>
      <c r="N1886" s="1542"/>
      <c r="O1886" s="1542"/>
      <c r="P1886" s="1542"/>
      <c r="Q1886" s="1542"/>
    </row>
    <row r="1887" spans="2:17">
      <c r="B1887" s="313"/>
      <c r="C1887" s="313"/>
      <c r="D1887" s="313"/>
      <c r="E1887" s="313"/>
      <c r="F1887" s="1542"/>
      <c r="G1887" s="1542"/>
      <c r="H1887" s="1542"/>
      <c r="I1887" s="1542"/>
      <c r="J1887" s="1542"/>
      <c r="K1887" s="1542"/>
      <c r="L1887" s="1542"/>
      <c r="M1887" s="1542"/>
      <c r="N1887" s="1542"/>
      <c r="O1887" s="1542"/>
      <c r="P1887" s="1542"/>
      <c r="Q1887" s="1542"/>
    </row>
    <row r="1888" spans="2:17">
      <c r="B1888" s="313"/>
      <c r="C1888" s="313"/>
      <c r="D1888" s="313"/>
      <c r="E1888" s="313"/>
      <c r="F1888" s="1542"/>
      <c r="G1888" s="1542"/>
      <c r="H1888" s="1542"/>
      <c r="I1888" s="1542"/>
      <c r="J1888" s="1542"/>
      <c r="K1888" s="1542"/>
      <c r="L1888" s="1542"/>
      <c r="M1888" s="1542"/>
      <c r="N1888" s="1542"/>
      <c r="O1888" s="1542"/>
      <c r="P1888" s="1542"/>
      <c r="Q1888" s="1542"/>
    </row>
    <row r="1889" spans="2:17">
      <c r="B1889" s="313"/>
      <c r="C1889" s="313"/>
      <c r="D1889" s="313"/>
      <c r="E1889" s="313"/>
      <c r="F1889" s="1542"/>
      <c r="G1889" s="1542"/>
      <c r="H1889" s="1542"/>
      <c r="I1889" s="1542"/>
      <c r="J1889" s="1542"/>
      <c r="K1889" s="1542"/>
      <c r="L1889" s="1542"/>
      <c r="M1889" s="1542"/>
      <c r="N1889" s="1542"/>
      <c r="O1889" s="1542"/>
      <c r="P1889" s="1542"/>
      <c r="Q1889" s="1542"/>
    </row>
    <row r="1890" spans="2:17">
      <c r="B1890" s="313"/>
      <c r="C1890" s="313"/>
      <c r="D1890" s="313"/>
      <c r="E1890" s="313"/>
      <c r="F1890" s="1542"/>
      <c r="G1890" s="1542"/>
      <c r="H1890" s="1542"/>
      <c r="I1890" s="1542"/>
      <c r="J1890" s="1542"/>
      <c r="K1890" s="1542"/>
      <c r="L1890" s="1542"/>
      <c r="M1890" s="1542"/>
      <c r="N1890" s="1542"/>
      <c r="O1890" s="1542"/>
      <c r="P1890" s="1542"/>
      <c r="Q1890" s="1542"/>
    </row>
    <row r="1891" spans="2:17">
      <c r="B1891" s="313"/>
      <c r="C1891" s="313"/>
      <c r="D1891" s="313"/>
      <c r="E1891" s="313"/>
      <c r="F1891" s="1542"/>
      <c r="G1891" s="1542"/>
      <c r="H1891" s="1542"/>
      <c r="I1891" s="1542"/>
      <c r="J1891" s="1542"/>
      <c r="K1891" s="1542"/>
      <c r="L1891" s="1542"/>
      <c r="M1891" s="1542"/>
      <c r="N1891" s="1542"/>
      <c r="O1891" s="1542"/>
      <c r="P1891" s="1542"/>
      <c r="Q1891" s="1542"/>
    </row>
    <row r="1892" spans="2:17">
      <c r="B1892" s="313"/>
      <c r="C1892" s="313"/>
      <c r="D1892" s="313"/>
      <c r="E1892" s="313"/>
      <c r="F1892" s="1542"/>
      <c r="G1892" s="1542"/>
      <c r="H1892" s="1542"/>
      <c r="I1892" s="1542"/>
      <c r="J1892" s="1542"/>
      <c r="K1892" s="1542"/>
      <c r="L1892" s="1542"/>
      <c r="M1892" s="1542"/>
      <c r="N1892" s="1542"/>
      <c r="O1892" s="1542"/>
      <c r="P1892" s="1542"/>
      <c r="Q1892" s="1542"/>
    </row>
    <row r="1893" spans="2:17">
      <c r="B1893" s="313"/>
      <c r="C1893" s="313"/>
      <c r="D1893" s="313"/>
      <c r="E1893" s="313"/>
      <c r="F1893" s="1542"/>
      <c r="G1893" s="1542"/>
      <c r="H1893" s="1542"/>
      <c r="I1893" s="1542"/>
      <c r="J1893" s="1542"/>
      <c r="K1893" s="1542"/>
      <c r="L1893" s="1542"/>
      <c r="M1893" s="1542"/>
      <c r="N1893" s="1542"/>
      <c r="O1893" s="1542"/>
      <c r="P1893" s="1542"/>
      <c r="Q1893" s="1542"/>
    </row>
    <row r="1894" spans="2:17">
      <c r="B1894" s="313"/>
      <c r="C1894" s="313"/>
      <c r="D1894" s="313"/>
      <c r="E1894" s="313"/>
      <c r="F1894" s="1542"/>
      <c r="G1894" s="1542"/>
      <c r="H1894" s="1542"/>
      <c r="I1894" s="1542"/>
      <c r="J1894" s="1542"/>
      <c r="K1894" s="1542"/>
      <c r="L1894" s="1542"/>
      <c r="M1894" s="1542"/>
      <c r="N1894" s="1542"/>
      <c r="O1894" s="1542"/>
      <c r="P1894" s="1542"/>
      <c r="Q1894" s="1542"/>
    </row>
    <row r="1895" spans="2:17">
      <c r="B1895" s="313"/>
      <c r="C1895" s="313"/>
      <c r="D1895" s="313"/>
      <c r="E1895" s="313"/>
      <c r="F1895" s="1542"/>
      <c r="G1895" s="1542"/>
      <c r="H1895" s="1542"/>
      <c r="I1895" s="1542"/>
      <c r="J1895" s="1542"/>
      <c r="K1895" s="1542"/>
      <c r="L1895" s="1542"/>
      <c r="M1895" s="1542"/>
      <c r="N1895" s="1542"/>
      <c r="O1895" s="1542"/>
      <c r="P1895" s="1542"/>
      <c r="Q1895" s="1542"/>
    </row>
    <row r="1896" spans="2:17">
      <c r="B1896" s="313"/>
      <c r="C1896" s="313"/>
      <c r="D1896" s="313"/>
      <c r="E1896" s="313"/>
      <c r="F1896" s="1542"/>
      <c r="G1896" s="1542"/>
      <c r="H1896" s="1542"/>
      <c r="I1896" s="1542"/>
      <c r="J1896" s="1542"/>
      <c r="K1896" s="1542"/>
      <c r="L1896" s="1542"/>
      <c r="M1896" s="1542"/>
      <c r="N1896" s="1542"/>
      <c r="O1896" s="1542"/>
      <c r="P1896" s="1542"/>
      <c r="Q1896" s="1542"/>
    </row>
    <row r="1897" spans="2:17">
      <c r="B1897" s="313"/>
      <c r="C1897" s="313"/>
      <c r="D1897" s="313"/>
      <c r="E1897" s="313"/>
      <c r="F1897" s="1542"/>
      <c r="G1897" s="1542"/>
      <c r="H1897" s="1542"/>
      <c r="I1897" s="1542"/>
      <c r="J1897" s="1542"/>
      <c r="K1897" s="1542"/>
      <c r="L1897" s="1542"/>
      <c r="M1897" s="1542"/>
      <c r="N1897" s="1542"/>
      <c r="O1897" s="1542"/>
      <c r="P1897" s="1542"/>
      <c r="Q1897" s="1542"/>
    </row>
    <row r="1898" spans="2:17">
      <c r="B1898" s="313"/>
      <c r="C1898" s="313"/>
      <c r="D1898" s="313"/>
      <c r="E1898" s="313"/>
      <c r="F1898" s="1542"/>
      <c r="G1898" s="1542"/>
      <c r="H1898" s="1542"/>
      <c r="I1898" s="1542"/>
      <c r="J1898" s="1542"/>
      <c r="K1898" s="1542"/>
      <c r="L1898" s="1542"/>
      <c r="M1898" s="1542"/>
      <c r="N1898" s="1542"/>
      <c r="O1898" s="1542"/>
      <c r="P1898" s="1542"/>
      <c r="Q1898" s="1542"/>
    </row>
    <row r="1899" spans="2:17">
      <c r="B1899" s="313"/>
      <c r="C1899" s="313"/>
      <c r="D1899" s="313"/>
      <c r="E1899" s="313"/>
      <c r="F1899" s="1542"/>
      <c r="G1899" s="1542"/>
      <c r="H1899" s="1542"/>
      <c r="I1899" s="1542"/>
      <c r="J1899" s="1542"/>
      <c r="K1899" s="1542"/>
      <c r="L1899" s="1542"/>
      <c r="M1899" s="1542"/>
      <c r="N1899" s="1542"/>
      <c r="O1899" s="1542"/>
      <c r="P1899" s="1542"/>
      <c r="Q1899" s="1542"/>
    </row>
    <row r="1900" spans="2:17">
      <c r="B1900" s="313"/>
      <c r="C1900" s="313"/>
      <c r="D1900" s="313"/>
      <c r="E1900" s="313"/>
      <c r="F1900" s="1542"/>
      <c r="G1900" s="1542"/>
      <c r="H1900" s="1542"/>
      <c r="I1900" s="1542"/>
      <c r="J1900" s="1542"/>
      <c r="K1900" s="1542"/>
      <c r="L1900" s="1542"/>
      <c r="M1900" s="1542"/>
      <c r="N1900" s="1542"/>
      <c r="O1900" s="1542"/>
      <c r="P1900" s="1542"/>
      <c r="Q1900" s="1542"/>
    </row>
    <row r="1901" spans="2:17">
      <c r="B1901" s="313"/>
      <c r="C1901" s="313"/>
      <c r="D1901" s="313"/>
      <c r="E1901" s="313"/>
      <c r="F1901" s="1542"/>
      <c r="G1901" s="1542"/>
      <c r="H1901" s="1542"/>
      <c r="I1901" s="1542"/>
      <c r="J1901" s="1542"/>
      <c r="K1901" s="1542"/>
      <c r="L1901" s="1542"/>
      <c r="M1901" s="1542"/>
      <c r="N1901" s="1542"/>
      <c r="O1901" s="1542"/>
      <c r="P1901" s="1542"/>
      <c r="Q1901" s="1542"/>
    </row>
    <row r="1902" spans="2:17">
      <c r="B1902" s="313"/>
      <c r="C1902" s="313"/>
      <c r="D1902" s="313"/>
      <c r="E1902" s="313"/>
      <c r="F1902" s="1542"/>
      <c r="G1902" s="1542"/>
      <c r="H1902" s="1542"/>
      <c r="I1902" s="1542"/>
      <c r="J1902" s="1542"/>
      <c r="K1902" s="1542"/>
      <c r="L1902" s="1542"/>
      <c r="M1902" s="1542"/>
      <c r="N1902" s="1542"/>
      <c r="O1902" s="1542"/>
      <c r="P1902" s="1542"/>
      <c r="Q1902" s="1542"/>
    </row>
    <row r="1903" spans="2:17">
      <c r="B1903" s="313"/>
      <c r="C1903" s="313"/>
      <c r="D1903" s="313"/>
      <c r="E1903" s="313"/>
      <c r="F1903" s="1542"/>
      <c r="G1903" s="1542"/>
      <c r="H1903" s="1542"/>
      <c r="I1903" s="1542"/>
      <c r="J1903" s="1542"/>
      <c r="K1903" s="1542"/>
      <c r="L1903" s="1542"/>
      <c r="M1903" s="1542"/>
      <c r="N1903" s="1542"/>
      <c r="O1903" s="1542"/>
      <c r="P1903" s="1542"/>
      <c r="Q1903" s="1542"/>
    </row>
    <row r="1904" spans="2:17">
      <c r="B1904" s="313"/>
      <c r="C1904" s="313"/>
      <c r="D1904" s="313"/>
      <c r="E1904" s="313"/>
      <c r="F1904" s="1542"/>
      <c r="G1904" s="1542"/>
      <c r="H1904" s="1542"/>
      <c r="I1904" s="1542"/>
      <c r="J1904" s="1542"/>
      <c r="K1904" s="1542"/>
      <c r="L1904" s="1542"/>
      <c r="M1904" s="1542"/>
      <c r="N1904" s="1542"/>
      <c r="O1904" s="1542"/>
      <c r="P1904" s="1542"/>
      <c r="Q1904" s="1542"/>
    </row>
    <row r="1905" spans="2:17">
      <c r="B1905" s="313"/>
      <c r="C1905" s="313"/>
      <c r="D1905" s="313"/>
      <c r="E1905" s="313"/>
      <c r="F1905" s="1542"/>
      <c r="G1905" s="1542"/>
      <c r="H1905" s="1542"/>
      <c r="I1905" s="1542"/>
      <c r="J1905" s="1542"/>
      <c r="K1905" s="1542"/>
      <c r="L1905" s="1542"/>
      <c r="M1905" s="1542"/>
      <c r="N1905" s="1542"/>
      <c r="O1905" s="1542"/>
      <c r="P1905" s="1542"/>
      <c r="Q1905" s="1542"/>
    </row>
    <row r="1906" spans="2:17">
      <c r="B1906" s="313"/>
      <c r="C1906" s="313"/>
      <c r="D1906" s="313"/>
      <c r="E1906" s="313"/>
      <c r="F1906" s="1542"/>
      <c r="G1906" s="1542"/>
      <c r="H1906" s="1542"/>
      <c r="I1906" s="1542"/>
      <c r="J1906" s="1542"/>
      <c r="K1906" s="1542"/>
      <c r="L1906" s="1542"/>
      <c r="M1906" s="1542"/>
      <c r="N1906" s="1542"/>
      <c r="O1906" s="1542"/>
      <c r="P1906" s="1542"/>
      <c r="Q1906" s="1542"/>
    </row>
    <row r="1907" spans="2:17">
      <c r="B1907" s="313"/>
      <c r="C1907" s="313"/>
      <c r="D1907" s="313"/>
      <c r="E1907" s="313"/>
      <c r="F1907" s="1542"/>
      <c r="G1907" s="1542"/>
      <c r="H1907" s="1542"/>
      <c r="I1907" s="1542"/>
      <c r="J1907" s="1542"/>
      <c r="K1907" s="1542"/>
      <c r="L1907" s="1542"/>
      <c r="M1907" s="1542"/>
      <c r="N1907" s="1542"/>
      <c r="O1907" s="1542"/>
      <c r="P1907" s="1542"/>
      <c r="Q1907" s="1542"/>
    </row>
    <row r="1908" spans="2:17">
      <c r="B1908" s="313"/>
      <c r="C1908" s="313"/>
      <c r="D1908" s="313"/>
      <c r="E1908" s="313"/>
      <c r="F1908" s="1542"/>
      <c r="G1908" s="1542"/>
      <c r="H1908" s="1542"/>
      <c r="I1908" s="1542"/>
      <c r="J1908" s="1542"/>
      <c r="K1908" s="1542"/>
      <c r="L1908" s="1542"/>
      <c r="M1908" s="1542"/>
      <c r="N1908" s="1542"/>
      <c r="O1908" s="1542"/>
      <c r="P1908" s="1542"/>
      <c r="Q1908" s="1542"/>
    </row>
    <row r="1909" spans="2:17">
      <c r="B1909" s="313"/>
      <c r="C1909" s="313"/>
      <c r="D1909" s="313"/>
      <c r="E1909" s="313"/>
      <c r="F1909" s="1542"/>
      <c r="G1909" s="1542"/>
      <c r="H1909" s="1542"/>
      <c r="I1909" s="1542"/>
      <c r="J1909" s="1542"/>
      <c r="K1909" s="1542"/>
      <c r="L1909" s="1542"/>
      <c r="M1909" s="1542"/>
      <c r="N1909" s="1542"/>
      <c r="O1909" s="1542"/>
      <c r="P1909" s="1542"/>
      <c r="Q1909" s="1542"/>
    </row>
    <row r="1910" spans="2:17">
      <c r="B1910" s="313"/>
      <c r="C1910" s="313"/>
      <c r="D1910" s="313"/>
      <c r="E1910" s="313"/>
      <c r="F1910" s="1542"/>
      <c r="G1910" s="1542"/>
      <c r="H1910" s="1542"/>
      <c r="I1910" s="1542"/>
      <c r="J1910" s="1542"/>
      <c r="K1910" s="1542"/>
      <c r="L1910" s="1542"/>
      <c r="M1910" s="1542"/>
      <c r="N1910" s="1542"/>
      <c r="O1910" s="1542"/>
      <c r="P1910" s="1542"/>
      <c r="Q1910" s="1542"/>
    </row>
    <row r="1911" spans="2:17">
      <c r="B1911" s="313"/>
      <c r="C1911" s="313"/>
      <c r="D1911" s="313"/>
      <c r="E1911" s="313"/>
      <c r="F1911" s="1542"/>
      <c r="G1911" s="1542"/>
      <c r="H1911" s="1542"/>
      <c r="I1911" s="1542"/>
      <c r="J1911" s="1542"/>
      <c r="K1911" s="1542"/>
      <c r="L1911" s="1542"/>
      <c r="M1911" s="1542"/>
      <c r="N1911" s="1542"/>
      <c r="O1911" s="1542"/>
      <c r="P1911" s="1542"/>
      <c r="Q1911" s="1542"/>
    </row>
    <row r="1912" spans="2:17">
      <c r="B1912" s="313"/>
      <c r="C1912" s="313"/>
      <c r="D1912" s="313"/>
      <c r="E1912" s="313"/>
      <c r="F1912" s="1542"/>
      <c r="G1912" s="1542"/>
      <c r="H1912" s="1542"/>
      <c r="I1912" s="1542"/>
      <c r="J1912" s="1542"/>
      <c r="K1912" s="1542"/>
      <c r="L1912" s="1542"/>
      <c r="M1912" s="1542"/>
      <c r="N1912" s="1542"/>
      <c r="O1912" s="1542"/>
      <c r="P1912" s="1542"/>
      <c r="Q1912" s="1542"/>
    </row>
    <row r="1913" spans="2:17">
      <c r="B1913" s="313"/>
      <c r="C1913" s="313"/>
      <c r="D1913" s="313"/>
      <c r="E1913" s="313"/>
      <c r="F1913" s="1542"/>
      <c r="G1913" s="1542"/>
      <c r="H1913" s="1542"/>
      <c r="I1913" s="1542"/>
      <c r="J1913" s="1542"/>
      <c r="K1913" s="1542"/>
      <c r="L1913" s="1542"/>
      <c r="M1913" s="1542"/>
      <c r="N1913" s="1542"/>
      <c r="O1913" s="1542"/>
      <c r="P1913" s="1542"/>
      <c r="Q1913" s="1542"/>
    </row>
    <row r="1914" spans="2:17">
      <c r="B1914" s="313"/>
      <c r="C1914" s="313"/>
      <c r="D1914" s="313"/>
      <c r="E1914" s="313"/>
      <c r="F1914" s="1542"/>
      <c r="G1914" s="1542"/>
      <c r="H1914" s="1542"/>
      <c r="I1914" s="1542"/>
      <c r="J1914" s="1542"/>
      <c r="K1914" s="1542"/>
      <c r="L1914" s="1542"/>
      <c r="M1914" s="1542"/>
      <c r="N1914" s="1542"/>
      <c r="O1914" s="1542"/>
      <c r="P1914" s="1542"/>
      <c r="Q1914" s="1542"/>
    </row>
    <row r="1915" spans="2:17">
      <c r="B1915" s="313"/>
      <c r="C1915" s="313"/>
      <c r="D1915" s="313"/>
      <c r="E1915" s="313"/>
      <c r="F1915" s="1542"/>
      <c r="G1915" s="1542"/>
      <c r="H1915" s="1542"/>
      <c r="I1915" s="1542"/>
      <c r="J1915" s="1542"/>
      <c r="K1915" s="1542"/>
      <c r="L1915" s="1542"/>
      <c r="M1915" s="1542"/>
      <c r="N1915" s="1542"/>
      <c r="O1915" s="1542"/>
      <c r="P1915" s="1542"/>
      <c r="Q1915" s="1542"/>
    </row>
    <row r="1916" spans="2:17">
      <c r="B1916" s="313"/>
      <c r="C1916" s="313"/>
      <c r="D1916" s="313"/>
      <c r="E1916" s="313"/>
      <c r="F1916" s="1542"/>
      <c r="G1916" s="1542"/>
      <c r="H1916" s="1542"/>
      <c r="I1916" s="1542"/>
      <c r="J1916" s="1542"/>
      <c r="K1916" s="1542"/>
      <c r="L1916" s="1542"/>
      <c r="M1916" s="1542"/>
      <c r="N1916" s="1542"/>
      <c r="O1916" s="1542"/>
      <c r="P1916" s="1542"/>
      <c r="Q1916" s="1542"/>
    </row>
    <row r="1917" spans="2:17">
      <c r="B1917" s="313"/>
      <c r="C1917" s="313"/>
      <c r="D1917" s="313"/>
      <c r="E1917" s="313"/>
      <c r="F1917" s="1542"/>
      <c r="G1917" s="1542"/>
      <c r="H1917" s="1542"/>
      <c r="I1917" s="1542"/>
      <c r="J1917" s="1542"/>
      <c r="K1917" s="1542"/>
      <c r="L1917" s="1542"/>
      <c r="M1917" s="1542"/>
      <c r="N1917" s="1542"/>
      <c r="O1917" s="1542"/>
      <c r="P1917" s="1542"/>
      <c r="Q1917" s="1542"/>
    </row>
    <row r="1918" spans="2:17">
      <c r="B1918" s="313"/>
      <c r="C1918" s="313"/>
      <c r="D1918" s="313"/>
      <c r="E1918" s="313"/>
      <c r="F1918" s="1542"/>
      <c r="G1918" s="1542"/>
      <c r="H1918" s="1542"/>
      <c r="I1918" s="1542"/>
      <c r="J1918" s="1542"/>
      <c r="K1918" s="1542"/>
      <c r="L1918" s="1542"/>
      <c r="M1918" s="1542"/>
      <c r="N1918" s="1542"/>
      <c r="O1918" s="1542"/>
      <c r="P1918" s="1542"/>
      <c r="Q1918" s="1542"/>
    </row>
    <row r="1919" spans="2:17">
      <c r="B1919" s="313"/>
      <c r="C1919" s="313"/>
      <c r="D1919" s="313"/>
      <c r="E1919" s="313"/>
      <c r="F1919" s="1542"/>
      <c r="G1919" s="1542"/>
      <c r="H1919" s="1542"/>
      <c r="I1919" s="1542"/>
      <c r="J1919" s="1542"/>
      <c r="K1919" s="1542"/>
      <c r="L1919" s="1542"/>
      <c r="M1919" s="1542"/>
      <c r="N1919" s="1542"/>
      <c r="O1919" s="1542"/>
      <c r="P1919" s="1542"/>
      <c r="Q1919" s="1542"/>
    </row>
    <row r="1920" spans="2:17">
      <c r="B1920" s="313"/>
      <c r="C1920" s="313"/>
      <c r="D1920" s="313"/>
      <c r="E1920" s="313"/>
      <c r="F1920" s="1542"/>
      <c r="G1920" s="1542"/>
      <c r="H1920" s="1542"/>
      <c r="I1920" s="1542"/>
      <c r="J1920" s="1542"/>
      <c r="K1920" s="1542"/>
      <c r="L1920" s="1542"/>
      <c r="M1920" s="1542"/>
      <c r="N1920" s="1542"/>
      <c r="O1920" s="1542"/>
      <c r="P1920" s="1542"/>
      <c r="Q1920" s="1542"/>
    </row>
    <row r="1921" spans="2:17">
      <c r="B1921" s="313"/>
      <c r="C1921" s="313"/>
      <c r="D1921" s="313"/>
      <c r="E1921" s="313"/>
      <c r="F1921" s="1542"/>
      <c r="G1921" s="1542"/>
      <c r="H1921" s="1542"/>
      <c r="I1921" s="1542"/>
      <c r="J1921" s="1542"/>
      <c r="K1921" s="1542"/>
      <c r="L1921" s="1542"/>
      <c r="M1921" s="1542"/>
      <c r="N1921" s="1542"/>
      <c r="O1921" s="1542"/>
      <c r="P1921" s="1542"/>
      <c r="Q1921" s="1542"/>
    </row>
    <row r="1922" spans="2:17">
      <c r="B1922" s="313"/>
      <c r="C1922" s="313"/>
      <c r="D1922" s="313"/>
      <c r="E1922" s="313"/>
      <c r="F1922" s="1542"/>
      <c r="G1922" s="1542"/>
      <c r="H1922" s="1542"/>
      <c r="I1922" s="1542"/>
      <c r="J1922" s="1542"/>
      <c r="K1922" s="1542"/>
      <c r="L1922" s="1542"/>
      <c r="M1922" s="1542"/>
      <c r="N1922" s="1542"/>
      <c r="O1922" s="1542"/>
      <c r="P1922" s="1542"/>
      <c r="Q1922" s="1542"/>
    </row>
    <row r="1923" spans="2:17">
      <c r="B1923" s="313"/>
      <c r="C1923" s="313"/>
      <c r="D1923" s="313"/>
      <c r="E1923" s="313"/>
      <c r="F1923" s="1542"/>
      <c r="G1923" s="1542"/>
      <c r="H1923" s="1542"/>
      <c r="I1923" s="1542"/>
      <c r="J1923" s="1542"/>
      <c r="K1923" s="1542"/>
      <c r="L1923" s="1542"/>
      <c r="M1923" s="1542"/>
      <c r="N1923" s="1542"/>
      <c r="O1923" s="1542"/>
      <c r="P1923" s="1542"/>
      <c r="Q1923" s="1542"/>
    </row>
    <row r="1924" spans="2:17">
      <c r="B1924" s="313"/>
      <c r="C1924" s="313"/>
      <c r="D1924" s="313"/>
      <c r="E1924" s="313"/>
      <c r="F1924" s="1542"/>
      <c r="G1924" s="1542"/>
      <c r="H1924" s="1542"/>
      <c r="I1924" s="1542"/>
      <c r="J1924" s="1542"/>
      <c r="K1924" s="1542"/>
      <c r="L1924" s="1542"/>
      <c r="M1924" s="1542"/>
      <c r="N1924" s="1542"/>
      <c r="O1924" s="1542"/>
      <c r="P1924" s="1542"/>
      <c r="Q1924" s="1542"/>
    </row>
    <row r="1925" spans="2:17">
      <c r="B1925" s="313"/>
      <c r="C1925" s="313"/>
      <c r="D1925" s="313"/>
      <c r="E1925" s="313"/>
      <c r="F1925" s="1542"/>
      <c r="G1925" s="1542"/>
      <c r="H1925" s="1542"/>
      <c r="I1925" s="1542"/>
      <c r="J1925" s="1542"/>
      <c r="K1925" s="1542"/>
      <c r="L1925" s="1542"/>
      <c r="M1925" s="1542"/>
      <c r="N1925" s="1542"/>
      <c r="O1925" s="1542"/>
      <c r="P1925" s="1542"/>
      <c r="Q1925" s="1542"/>
    </row>
    <row r="1926" spans="2:17">
      <c r="B1926" s="313"/>
      <c r="C1926" s="313"/>
      <c r="D1926" s="313"/>
      <c r="E1926" s="313"/>
      <c r="F1926" s="1542"/>
      <c r="G1926" s="1542"/>
      <c r="H1926" s="1542"/>
      <c r="I1926" s="1542"/>
      <c r="J1926" s="1542"/>
      <c r="K1926" s="1542"/>
      <c r="L1926" s="1542"/>
      <c r="M1926" s="1542"/>
      <c r="N1926" s="1542"/>
      <c r="O1926" s="1542"/>
      <c r="P1926" s="1542"/>
      <c r="Q1926" s="1542"/>
    </row>
    <row r="1927" spans="2:17">
      <c r="B1927" s="313"/>
      <c r="C1927" s="313"/>
      <c r="D1927" s="313"/>
      <c r="E1927" s="313"/>
      <c r="F1927" s="1542"/>
      <c r="G1927" s="1542"/>
      <c r="H1927" s="1542"/>
      <c r="I1927" s="1542"/>
      <c r="J1927" s="1542"/>
      <c r="K1927" s="1542"/>
      <c r="L1927" s="1542"/>
      <c r="M1927" s="1542"/>
      <c r="N1927" s="1542"/>
      <c r="O1927" s="1542"/>
      <c r="P1927" s="1542"/>
      <c r="Q1927" s="1542"/>
    </row>
    <row r="1928" spans="2:17">
      <c r="B1928" s="313"/>
      <c r="C1928" s="313"/>
      <c r="D1928" s="313"/>
      <c r="E1928" s="313"/>
      <c r="F1928" s="1542"/>
      <c r="G1928" s="1542"/>
      <c r="H1928" s="1542"/>
      <c r="I1928" s="1542"/>
      <c r="J1928" s="1542"/>
      <c r="K1928" s="1542"/>
      <c r="L1928" s="1542"/>
      <c r="M1928" s="1542"/>
      <c r="N1928" s="1542"/>
      <c r="O1928" s="1542"/>
      <c r="P1928" s="1542"/>
      <c r="Q1928" s="1542"/>
    </row>
    <row r="1929" spans="2:17">
      <c r="B1929" s="313"/>
      <c r="C1929" s="313"/>
      <c r="D1929" s="313"/>
      <c r="E1929" s="313"/>
      <c r="F1929" s="1542"/>
      <c r="G1929" s="1542"/>
      <c r="H1929" s="1542"/>
      <c r="I1929" s="1542"/>
      <c r="J1929" s="1542"/>
      <c r="K1929" s="1542"/>
      <c r="L1929" s="1542"/>
      <c r="M1929" s="1542"/>
      <c r="N1929" s="1542"/>
      <c r="O1929" s="1542"/>
      <c r="P1929" s="1542"/>
      <c r="Q1929" s="1542"/>
    </row>
    <row r="1930" spans="2:17">
      <c r="B1930" s="313"/>
      <c r="C1930" s="313"/>
      <c r="D1930" s="313"/>
      <c r="E1930" s="313"/>
      <c r="F1930" s="1542"/>
      <c r="G1930" s="1542"/>
      <c r="H1930" s="1542"/>
      <c r="I1930" s="1542"/>
      <c r="J1930" s="1542"/>
      <c r="K1930" s="1542"/>
      <c r="L1930" s="1542"/>
      <c r="M1930" s="1542"/>
      <c r="N1930" s="1542"/>
      <c r="O1930" s="1542"/>
      <c r="P1930" s="1542"/>
      <c r="Q1930" s="1542"/>
    </row>
    <row r="1931" spans="2:17">
      <c r="B1931" s="313"/>
      <c r="C1931" s="313"/>
      <c r="D1931" s="313"/>
      <c r="E1931" s="313"/>
      <c r="F1931" s="1542"/>
      <c r="G1931" s="1542"/>
      <c r="H1931" s="1542"/>
      <c r="I1931" s="1542"/>
      <c r="J1931" s="1542"/>
      <c r="K1931" s="1542"/>
      <c r="L1931" s="1542"/>
      <c r="M1931" s="1542"/>
      <c r="N1931" s="1542"/>
      <c r="O1931" s="1542"/>
      <c r="P1931" s="1542"/>
      <c r="Q1931" s="1542"/>
    </row>
    <row r="1932" spans="2:17">
      <c r="B1932" s="313"/>
      <c r="C1932" s="313"/>
      <c r="D1932" s="313"/>
      <c r="E1932" s="313"/>
      <c r="F1932" s="1542"/>
      <c r="G1932" s="1542"/>
      <c r="H1932" s="1542"/>
      <c r="I1932" s="1542"/>
      <c r="J1932" s="1542"/>
      <c r="K1932" s="1542"/>
      <c r="L1932" s="1542"/>
      <c r="M1932" s="1542"/>
      <c r="N1932" s="1542"/>
      <c r="O1932" s="1542"/>
      <c r="P1932" s="1542"/>
      <c r="Q1932" s="1542"/>
    </row>
    <row r="1933" spans="2:17">
      <c r="B1933" s="313"/>
      <c r="C1933" s="313"/>
      <c r="D1933" s="313"/>
      <c r="E1933" s="313"/>
      <c r="F1933" s="1542"/>
      <c r="G1933" s="1542"/>
      <c r="H1933" s="1542"/>
      <c r="I1933" s="1542"/>
      <c r="J1933" s="1542"/>
      <c r="K1933" s="1542"/>
      <c r="L1933" s="1542"/>
      <c r="M1933" s="1542"/>
      <c r="N1933" s="1542"/>
      <c r="O1933" s="1542"/>
      <c r="P1933" s="1542"/>
      <c r="Q1933" s="1542"/>
    </row>
    <row r="1934" spans="2:17">
      <c r="B1934" s="313"/>
      <c r="C1934" s="313"/>
      <c r="D1934" s="313"/>
      <c r="E1934" s="313"/>
      <c r="F1934" s="1542"/>
      <c r="G1934" s="1542"/>
      <c r="H1934" s="1542"/>
      <c r="I1934" s="1542"/>
      <c r="J1934" s="1542"/>
      <c r="K1934" s="1542"/>
      <c r="L1934" s="1542"/>
      <c r="M1934" s="1542"/>
      <c r="N1934" s="1542"/>
      <c r="O1934" s="1542"/>
      <c r="P1934" s="1542"/>
      <c r="Q1934" s="1542"/>
    </row>
    <row r="1935" spans="2:17">
      <c r="B1935" s="313"/>
      <c r="C1935" s="313"/>
      <c r="D1935" s="313"/>
      <c r="E1935" s="313"/>
      <c r="F1935" s="1542"/>
      <c r="G1935" s="1542"/>
      <c r="H1935" s="1542"/>
      <c r="I1935" s="1542"/>
      <c r="J1935" s="1542"/>
      <c r="K1935" s="1542"/>
      <c r="L1935" s="1542"/>
      <c r="M1935" s="1542"/>
      <c r="N1935" s="1542"/>
      <c r="O1935" s="1542"/>
      <c r="P1935" s="1542"/>
      <c r="Q1935" s="1542"/>
    </row>
    <row r="1936" spans="2:17">
      <c r="B1936" s="313"/>
      <c r="C1936" s="313"/>
      <c r="D1936" s="313"/>
      <c r="E1936" s="313"/>
      <c r="F1936" s="1542"/>
      <c r="G1936" s="1542"/>
      <c r="H1936" s="1542"/>
      <c r="I1936" s="1542"/>
      <c r="J1936" s="1542"/>
      <c r="K1936" s="1542"/>
      <c r="L1936" s="1542"/>
      <c r="M1936" s="1542"/>
      <c r="N1936" s="1542"/>
      <c r="O1936" s="1542"/>
      <c r="P1936" s="1542"/>
      <c r="Q1936" s="1542"/>
    </row>
    <row r="1937" spans="2:17">
      <c r="B1937" s="313"/>
      <c r="C1937" s="313"/>
      <c r="D1937" s="313"/>
      <c r="E1937" s="313"/>
      <c r="F1937" s="1542"/>
      <c r="G1937" s="1542"/>
      <c r="H1937" s="1542"/>
      <c r="I1937" s="1542"/>
      <c r="J1937" s="1542"/>
      <c r="K1937" s="1542"/>
      <c r="L1937" s="1542"/>
      <c r="M1937" s="1542"/>
      <c r="N1937" s="1542"/>
      <c r="O1937" s="1542"/>
      <c r="P1937" s="1542"/>
      <c r="Q1937" s="1542"/>
    </row>
    <row r="1938" spans="2:17">
      <c r="B1938" s="313"/>
      <c r="C1938" s="313"/>
      <c r="D1938" s="313"/>
      <c r="E1938" s="313"/>
      <c r="F1938" s="1542"/>
      <c r="G1938" s="1542"/>
      <c r="H1938" s="1542"/>
      <c r="I1938" s="1542"/>
      <c r="J1938" s="1542"/>
      <c r="K1938" s="1542"/>
      <c r="L1938" s="1542"/>
      <c r="M1938" s="1542"/>
      <c r="N1938" s="1542"/>
      <c r="O1938" s="1542"/>
      <c r="P1938" s="1542"/>
      <c r="Q1938" s="1542"/>
    </row>
    <row r="1939" spans="2:17">
      <c r="B1939" s="313"/>
      <c r="C1939" s="313"/>
      <c r="D1939" s="313"/>
      <c r="E1939" s="313"/>
      <c r="F1939" s="1542"/>
      <c r="G1939" s="1542"/>
      <c r="H1939" s="1542"/>
      <c r="I1939" s="1542"/>
      <c r="J1939" s="1542"/>
      <c r="K1939" s="1542"/>
      <c r="L1939" s="1542"/>
      <c r="M1939" s="1542"/>
      <c r="N1939" s="1542"/>
      <c r="O1939" s="1542"/>
      <c r="P1939" s="1542"/>
      <c r="Q1939" s="1542"/>
    </row>
    <row r="1940" spans="2:17">
      <c r="B1940" s="313"/>
      <c r="C1940" s="313"/>
      <c r="D1940" s="313"/>
      <c r="E1940" s="313"/>
      <c r="F1940" s="1542"/>
      <c r="G1940" s="1542"/>
      <c r="H1940" s="1542"/>
      <c r="I1940" s="1542"/>
      <c r="J1940" s="1542"/>
      <c r="K1940" s="1542"/>
      <c r="L1940" s="1542"/>
      <c r="M1940" s="1542"/>
      <c r="N1940" s="1542"/>
      <c r="O1940" s="1542"/>
      <c r="P1940" s="1542"/>
      <c r="Q1940" s="1542"/>
    </row>
    <row r="1941" spans="2:17">
      <c r="B1941" s="313"/>
      <c r="C1941" s="313"/>
      <c r="D1941" s="313"/>
      <c r="E1941" s="313"/>
      <c r="F1941" s="1542"/>
      <c r="G1941" s="1542"/>
      <c r="H1941" s="1542"/>
      <c r="I1941" s="1542"/>
      <c r="J1941" s="1542"/>
      <c r="K1941" s="1542"/>
      <c r="L1941" s="1542"/>
      <c r="M1941" s="1542"/>
      <c r="N1941" s="1542"/>
      <c r="O1941" s="1542"/>
      <c r="P1941" s="1542"/>
      <c r="Q1941" s="1542"/>
    </row>
    <row r="1942" spans="2:17">
      <c r="B1942" s="313"/>
      <c r="C1942" s="313"/>
      <c r="D1942" s="313"/>
      <c r="E1942" s="313"/>
      <c r="F1942" s="1542"/>
      <c r="G1942" s="1542"/>
      <c r="H1942" s="1542"/>
      <c r="I1942" s="1542"/>
      <c r="J1942" s="1542"/>
      <c r="K1942" s="1542"/>
      <c r="L1942" s="1542"/>
      <c r="M1942" s="1542"/>
      <c r="N1942" s="1542"/>
      <c r="O1942" s="1542"/>
      <c r="P1942" s="1542"/>
      <c r="Q1942" s="1542"/>
    </row>
    <row r="1943" spans="2:17">
      <c r="B1943" s="313"/>
      <c r="C1943" s="313"/>
      <c r="D1943" s="313"/>
      <c r="E1943" s="313"/>
      <c r="F1943" s="1542"/>
      <c r="G1943" s="1542"/>
      <c r="H1943" s="1542"/>
      <c r="I1943" s="1542"/>
      <c r="J1943" s="1542"/>
      <c r="K1943" s="1542"/>
      <c r="L1943" s="1542"/>
      <c r="M1943" s="1542"/>
      <c r="N1943" s="1542"/>
      <c r="O1943" s="1542"/>
      <c r="P1943" s="1542"/>
      <c r="Q1943" s="1542"/>
    </row>
    <row r="1944" spans="2:17">
      <c r="B1944" s="313"/>
      <c r="C1944" s="313"/>
      <c r="D1944" s="313"/>
      <c r="E1944" s="313"/>
      <c r="F1944" s="1542"/>
      <c r="G1944" s="1542"/>
      <c r="H1944" s="1542"/>
      <c r="I1944" s="1542"/>
      <c r="J1944" s="1542"/>
      <c r="K1944" s="1542"/>
      <c r="L1944" s="1542"/>
      <c r="M1944" s="1542"/>
      <c r="N1944" s="1542"/>
      <c r="O1944" s="1542"/>
      <c r="P1944" s="1542"/>
      <c r="Q1944" s="1542"/>
    </row>
    <row r="1945" spans="2:17">
      <c r="B1945" s="313"/>
      <c r="C1945" s="313"/>
      <c r="D1945" s="313"/>
      <c r="E1945" s="313"/>
      <c r="F1945" s="1542"/>
      <c r="G1945" s="1542"/>
      <c r="H1945" s="1542"/>
      <c r="I1945" s="1542"/>
      <c r="J1945" s="1542"/>
      <c r="K1945" s="1542"/>
      <c r="L1945" s="1542"/>
      <c r="M1945" s="1542"/>
      <c r="N1945" s="1542"/>
      <c r="O1945" s="1542"/>
      <c r="P1945" s="1542"/>
      <c r="Q1945" s="1542"/>
    </row>
    <row r="1946" spans="2:17">
      <c r="B1946" s="313"/>
      <c r="C1946" s="313"/>
      <c r="D1946" s="313"/>
      <c r="E1946" s="313"/>
      <c r="F1946" s="1542"/>
      <c r="G1946" s="1542"/>
      <c r="H1946" s="1542"/>
      <c r="I1946" s="1542"/>
      <c r="J1946" s="1542"/>
      <c r="K1946" s="1542"/>
      <c r="L1946" s="1542"/>
      <c r="M1946" s="1542"/>
      <c r="N1946" s="1542"/>
      <c r="O1946" s="1542"/>
      <c r="P1946" s="1542"/>
      <c r="Q1946" s="1542"/>
    </row>
    <row r="1947" spans="2:17">
      <c r="B1947" s="313"/>
      <c r="C1947" s="313"/>
      <c r="D1947" s="313"/>
      <c r="E1947" s="313"/>
      <c r="F1947" s="1542"/>
      <c r="G1947" s="1542"/>
      <c r="H1947" s="1542"/>
      <c r="I1947" s="1542"/>
      <c r="J1947" s="1542"/>
      <c r="K1947" s="1542"/>
      <c r="L1947" s="1542"/>
      <c r="M1947" s="1542"/>
      <c r="N1947" s="1542"/>
      <c r="O1947" s="1542"/>
      <c r="P1947" s="1542"/>
      <c r="Q1947" s="1542"/>
    </row>
    <row r="1948" spans="2:17">
      <c r="B1948" s="313"/>
      <c r="C1948" s="313"/>
      <c r="D1948" s="313"/>
      <c r="E1948" s="313"/>
      <c r="F1948" s="1542"/>
      <c r="G1948" s="1542"/>
      <c r="H1948" s="1542"/>
      <c r="I1948" s="1542"/>
      <c r="J1948" s="1542"/>
      <c r="K1948" s="1542"/>
      <c r="L1948" s="1542"/>
      <c r="M1948" s="1542"/>
      <c r="N1948" s="1542"/>
      <c r="O1948" s="1542"/>
      <c r="P1948" s="1542"/>
      <c r="Q1948" s="1542"/>
    </row>
    <row r="1949" spans="2:17">
      <c r="B1949" s="313"/>
      <c r="C1949" s="313"/>
      <c r="D1949" s="313"/>
      <c r="E1949" s="313"/>
      <c r="F1949" s="1542"/>
      <c r="G1949" s="1542"/>
      <c r="H1949" s="1542"/>
      <c r="I1949" s="1542"/>
      <c r="J1949" s="1542"/>
      <c r="K1949" s="1542"/>
      <c r="L1949" s="1542"/>
      <c r="M1949" s="1542"/>
      <c r="N1949" s="1542"/>
      <c r="O1949" s="1542"/>
      <c r="P1949" s="1542"/>
      <c r="Q1949" s="1542"/>
    </row>
    <row r="1950" spans="2:17">
      <c r="B1950" s="313"/>
      <c r="C1950" s="313"/>
      <c r="D1950" s="313"/>
      <c r="E1950" s="313"/>
      <c r="F1950" s="1542"/>
      <c r="G1950" s="1542"/>
      <c r="H1950" s="1542"/>
      <c r="I1950" s="1542"/>
      <c r="J1950" s="1542"/>
      <c r="K1950" s="1542"/>
      <c r="L1950" s="1542"/>
      <c r="M1950" s="1542"/>
      <c r="N1950" s="1542"/>
      <c r="O1950" s="1542"/>
      <c r="P1950" s="1542"/>
      <c r="Q1950" s="1542"/>
    </row>
    <row r="1951" spans="2:17">
      <c r="B1951" s="313"/>
      <c r="C1951" s="313"/>
      <c r="D1951" s="313"/>
      <c r="E1951" s="313"/>
      <c r="F1951" s="1542"/>
      <c r="G1951" s="1542"/>
      <c r="H1951" s="1542"/>
      <c r="I1951" s="1542"/>
      <c r="J1951" s="1542"/>
      <c r="K1951" s="1542"/>
      <c r="L1951" s="1542"/>
      <c r="M1951" s="1542"/>
      <c r="N1951" s="1542"/>
      <c r="O1951" s="1542"/>
      <c r="P1951" s="1542"/>
      <c r="Q1951" s="1542"/>
    </row>
    <row r="1952" spans="2:17">
      <c r="B1952" s="313"/>
      <c r="C1952" s="313"/>
      <c r="D1952" s="313"/>
      <c r="E1952" s="313"/>
      <c r="F1952" s="1542"/>
      <c r="G1952" s="1542"/>
      <c r="H1952" s="1542"/>
      <c r="I1952" s="1542"/>
      <c r="J1952" s="1542"/>
      <c r="K1952" s="1542"/>
      <c r="L1952" s="1542"/>
      <c r="M1952" s="1542"/>
      <c r="N1952" s="1542"/>
      <c r="O1952" s="1542"/>
      <c r="P1952" s="1542"/>
      <c r="Q1952" s="1542"/>
    </row>
    <row r="1953" spans="2:17">
      <c r="B1953" s="313"/>
      <c r="C1953" s="313"/>
      <c r="D1953" s="313"/>
      <c r="E1953" s="313"/>
      <c r="F1953" s="1542"/>
      <c r="G1953" s="1542"/>
      <c r="H1953" s="1542"/>
      <c r="I1953" s="1542"/>
      <c r="J1953" s="1542"/>
      <c r="K1953" s="1542"/>
      <c r="L1953" s="1542"/>
      <c r="M1953" s="1542"/>
      <c r="N1953" s="1542"/>
      <c r="O1953" s="1542"/>
      <c r="P1953" s="1542"/>
      <c r="Q1953" s="1542"/>
    </row>
    <row r="1954" spans="2:17">
      <c r="B1954" s="313"/>
      <c r="C1954" s="313"/>
      <c r="D1954" s="313"/>
      <c r="E1954" s="313"/>
      <c r="F1954" s="1542"/>
      <c r="G1954" s="1542"/>
      <c r="H1954" s="1542"/>
      <c r="I1954" s="1542"/>
      <c r="J1954" s="1542"/>
      <c r="K1954" s="1542"/>
      <c r="L1954" s="1542"/>
      <c r="M1954" s="1542"/>
      <c r="N1954" s="1542"/>
      <c r="O1954" s="1542"/>
      <c r="P1954" s="1542"/>
      <c r="Q1954" s="1542"/>
    </row>
    <row r="1955" spans="2:17">
      <c r="B1955" s="313"/>
      <c r="C1955" s="313"/>
      <c r="D1955" s="313"/>
      <c r="E1955" s="313"/>
      <c r="F1955" s="1542"/>
      <c r="G1955" s="1542"/>
      <c r="H1955" s="1542"/>
      <c r="I1955" s="1542"/>
      <c r="J1955" s="1542"/>
      <c r="K1955" s="1542"/>
      <c r="L1955" s="1542"/>
      <c r="M1955" s="1542"/>
      <c r="N1955" s="1542"/>
      <c r="O1955" s="1542"/>
      <c r="P1955" s="1542"/>
      <c r="Q1955" s="1542"/>
    </row>
    <row r="1956" spans="2:17">
      <c r="B1956" s="313"/>
      <c r="C1956" s="313"/>
      <c r="D1956" s="313"/>
      <c r="E1956" s="313"/>
      <c r="F1956" s="1542"/>
      <c r="G1956" s="1542"/>
      <c r="H1956" s="1542"/>
      <c r="I1956" s="1542"/>
      <c r="J1956" s="1542"/>
      <c r="K1956" s="1542"/>
      <c r="L1956" s="1542"/>
      <c r="M1956" s="1542"/>
      <c r="N1956" s="1542"/>
      <c r="O1956" s="1542"/>
      <c r="P1956" s="1542"/>
      <c r="Q1956" s="1542"/>
    </row>
    <row r="1957" spans="2:17">
      <c r="B1957" s="313"/>
      <c r="C1957" s="313"/>
      <c r="D1957" s="313"/>
      <c r="E1957" s="313"/>
      <c r="F1957" s="1542"/>
      <c r="G1957" s="1542"/>
      <c r="H1957" s="1542"/>
      <c r="I1957" s="1542"/>
      <c r="J1957" s="1542"/>
      <c r="K1957" s="1542"/>
      <c r="L1957" s="1542"/>
      <c r="M1957" s="1542"/>
      <c r="N1957" s="1542"/>
      <c r="O1957" s="1542"/>
      <c r="P1957" s="1542"/>
      <c r="Q1957" s="1542"/>
    </row>
    <row r="1958" spans="2:17">
      <c r="B1958" s="313"/>
      <c r="C1958" s="313"/>
      <c r="D1958" s="313"/>
      <c r="E1958" s="313"/>
      <c r="F1958" s="1542"/>
      <c r="G1958" s="1542"/>
      <c r="H1958" s="1542"/>
      <c r="I1958" s="1542"/>
      <c r="J1958" s="1542"/>
      <c r="K1958" s="1542"/>
      <c r="L1958" s="1542"/>
      <c r="M1958" s="1542"/>
      <c r="N1958" s="1542"/>
      <c r="O1958" s="1542"/>
      <c r="P1958" s="1542"/>
      <c r="Q1958" s="1542"/>
    </row>
    <row r="1959" spans="2:17">
      <c r="B1959" s="313"/>
      <c r="C1959" s="313"/>
      <c r="D1959" s="313"/>
      <c r="E1959" s="313"/>
      <c r="F1959" s="1542"/>
      <c r="G1959" s="1542"/>
      <c r="H1959" s="1542"/>
      <c r="I1959" s="1542"/>
      <c r="J1959" s="1542"/>
      <c r="K1959" s="1542"/>
      <c r="L1959" s="1542"/>
      <c r="M1959" s="1542"/>
      <c r="N1959" s="1542"/>
      <c r="O1959" s="1542"/>
      <c r="P1959" s="1542"/>
      <c r="Q1959" s="1542"/>
    </row>
    <row r="1960" spans="2:17">
      <c r="B1960" s="313"/>
      <c r="C1960" s="313"/>
      <c r="D1960" s="313"/>
      <c r="E1960" s="313"/>
      <c r="F1960" s="1542"/>
      <c r="G1960" s="1542"/>
      <c r="H1960" s="1542"/>
      <c r="I1960" s="1542"/>
      <c r="J1960" s="1542"/>
      <c r="K1960" s="1542"/>
      <c r="L1960" s="1542"/>
      <c r="M1960" s="1542"/>
      <c r="N1960" s="1542"/>
      <c r="O1960" s="1542"/>
      <c r="P1960" s="1542"/>
      <c r="Q1960" s="1542"/>
    </row>
    <row r="1961" spans="2:17">
      <c r="B1961" s="313"/>
      <c r="C1961" s="313"/>
      <c r="D1961" s="313"/>
      <c r="E1961" s="313"/>
      <c r="F1961" s="1542"/>
      <c r="G1961" s="1542"/>
      <c r="H1961" s="1542"/>
      <c r="I1961" s="1542"/>
      <c r="J1961" s="1542"/>
      <c r="K1961" s="1542"/>
      <c r="L1961" s="1542"/>
      <c r="M1961" s="1542"/>
      <c r="N1961" s="1542"/>
      <c r="O1961" s="1542"/>
      <c r="P1961" s="1542"/>
      <c r="Q1961" s="1542"/>
    </row>
    <row r="1962" spans="2:17">
      <c r="B1962" s="313"/>
      <c r="C1962" s="313"/>
      <c r="D1962" s="313"/>
      <c r="E1962" s="313"/>
      <c r="F1962" s="1542"/>
      <c r="G1962" s="1542"/>
      <c r="H1962" s="1542"/>
      <c r="I1962" s="1542"/>
      <c r="J1962" s="1542"/>
      <c r="K1962" s="1542"/>
      <c r="L1962" s="1542"/>
      <c r="M1962" s="1542"/>
      <c r="N1962" s="1542"/>
      <c r="O1962" s="1542"/>
      <c r="P1962" s="1542"/>
      <c r="Q1962" s="1542"/>
    </row>
    <row r="1963" spans="2:17">
      <c r="B1963" s="313"/>
      <c r="C1963" s="313"/>
      <c r="D1963" s="313"/>
      <c r="E1963" s="313"/>
      <c r="F1963" s="1542"/>
      <c r="G1963" s="1542"/>
      <c r="H1963" s="1542"/>
      <c r="I1963" s="1542"/>
      <c r="J1963" s="1542"/>
      <c r="K1963" s="1542"/>
      <c r="L1963" s="1542"/>
      <c r="M1963" s="1542"/>
      <c r="N1963" s="1542"/>
      <c r="O1963" s="1542"/>
      <c r="P1963" s="1542"/>
      <c r="Q1963" s="1542"/>
    </row>
    <row r="1964" spans="2:17">
      <c r="B1964" s="313"/>
      <c r="C1964" s="313"/>
      <c r="D1964" s="313"/>
      <c r="E1964" s="313"/>
      <c r="F1964" s="1542"/>
      <c r="G1964" s="1542"/>
      <c r="H1964" s="1542"/>
      <c r="I1964" s="1542"/>
      <c r="J1964" s="1542"/>
      <c r="K1964" s="1542"/>
      <c r="L1964" s="1542"/>
      <c r="M1964" s="1542"/>
      <c r="N1964" s="1542"/>
      <c r="O1964" s="1542"/>
      <c r="P1964" s="1542"/>
      <c r="Q1964" s="1542"/>
    </row>
    <row r="1965" spans="2:17">
      <c r="B1965" s="313"/>
      <c r="C1965" s="313"/>
      <c r="D1965" s="313"/>
      <c r="E1965" s="313"/>
      <c r="F1965" s="1542"/>
      <c r="G1965" s="1542"/>
      <c r="H1965" s="1542"/>
      <c r="I1965" s="1542"/>
      <c r="J1965" s="1542"/>
      <c r="K1965" s="1542"/>
      <c r="L1965" s="1542"/>
      <c r="M1965" s="1542"/>
      <c r="N1965" s="1542"/>
      <c r="O1965" s="1542"/>
      <c r="P1965" s="1542"/>
      <c r="Q1965" s="1542"/>
    </row>
    <row r="1966" spans="2:17">
      <c r="B1966" s="313"/>
      <c r="C1966" s="313"/>
      <c r="D1966" s="313"/>
      <c r="E1966" s="313"/>
      <c r="F1966" s="1542"/>
      <c r="G1966" s="1542"/>
      <c r="H1966" s="1542"/>
      <c r="I1966" s="1542"/>
      <c r="J1966" s="1542"/>
      <c r="K1966" s="1542"/>
      <c r="L1966" s="1542"/>
      <c r="M1966" s="1542"/>
      <c r="N1966" s="1542"/>
      <c r="O1966" s="1542"/>
      <c r="P1966" s="1542"/>
      <c r="Q1966" s="1542"/>
    </row>
    <row r="1967" spans="2:17">
      <c r="B1967" s="313"/>
      <c r="C1967" s="313"/>
      <c r="D1967" s="313"/>
      <c r="E1967" s="313"/>
      <c r="F1967" s="1542"/>
      <c r="G1967" s="1542"/>
      <c r="H1967" s="1542"/>
      <c r="I1967" s="1542"/>
      <c r="J1967" s="1542"/>
      <c r="K1967" s="1542"/>
      <c r="L1967" s="1542"/>
      <c r="M1967" s="1542"/>
      <c r="N1967" s="1542"/>
      <c r="O1967" s="1542"/>
      <c r="P1967" s="1542"/>
      <c r="Q1967" s="1542"/>
    </row>
    <row r="1968" spans="2:17">
      <c r="B1968" s="313"/>
      <c r="C1968" s="313"/>
      <c r="D1968" s="313"/>
      <c r="E1968" s="313"/>
      <c r="F1968" s="1542"/>
      <c r="G1968" s="1542"/>
      <c r="H1968" s="1542"/>
      <c r="I1968" s="1542"/>
      <c r="J1968" s="1542"/>
      <c r="K1968" s="1542"/>
      <c r="L1968" s="1542"/>
      <c r="M1968" s="1542"/>
      <c r="N1968" s="1542"/>
      <c r="O1968" s="1542"/>
      <c r="P1968" s="1542"/>
      <c r="Q1968" s="1542"/>
    </row>
    <row r="1969" spans="2:17">
      <c r="B1969" s="313"/>
      <c r="C1969" s="313"/>
      <c r="D1969" s="313"/>
      <c r="E1969" s="313"/>
      <c r="F1969" s="1542"/>
      <c r="G1969" s="1542"/>
      <c r="H1969" s="1542"/>
      <c r="I1969" s="1542"/>
      <c r="J1969" s="1542"/>
      <c r="K1969" s="1542"/>
      <c r="L1969" s="1542"/>
      <c r="M1969" s="1542"/>
      <c r="N1969" s="1542"/>
      <c r="O1969" s="1542"/>
      <c r="P1969" s="1542"/>
      <c r="Q1969" s="1542"/>
    </row>
    <row r="1970" spans="2:17">
      <c r="B1970" s="313"/>
      <c r="C1970" s="313"/>
      <c r="D1970" s="313"/>
      <c r="E1970" s="313"/>
      <c r="F1970" s="1542"/>
      <c r="G1970" s="1542"/>
      <c r="H1970" s="1542"/>
      <c r="I1970" s="1542"/>
      <c r="J1970" s="1542"/>
      <c r="K1970" s="1542"/>
      <c r="L1970" s="1542"/>
      <c r="M1970" s="1542"/>
      <c r="N1970" s="1542"/>
      <c r="O1970" s="1542"/>
      <c r="P1970" s="1542"/>
      <c r="Q1970" s="1542"/>
    </row>
    <row r="1971" spans="2:17">
      <c r="B1971" s="313"/>
      <c r="C1971" s="313"/>
      <c r="D1971" s="313"/>
      <c r="E1971" s="313"/>
      <c r="F1971" s="1542"/>
      <c r="G1971" s="1542"/>
      <c r="H1971" s="1542"/>
      <c r="I1971" s="1542"/>
      <c r="J1971" s="1542"/>
      <c r="K1971" s="1542"/>
      <c r="L1971" s="1542"/>
      <c r="M1971" s="1542"/>
      <c r="N1971" s="1542"/>
      <c r="O1971" s="1542"/>
      <c r="P1971" s="1542"/>
      <c r="Q1971" s="1542"/>
    </row>
    <row r="1972" spans="2:17">
      <c r="B1972" s="313"/>
      <c r="C1972" s="313"/>
      <c r="D1972" s="313"/>
      <c r="E1972" s="313"/>
      <c r="F1972" s="1542"/>
      <c r="G1972" s="1542"/>
      <c r="H1972" s="1542"/>
      <c r="I1972" s="1542"/>
      <c r="J1972" s="1542"/>
      <c r="K1972" s="1542"/>
      <c r="L1972" s="1542"/>
      <c r="M1972" s="1542"/>
      <c r="N1972" s="1542"/>
      <c r="O1972" s="1542"/>
      <c r="P1972" s="1542"/>
      <c r="Q1972" s="1542"/>
    </row>
    <row r="1973" spans="2:17">
      <c r="B1973" s="313"/>
      <c r="C1973" s="313"/>
      <c r="D1973" s="313"/>
      <c r="E1973" s="313"/>
      <c r="F1973" s="1542"/>
      <c r="G1973" s="1542"/>
      <c r="H1973" s="1542"/>
      <c r="I1973" s="1542"/>
      <c r="J1973" s="1542"/>
      <c r="K1973" s="1542"/>
      <c r="L1973" s="1542"/>
      <c r="M1973" s="1542"/>
      <c r="N1973" s="1542"/>
      <c r="O1973" s="1542"/>
      <c r="P1973" s="1542"/>
      <c r="Q1973" s="1542"/>
    </row>
    <row r="1974" spans="2:17">
      <c r="B1974" s="313"/>
      <c r="C1974" s="313"/>
      <c r="D1974" s="313"/>
      <c r="E1974" s="313"/>
      <c r="F1974" s="1542"/>
      <c r="G1974" s="1542"/>
      <c r="H1974" s="1542"/>
      <c r="I1974" s="1542"/>
      <c r="J1974" s="1542"/>
      <c r="K1974" s="1542"/>
      <c r="L1974" s="1542"/>
      <c r="M1974" s="1542"/>
      <c r="N1974" s="1542"/>
      <c r="O1974" s="1542"/>
      <c r="P1974" s="1542"/>
      <c r="Q1974" s="1542"/>
    </row>
    <row r="1975" spans="2:17">
      <c r="B1975" s="313"/>
      <c r="C1975" s="313"/>
      <c r="D1975" s="313"/>
      <c r="E1975" s="313"/>
      <c r="F1975" s="1542"/>
      <c r="G1975" s="1542"/>
      <c r="H1975" s="1542"/>
      <c r="I1975" s="1542"/>
      <c r="J1975" s="1542"/>
      <c r="K1975" s="1542"/>
      <c r="L1975" s="1542"/>
      <c r="M1975" s="1542"/>
      <c r="N1975" s="1542"/>
      <c r="O1975" s="1542"/>
      <c r="P1975" s="1542"/>
      <c r="Q1975" s="1542"/>
    </row>
    <row r="1976" spans="2:17">
      <c r="B1976" s="313"/>
      <c r="C1976" s="313"/>
      <c r="D1976" s="313"/>
      <c r="E1976" s="313"/>
      <c r="F1976" s="1542"/>
      <c r="G1976" s="1542"/>
      <c r="H1976" s="1542"/>
      <c r="I1976" s="1542"/>
      <c r="J1976" s="1542"/>
      <c r="K1976" s="1542"/>
      <c r="L1976" s="1542"/>
      <c r="M1976" s="1542"/>
      <c r="N1976" s="1542"/>
      <c r="O1976" s="1542"/>
      <c r="P1976" s="1542"/>
      <c r="Q1976" s="1542"/>
    </row>
    <row r="1977" spans="2:17">
      <c r="B1977" s="313"/>
      <c r="C1977" s="313"/>
      <c r="D1977" s="313"/>
      <c r="E1977" s="313"/>
      <c r="F1977" s="1542"/>
      <c r="G1977" s="1542"/>
      <c r="H1977" s="1542"/>
      <c r="I1977" s="1542"/>
      <c r="J1977" s="1542"/>
      <c r="K1977" s="1542"/>
      <c r="L1977" s="1542"/>
      <c r="M1977" s="1542"/>
      <c r="N1977" s="1542"/>
      <c r="O1977" s="1542"/>
      <c r="P1977" s="1542"/>
      <c r="Q1977" s="1542"/>
    </row>
    <row r="1978" spans="2:17">
      <c r="B1978" s="313"/>
      <c r="C1978" s="313"/>
      <c r="D1978" s="313"/>
      <c r="E1978" s="313"/>
      <c r="F1978" s="1542"/>
      <c r="G1978" s="1542"/>
      <c r="H1978" s="1542"/>
      <c r="I1978" s="1542"/>
      <c r="J1978" s="1542"/>
      <c r="K1978" s="1542"/>
      <c r="L1978" s="1542"/>
      <c r="M1978" s="1542"/>
      <c r="N1978" s="1542"/>
      <c r="O1978" s="1542"/>
      <c r="P1978" s="1542"/>
      <c r="Q1978" s="1542"/>
    </row>
    <row r="1979" spans="2:17">
      <c r="B1979" s="313"/>
      <c r="C1979" s="313"/>
      <c r="D1979" s="313"/>
      <c r="E1979" s="313"/>
      <c r="F1979" s="1542"/>
      <c r="G1979" s="1542"/>
      <c r="H1979" s="1542"/>
      <c r="I1979" s="1542"/>
      <c r="J1979" s="1542"/>
      <c r="K1979" s="1542"/>
      <c r="L1979" s="1542"/>
      <c r="M1979" s="1542"/>
      <c r="N1979" s="1542"/>
      <c r="O1979" s="1542"/>
      <c r="P1979" s="1542"/>
      <c r="Q1979" s="1542"/>
    </row>
    <row r="1980" spans="2:17">
      <c r="B1980" s="313"/>
      <c r="C1980" s="313"/>
      <c r="D1980" s="313"/>
      <c r="E1980" s="313"/>
      <c r="F1980" s="1542"/>
      <c r="G1980" s="1542"/>
      <c r="H1980" s="1542"/>
      <c r="I1980" s="1542"/>
      <c r="J1980" s="1542"/>
      <c r="K1980" s="1542"/>
      <c r="L1980" s="1542"/>
      <c r="M1980" s="1542"/>
      <c r="N1980" s="1542"/>
      <c r="O1980" s="1542"/>
      <c r="P1980" s="1542"/>
      <c r="Q1980" s="1542"/>
    </row>
    <row r="1981" spans="2:17">
      <c r="B1981" s="313"/>
      <c r="C1981" s="313"/>
      <c r="D1981" s="313"/>
      <c r="E1981" s="313"/>
      <c r="F1981" s="1542"/>
      <c r="G1981" s="1542"/>
      <c r="H1981" s="1542"/>
      <c r="I1981" s="1542"/>
      <c r="J1981" s="1542"/>
      <c r="K1981" s="1542"/>
      <c r="L1981" s="1542"/>
      <c r="M1981" s="1542"/>
      <c r="N1981" s="1542"/>
      <c r="O1981" s="1542"/>
      <c r="P1981" s="1542"/>
      <c r="Q1981" s="1542"/>
    </row>
    <row r="1982" spans="2:17">
      <c r="B1982" s="313"/>
      <c r="C1982" s="313"/>
      <c r="D1982" s="313"/>
      <c r="E1982" s="313"/>
      <c r="F1982" s="1542"/>
      <c r="G1982" s="1542"/>
      <c r="H1982" s="1542"/>
      <c r="I1982" s="1542"/>
      <c r="J1982" s="1542"/>
      <c r="K1982" s="1542"/>
      <c r="L1982" s="1542"/>
      <c r="M1982" s="1542"/>
      <c r="N1982" s="1542"/>
      <c r="O1982" s="1542"/>
      <c r="P1982" s="1542"/>
      <c r="Q1982" s="1542"/>
    </row>
    <row r="1983" spans="2:17">
      <c r="B1983" s="313"/>
      <c r="C1983" s="313"/>
      <c r="D1983" s="313"/>
      <c r="E1983" s="313"/>
      <c r="F1983" s="1542"/>
      <c r="G1983" s="1542"/>
      <c r="H1983" s="1542"/>
      <c r="I1983" s="1542"/>
      <c r="J1983" s="1542"/>
      <c r="K1983" s="1542"/>
      <c r="L1983" s="1542"/>
      <c r="M1983" s="1542"/>
      <c r="N1983" s="1542"/>
      <c r="O1983" s="1542"/>
      <c r="P1983" s="1542"/>
      <c r="Q1983" s="1542"/>
    </row>
    <row r="1984" spans="2:17">
      <c r="B1984" s="313"/>
      <c r="C1984" s="313"/>
      <c r="D1984" s="313"/>
      <c r="E1984" s="313"/>
      <c r="F1984" s="1542"/>
      <c r="G1984" s="1542"/>
      <c r="H1984" s="1542"/>
      <c r="I1984" s="1542"/>
      <c r="J1984" s="1542"/>
      <c r="K1984" s="1542"/>
      <c r="L1984" s="1542"/>
      <c r="M1984" s="1542"/>
      <c r="N1984" s="1542"/>
      <c r="O1984" s="1542"/>
      <c r="P1984" s="1542"/>
      <c r="Q1984" s="1542"/>
    </row>
    <row r="1985" spans="2:17">
      <c r="B1985" s="313"/>
      <c r="C1985" s="313"/>
      <c r="D1985" s="313"/>
      <c r="E1985" s="313"/>
      <c r="F1985" s="1542"/>
      <c r="G1985" s="1542"/>
      <c r="H1985" s="1542"/>
      <c r="I1985" s="1542"/>
      <c r="J1985" s="1542"/>
      <c r="K1985" s="1542"/>
      <c r="L1985" s="1542"/>
      <c r="M1985" s="1542"/>
      <c r="N1985" s="1542"/>
      <c r="O1985" s="1542"/>
      <c r="P1985" s="1542"/>
      <c r="Q1985" s="1542"/>
    </row>
    <row r="1986" spans="2:17">
      <c r="B1986" s="313"/>
      <c r="C1986" s="313"/>
      <c r="D1986" s="313"/>
      <c r="E1986" s="313"/>
      <c r="F1986" s="1542"/>
      <c r="G1986" s="1542"/>
      <c r="H1986" s="1542"/>
      <c r="I1986" s="1542"/>
      <c r="J1986" s="1542"/>
      <c r="K1986" s="1542"/>
      <c r="L1986" s="1542"/>
      <c r="M1986" s="1542"/>
      <c r="N1986" s="1542"/>
      <c r="O1986" s="1542"/>
      <c r="P1986" s="1542"/>
      <c r="Q1986" s="1542"/>
    </row>
    <row r="1987" spans="2:17">
      <c r="B1987" s="313"/>
      <c r="C1987" s="313"/>
      <c r="D1987" s="313"/>
      <c r="E1987" s="313"/>
      <c r="F1987" s="1542"/>
      <c r="G1987" s="1542"/>
      <c r="H1987" s="1542"/>
      <c r="I1987" s="1542"/>
      <c r="J1987" s="1542"/>
      <c r="K1987" s="1542"/>
      <c r="L1987" s="1542"/>
      <c r="M1987" s="1542"/>
      <c r="N1987" s="1542"/>
      <c r="O1987" s="1542"/>
      <c r="P1987" s="1542"/>
      <c r="Q1987" s="1542"/>
    </row>
    <row r="1988" spans="2:17">
      <c r="B1988" s="313"/>
      <c r="C1988" s="313"/>
      <c r="D1988" s="313"/>
      <c r="E1988" s="313"/>
      <c r="F1988" s="1542"/>
      <c r="G1988" s="1542"/>
      <c r="H1988" s="1542"/>
      <c r="I1988" s="1542"/>
      <c r="J1988" s="1542"/>
      <c r="K1988" s="1542"/>
      <c r="L1988" s="1542"/>
      <c r="M1988" s="1542"/>
      <c r="N1988" s="1542"/>
      <c r="O1988" s="1542"/>
      <c r="P1988" s="1542"/>
      <c r="Q1988" s="1542"/>
    </row>
    <row r="1989" spans="2:17">
      <c r="B1989" s="313"/>
      <c r="C1989" s="313"/>
      <c r="D1989" s="313"/>
      <c r="E1989" s="313"/>
      <c r="F1989" s="1542"/>
      <c r="G1989" s="1542"/>
      <c r="H1989" s="1542"/>
      <c r="I1989" s="1542"/>
      <c r="J1989" s="1542"/>
      <c r="K1989" s="1542"/>
      <c r="L1989" s="1542"/>
      <c r="M1989" s="1542"/>
      <c r="N1989" s="1542"/>
      <c r="O1989" s="1542"/>
      <c r="P1989" s="1542"/>
      <c r="Q1989" s="1542"/>
    </row>
    <row r="1990" spans="2:17">
      <c r="B1990" s="313"/>
      <c r="C1990" s="313"/>
      <c r="D1990" s="313"/>
      <c r="E1990" s="313"/>
      <c r="F1990" s="1542"/>
      <c r="G1990" s="1542"/>
      <c r="H1990" s="1542"/>
      <c r="I1990" s="1542"/>
      <c r="J1990" s="1542"/>
      <c r="K1990" s="1542"/>
      <c r="L1990" s="1542"/>
      <c r="M1990" s="1542"/>
      <c r="N1990" s="1542"/>
      <c r="O1990" s="1542"/>
      <c r="P1990" s="1542"/>
      <c r="Q1990" s="1542"/>
    </row>
    <row r="1991" spans="2:17">
      <c r="B1991" s="313"/>
      <c r="C1991" s="313"/>
      <c r="D1991" s="313"/>
      <c r="E1991" s="313"/>
      <c r="F1991" s="1542"/>
      <c r="G1991" s="1542"/>
      <c r="H1991" s="1542"/>
      <c r="I1991" s="1542"/>
      <c r="J1991" s="1542"/>
      <c r="K1991" s="1542"/>
      <c r="L1991" s="1542"/>
      <c r="M1991" s="1542"/>
      <c r="N1991" s="1542"/>
      <c r="O1991" s="1542"/>
      <c r="P1991" s="1542"/>
      <c r="Q1991" s="1542"/>
    </row>
    <row r="1992" spans="2:17">
      <c r="B1992" s="313"/>
      <c r="C1992" s="313"/>
      <c r="D1992" s="313"/>
      <c r="E1992" s="313"/>
      <c r="F1992" s="1542"/>
      <c r="G1992" s="1542"/>
      <c r="H1992" s="1542"/>
      <c r="I1992" s="1542"/>
      <c r="J1992" s="1542"/>
      <c r="K1992" s="1542"/>
      <c r="L1992" s="1542"/>
      <c r="M1992" s="1542"/>
      <c r="N1992" s="1542"/>
      <c r="O1992" s="1542"/>
      <c r="P1992" s="1542"/>
      <c r="Q1992" s="1542"/>
    </row>
    <row r="1993" spans="2:17">
      <c r="B1993" s="313"/>
      <c r="C1993" s="313"/>
      <c r="D1993" s="313"/>
      <c r="E1993" s="313"/>
      <c r="F1993" s="1542"/>
      <c r="G1993" s="1542"/>
      <c r="H1993" s="1542"/>
      <c r="I1993" s="1542"/>
      <c r="J1993" s="1542"/>
      <c r="K1993" s="1542"/>
      <c r="L1993" s="1542"/>
      <c r="M1993" s="1542"/>
      <c r="N1993" s="1542"/>
      <c r="O1993" s="1542"/>
      <c r="P1993" s="1542"/>
      <c r="Q1993" s="1542"/>
    </row>
    <row r="1994" spans="2:17">
      <c r="B1994" s="313"/>
      <c r="C1994" s="313"/>
      <c r="D1994" s="313"/>
      <c r="E1994" s="313"/>
      <c r="F1994" s="1542"/>
      <c r="G1994" s="1542"/>
      <c r="H1994" s="1542"/>
      <c r="I1994" s="1542"/>
      <c r="J1994" s="1542"/>
      <c r="K1994" s="1542"/>
      <c r="L1994" s="1542"/>
      <c r="M1994" s="1542"/>
      <c r="N1994" s="1542"/>
      <c r="O1994" s="1542"/>
      <c r="P1994" s="1542"/>
      <c r="Q1994" s="1542"/>
    </row>
    <row r="1995" spans="2:17">
      <c r="B1995" s="313"/>
      <c r="C1995" s="313"/>
      <c r="D1995" s="313"/>
      <c r="E1995" s="313"/>
      <c r="F1995" s="1542"/>
      <c r="G1995" s="1542"/>
      <c r="H1995" s="1542"/>
      <c r="I1995" s="1542"/>
      <c r="J1995" s="1542"/>
      <c r="K1995" s="1542"/>
      <c r="L1995" s="1542"/>
      <c r="M1995" s="1542"/>
      <c r="N1995" s="1542"/>
      <c r="O1995" s="1542"/>
      <c r="P1995" s="1542"/>
      <c r="Q1995" s="1542"/>
    </row>
    <row r="1996" spans="2:17">
      <c r="B1996" s="313"/>
      <c r="C1996" s="313"/>
      <c r="D1996" s="313"/>
      <c r="E1996" s="313"/>
      <c r="F1996" s="1542"/>
      <c r="G1996" s="1542"/>
      <c r="H1996" s="1542"/>
      <c r="I1996" s="1542"/>
      <c r="J1996" s="1542"/>
      <c r="K1996" s="1542"/>
      <c r="L1996" s="1542"/>
      <c r="M1996" s="1542"/>
      <c r="N1996" s="1542"/>
      <c r="O1996" s="1542"/>
      <c r="P1996" s="1542"/>
      <c r="Q1996" s="1542"/>
    </row>
    <row r="1997" spans="2:17">
      <c r="B1997" s="313"/>
      <c r="C1997" s="313"/>
      <c r="D1997" s="313"/>
      <c r="E1997" s="313"/>
      <c r="F1997" s="1542"/>
      <c r="G1997" s="1542"/>
      <c r="H1997" s="1542"/>
      <c r="I1997" s="1542"/>
      <c r="J1997" s="1542"/>
      <c r="K1997" s="1542"/>
      <c r="L1997" s="1542"/>
      <c r="M1997" s="1542"/>
      <c r="N1997" s="1542"/>
      <c r="O1997" s="1542"/>
      <c r="P1997" s="1542"/>
      <c r="Q1997" s="1542"/>
    </row>
    <row r="1998" spans="2:17">
      <c r="B1998" s="313"/>
      <c r="C1998" s="313"/>
      <c r="D1998" s="313"/>
      <c r="E1998" s="313"/>
      <c r="F1998" s="1542"/>
      <c r="G1998" s="1542"/>
      <c r="H1998" s="1542"/>
      <c r="I1998" s="1542"/>
      <c r="J1998" s="1542"/>
      <c r="K1998" s="1542"/>
      <c r="L1998" s="1542"/>
      <c r="M1998" s="1542"/>
      <c r="N1998" s="1542"/>
      <c r="O1998" s="1542"/>
      <c r="P1998" s="1542"/>
      <c r="Q1998" s="1542"/>
    </row>
    <row r="1999" spans="2:17">
      <c r="B1999" s="313"/>
      <c r="C1999" s="313"/>
      <c r="D1999" s="313"/>
      <c r="E1999" s="313"/>
      <c r="F1999" s="1542"/>
      <c r="G1999" s="1542"/>
      <c r="H1999" s="1542"/>
      <c r="I1999" s="1542"/>
      <c r="J1999" s="1542"/>
      <c r="K1999" s="1542"/>
      <c r="L1999" s="1542"/>
      <c r="M1999" s="1542"/>
      <c r="N1999" s="1542"/>
      <c r="O1999" s="1542"/>
      <c r="P1999" s="1542"/>
      <c r="Q1999" s="1542"/>
    </row>
    <row r="2000" spans="2:17">
      <c r="B2000" s="313"/>
      <c r="C2000" s="313"/>
      <c r="D2000" s="313"/>
      <c r="E2000" s="313"/>
      <c r="F2000" s="1542"/>
      <c r="G2000" s="1542"/>
      <c r="H2000" s="1542"/>
      <c r="I2000" s="1542"/>
      <c r="J2000" s="1542"/>
      <c r="K2000" s="1542"/>
      <c r="L2000" s="1542"/>
      <c r="M2000" s="1542"/>
      <c r="N2000" s="1542"/>
      <c r="O2000" s="1542"/>
      <c r="P2000" s="1542"/>
      <c r="Q2000" s="1542"/>
    </row>
    <row r="2001" spans="2:17">
      <c r="B2001" s="313"/>
      <c r="C2001" s="313"/>
      <c r="D2001" s="313"/>
      <c r="E2001" s="313"/>
      <c r="F2001" s="1542"/>
      <c r="G2001" s="1542"/>
      <c r="H2001" s="1542"/>
      <c r="I2001" s="1542"/>
      <c r="J2001" s="1542"/>
      <c r="K2001" s="1542"/>
      <c r="L2001" s="1542"/>
      <c r="M2001" s="1542"/>
      <c r="N2001" s="1542"/>
      <c r="O2001" s="1542"/>
      <c r="P2001" s="1542"/>
      <c r="Q2001" s="1542"/>
    </row>
    <row r="2002" spans="2:17">
      <c r="B2002" s="313"/>
      <c r="C2002" s="313"/>
      <c r="D2002" s="313"/>
      <c r="E2002" s="313"/>
      <c r="F2002" s="1542"/>
      <c r="G2002" s="1542"/>
      <c r="H2002" s="1542"/>
      <c r="I2002" s="1542"/>
      <c r="J2002" s="1542"/>
      <c r="K2002" s="1542"/>
      <c r="L2002" s="1542"/>
      <c r="M2002" s="1542"/>
      <c r="N2002" s="1542"/>
      <c r="O2002" s="1542"/>
      <c r="P2002" s="1542"/>
      <c r="Q2002" s="1542"/>
    </row>
    <row r="2003" spans="2:17">
      <c r="B2003" s="313"/>
      <c r="C2003" s="313"/>
      <c r="D2003" s="313"/>
      <c r="E2003" s="313"/>
      <c r="F2003" s="1542"/>
      <c r="G2003" s="1542"/>
      <c r="H2003" s="1542"/>
      <c r="I2003" s="1542"/>
      <c r="J2003" s="1542"/>
      <c r="K2003" s="1542"/>
      <c r="L2003" s="1542"/>
      <c r="M2003" s="1542"/>
      <c r="N2003" s="1542"/>
      <c r="O2003" s="1542"/>
      <c r="P2003" s="1542"/>
      <c r="Q2003" s="1542"/>
    </row>
    <row r="2004" spans="2:17">
      <c r="B2004" s="313"/>
      <c r="C2004" s="313"/>
      <c r="D2004" s="313"/>
      <c r="E2004" s="313"/>
      <c r="F2004" s="1542"/>
      <c r="G2004" s="1542"/>
      <c r="H2004" s="1542"/>
      <c r="I2004" s="1542"/>
      <c r="J2004" s="1542"/>
      <c r="K2004" s="1542"/>
      <c r="L2004" s="1542"/>
      <c r="M2004" s="1542"/>
      <c r="N2004" s="1542"/>
      <c r="O2004" s="1542"/>
      <c r="P2004" s="1542"/>
      <c r="Q2004" s="1542"/>
    </row>
    <row r="2005" spans="2:17">
      <c r="B2005" s="313"/>
      <c r="C2005" s="313"/>
      <c r="D2005" s="313"/>
      <c r="E2005" s="313"/>
      <c r="F2005" s="1542"/>
      <c r="G2005" s="1542"/>
      <c r="H2005" s="1542"/>
      <c r="I2005" s="1542"/>
      <c r="J2005" s="1542"/>
      <c r="K2005" s="1542"/>
      <c r="L2005" s="1542"/>
      <c r="M2005" s="1542"/>
      <c r="N2005" s="1542"/>
      <c r="O2005" s="1542"/>
      <c r="P2005" s="1542"/>
      <c r="Q2005" s="1542"/>
    </row>
    <row r="2006" spans="2:17">
      <c r="B2006" s="313"/>
      <c r="C2006" s="313"/>
      <c r="D2006" s="313"/>
      <c r="E2006" s="313"/>
      <c r="F2006" s="1542"/>
      <c r="G2006" s="1542"/>
      <c r="H2006" s="1542"/>
      <c r="I2006" s="1542"/>
      <c r="J2006" s="1542"/>
      <c r="K2006" s="1542"/>
      <c r="L2006" s="1542"/>
      <c r="M2006" s="1542"/>
      <c r="N2006" s="1542"/>
      <c r="O2006" s="1542"/>
      <c r="P2006" s="1542"/>
      <c r="Q2006" s="1542"/>
    </row>
    <row r="2007" spans="2:17">
      <c r="B2007" s="313"/>
      <c r="C2007" s="313"/>
      <c r="D2007" s="313"/>
      <c r="E2007" s="313"/>
      <c r="F2007" s="1542"/>
      <c r="G2007" s="1542"/>
      <c r="H2007" s="1542"/>
      <c r="I2007" s="1542"/>
      <c r="J2007" s="1542"/>
      <c r="K2007" s="1542"/>
      <c r="L2007" s="1542"/>
      <c r="M2007" s="1542"/>
      <c r="N2007" s="1542"/>
      <c r="O2007" s="1542"/>
      <c r="P2007" s="1542"/>
      <c r="Q2007" s="1542"/>
    </row>
    <row r="2008" spans="2:17">
      <c r="B2008" s="313"/>
      <c r="C2008" s="313"/>
      <c r="D2008" s="313"/>
      <c r="E2008" s="313"/>
      <c r="F2008" s="1542"/>
      <c r="G2008" s="1542"/>
      <c r="H2008" s="1542"/>
      <c r="I2008" s="1542"/>
      <c r="J2008" s="1542"/>
      <c r="K2008" s="1542"/>
      <c r="L2008" s="1542"/>
      <c r="M2008" s="1542"/>
      <c r="N2008" s="1542"/>
      <c r="O2008" s="1542"/>
      <c r="P2008" s="1542"/>
      <c r="Q2008" s="1542"/>
    </row>
    <row r="2009" spans="2:17">
      <c r="B2009" s="313"/>
      <c r="C2009" s="313"/>
      <c r="D2009" s="313"/>
      <c r="E2009" s="313"/>
      <c r="F2009" s="1542"/>
      <c r="G2009" s="1542"/>
      <c r="H2009" s="1542"/>
      <c r="I2009" s="1542"/>
      <c r="J2009" s="1542"/>
      <c r="K2009" s="1542"/>
      <c r="L2009" s="1542"/>
      <c r="M2009" s="1542"/>
      <c r="N2009" s="1542"/>
      <c r="O2009" s="1542"/>
      <c r="P2009" s="1542"/>
      <c r="Q2009" s="1542"/>
    </row>
    <row r="2010" spans="2:17">
      <c r="B2010" s="313"/>
      <c r="C2010" s="313"/>
      <c r="D2010" s="313"/>
      <c r="E2010" s="313"/>
      <c r="F2010" s="1542"/>
      <c r="G2010" s="1542"/>
      <c r="H2010" s="1542"/>
      <c r="I2010" s="1542"/>
      <c r="J2010" s="1542"/>
      <c r="K2010" s="1542"/>
      <c r="L2010" s="1542"/>
      <c r="M2010" s="1542"/>
      <c r="N2010" s="1542"/>
      <c r="O2010" s="1542"/>
      <c r="P2010" s="1542"/>
      <c r="Q2010" s="1542"/>
    </row>
    <row r="2011" spans="2:17">
      <c r="B2011" s="313"/>
      <c r="C2011" s="313"/>
      <c r="D2011" s="313"/>
      <c r="E2011" s="313"/>
    </row>
    <row r="2012" spans="2:17">
      <c r="B2012" s="313"/>
      <c r="C2012" s="313"/>
      <c r="D2012" s="313"/>
      <c r="E2012" s="313"/>
    </row>
    <row r="2013" spans="2:17">
      <c r="B2013" s="313"/>
      <c r="C2013" s="313"/>
      <c r="D2013" s="313"/>
      <c r="E2013" s="313"/>
    </row>
    <row r="2014" spans="2:17">
      <c r="B2014" s="313"/>
      <c r="C2014" s="313"/>
      <c r="D2014" s="313"/>
      <c r="E2014" s="313"/>
    </row>
    <row r="2015" spans="2:17">
      <c r="B2015" s="313"/>
      <c r="C2015" s="313"/>
      <c r="D2015" s="313"/>
      <c r="E2015" s="313"/>
    </row>
    <row r="2016" spans="2:17">
      <c r="B2016" s="313"/>
      <c r="C2016" s="313"/>
      <c r="D2016" s="313"/>
      <c r="E2016" s="313"/>
    </row>
    <row r="2017" spans="2:5">
      <c r="B2017" s="313"/>
      <c r="C2017" s="313"/>
      <c r="D2017" s="313"/>
      <c r="E2017" s="313"/>
    </row>
    <row r="2018" spans="2:5">
      <c r="B2018" s="313"/>
      <c r="C2018" s="313"/>
      <c r="D2018" s="313"/>
      <c r="E2018" s="313"/>
    </row>
    <row r="2019" spans="2:5">
      <c r="B2019" s="313"/>
      <c r="C2019" s="313"/>
      <c r="D2019" s="313"/>
      <c r="E2019" s="313"/>
    </row>
    <row r="2020" spans="2:5">
      <c r="B2020" s="313"/>
      <c r="C2020" s="313"/>
      <c r="D2020" s="313"/>
      <c r="E2020" s="313"/>
    </row>
    <row r="2021" spans="2:5">
      <c r="B2021" s="313"/>
      <c r="C2021" s="313"/>
      <c r="D2021" s="313"/>
      <c r="E2021" s="313"/>
    </row>
    <row r="2022" spans="2:5">
      <c r="B2022" s="313"/>
      <c r="C2022" s="313"/>
      <c r="D2022" s="313"/>
      <c r="E2022" s="313"/>
    </row>
    <row r="2023" spans="2:5">
      <c r="B2023" s="313"/>
      <c r="C2023" s="313"/>
      <c r="D2023" s="313"/>
      <c r="E2023" s="313"/>
    </row>
    <row r="2024" spans="2:5">
      <c r="B2024" s="313"/>
      <c r="C2024" s="313"/>
      <c r="D2024" s="313"/>
      <c r="E2024" s="313"/>
    </row>
    <row r="2025" spans="2:5">
      <c r="B2025" s="313"/>
      <c r="C2025" s="313"/>
      <c r="D2025" s="313"/>
      <c r="E2025" s="313"/>
    </row>
    <row r="2026" spans="2:5">
      <c r="B2026" s="313"/>
      <c r="C2026" s="313"/>
      <c r="D2026" s="313"/>
      <c r="E2026" s="313"/>
    </row>
    <row r="2027" spans="2:5">
      <c r="B2027" s="313"/>
      <c r="C2027" s="313"/>
      <c r="D2027" s="313"/>
      <c r="E2027" s="313"/>
    </row>
    <row r="2028" spans="2:5">
      <c r="B2028" s="313"/>
      <c r="C2028" s="313"/>
      <c r="D2028" s="313"/>
      <c r="E2028" s="313"/>
    </row>
    <row r="2029" spans="2:5">
      <c r="B2029" s="313"/>
      <c r="C2029" s="313"/>
      <c r="D2029" s="313"/>
      <c r="E2029" s="313"/>
    </row>
    <row r="2030" spans="2:5">
      <c r="B2030" s="313"/>
      <c r="C2030" s="313"/>
      <c r="D2030" s="313"/>
      <c r="E2030" s="313"/>
    </row>
    <row r="2031" spans="2:5">
      <c r="B2031" s="313"/>
      <c r="C2031" s="313"/>
      <c r="D2031" s="313"/>
      <c r="E2031" s="313"/>
    </row>
    <row r="2032" spans="2:5">
      <c r="B2032" s="313"/>
      <c r="C2032" s="313"/>
      <c r="D2032" s="313"/>
      <c r="E2032" s="313"/>
    </row>
    <row r="2033" spans="2:5">
      <c r="B2033" s="313"/>
      <c r="C2033" s="313"/>
      <c r="D2033" s="313"/>
      <c r="E2033" s="313"/>
    </row>
    <row r="2034" spans="2:5">
      <c r="B2034" s="313"/>
      <c r="C2034" s="313"/>
      <c r="D2034" s="313"/>
      <c r="E2034" s="313"/>
    </row>
    <row r="2035" spans="2:5">
      <c r="B2035" s="313"/>
      <c r="C2035" s="313"/>
      <c r="D2035" s="313"/>
      <c r="E2035" s="313"/>
    </row>
    <row r="2036" spans="2:5">
      <c r="B2036" s="313"/>
      <c r="C2036" s="313"/>
      <c r="D2036" s="313"/>
      <c r="E2036" s="313"/>
    </row>
    <row r="2037" spans="2:5">
      <c r="B2037" s="313"/>
      <c r="C2037" s="313"/>
      <c r="D2037" s="313"/>
      <c r="E2037" s="313"/>
    </row>
    <row r="2038" spans="2:5">
      <c r="B2038" s="313"/>
      <c r="C2038" s="313"/>
      <c r="D2038" s="313"/>
      <c r="E2038" s="313"/>
    </row>
    <row r="2039" spans="2:5">
      <c r="B2039" s="313"/>
      <c r="C2039" s="313"/>
      <c r="D2039" s="313"/>
      <c r="E2039" s="313"/>
    </row>
    <row r="2040" spans="2:5">
      <c r="B2040" s="313"/>
      <c r="C2040" s="313"/>
      <c r="D2040" s="313"/>
      <c r="E2040" s="313"/>
    </row>
    <row r="2041" spans="2:5">
      <c r="B2041" s="313"/>
      <c r="C2041" s="313"/>
      <c r="D2041" s="313"/>
      <c r="E2041" s="313"/>
    </row>
    <row r="2042" spans="2:5">
      <c r="B2042" s="313"/>
      <c r="C2042" s="313"/>
      <c r="D2042" s="313"/>
      <c r="E2042" s="313"/>
    </row>
    <row r="2043" spans="2:5">
      <c r="B2043" s="313"/>
      <c r="C2043" s="313"/>
      <c r="D2043" s="313"/>
      <c r="E2043" s="313"/>
    </row>
    <row r="2044" spans="2:5">
      <c r="B2044" s="313"/>
      <c r="C2044" s="313"/>
      <c r="D2044" s="313"/>
      <c r="E2044" s="313"/>
    </row>
    <row r="2045" spans="2:5">
      <c r="B2045" s="313"/>
      <c r="C2045" s="313"/>
      <c r="D2045" s="313"/>
      <c r="E2045" s="313"/>
    </row>
    <row r="2046" spans="2:5">
      <c r="B2046" s="313"/>
      <c r="C2046" s="313"/>
      <c r="D2046" s="313"/>
      <c r="E2046" s="313"/>
    </row>
    <row r="2047" spans="2:5">
      <c r="B2047" s="313"/>
      <c r="C2047" s="313"/>
      <c r="D2047" s="313"/>
      <c r="E2047" s="313"/>
    </row>
    <row r="2048" spans="2:5">
      <c r="B2048" s="313"/>
      <c r="C2048" s="313"/>
      <c r="D2048" s="313"/>
      <c r="E2048" s="313"/>
    </row>
    <row r="2049" spans="2:5">
      <c r="B2049" s="313"/>
      <c r="C2049" s="313"/>
      <c r="D2049" s="313"/>
      <c r="E2049" s="313"/>
    </row>
    <row r="2050" spans="2:5">
      <c r="B2050" s="313"/>
      <c r="C2050" s="313"/>
      <c r="D2050" s="313"/>
      <c r="E2050" s="313"/>
    </row>
    <row r="2051" spans="2:5">
      <c r="B2051" s="313"/>
      <c r="C2051" s="313"/>
      <c r="D2051" s="313"/>
      <c r="E2051" s="313"/>
    </row>
    <row r="2052" spans="2:5">
      <c r="B2052" s="313"/>
      <c r="C2052" s="313"/>
      <c r="D2052" s="313"/>
      <c r="E2052" s="313"/>
    </row>
    <row r="2053" spans="2:5">
      <c r="B2053" s="313"/>
      <c r="C2053" s="313"/>
      <c r="D2053" s="313"/>
      <c r="E2053" s="313"/>
    </row>
    <row r="2054" spans="2:5">
      <c r="B2054" s="313"/>
      <c r="C2054" s="313"/>
      <c r="D2054" s="313"/>
      <c r="E2054" s="313"/>
    </row>
    <row r="2055" spans="2:5">
      <c r="B2055" s="313"/>
      <c r="C2055" s="313"/>
      <c r="D2055" s="313"/>
      <c r="E2055" s="313"/>
    </row>
    <row r="2056" spans="2:5">
      <c r="B2056" s="313"/>
      <c r="C2056" s="313"/>
      <c r="D2056" s="313"/>
      <c r="E2056" s="313"/>
    </row>
    <row r="2057" spans="2:5">
      <c r="B2057" s="313"/>
      <c r="C2057" s="313"/>
      <c r="D2057" s="313"/>
      <c r="E2057" s="313"/>
    </row>
    <row r="2058" spans="2:5">
      <c r="B2058" s="313"/>
      <c r="C2058" s="313"/>
      <c r="D2058" s="313"/>
      <c r="E2058" s="313"/>
    </row>
    <row r="2059" spans="2:5">
      <c r="B2059" s="313"/>
      <c r="C2059" s="313"/>
      <c r="D2059" s="313"/>
      <c r="E2059" s="313"/>
    </row>
    <row r="2060" spans="2:5">
      <c r="B2060" s="313"/>
      <c r="C2060" s="313"/>
      <c r="D2060" s="313"/>
      <c r="E2060" s="313"/>
    </row>
    <row r="2061" spans="2:5">
      <c r="B2061" s="313"/>
      <c r="C2061" s="313"/>
      <c r="D2061" s="313"/>
      <c r="E2061" s="313"/>
    </row>
    <row r="2062" spans="2:5">
      <c r="B2062" s="313"/>
      <c r="C2062" s="313"/>
      <c r="D2062" s="313"/>
      <c r="E2062" s="313"/>
    </row>
    <row r="2063" spans="2:5">
      <c r="B2063" s="313"/>
      <c r="C2063" s="313"/>
      <c r="D2063" s="313"/>
      <c r="E2063" s="313"/>
    </row>
    <row r="2064" spans="2:5">
      <c r="B2064" s="313"/>
      <c r="C2064" s="313"/>
      <c r="D2064" s="313"/>
      <c r="E2064" s="313"/>
    </row>
    <row r="2065" spans="2:5">
      <c r="B2065" s="313"/>
      <c r="C2065" s="313"/>
      <c r="D2065" s="313"/>
      <c r="E2065" s="313"/>
    </row>
    <row r="2066" spans="2:5">
      <c r="B2066" s="313"/>
      <c r="C2066" s="313"/>
      <c r="D2066" s="313"/>
      <c r="E2066" s="313"/>
    </row>
    <row r="2067" spans="2:5">
      <c r="B2067" s="313"/>
      <c r="C2067" s="313"/>
      <c r="D2067" s="313"/>
      <c r="E2067" s="313"/>
    </row>
    <row r="2068" spans="2:5">
      <c r="B2068" s="313"/>
      <c r="C2068" s="313"/>
      <c r="D2068" s="313"/>
      <c r="E2068" s="313"/>
    </row>
    <row r="2069" spans="2:5">
      <c r="B2069" s="313"/>
      <c r="C2069" s="313"/>
      <c r="D2069" s="313"/>
      <c r="E2069" s="313"/>
    </row>
    <row r="2070" spans="2:5">
      <c r="B2070" s="313"/>
      <c r="C2070" s="313"/>
      <c r="D2070" s="313"/>
      <c r="E2070" s="313"/>
    </row>
    <row r="2071" spans="2:5">
      <c r="B2071" s="313"/>
      <c r="C2071" s="313"/>
      <c r="D2071" s="313"/>
      <c r="E2071" s="313"/>
    </row>
    <row r="2072" spans="2:5">
      <c r="B2072" s="313"/>
      <c r="C2072" s="313"/>
      <c r="D2072" s="313"/>
      <c r="E2072" s="313"/>
    </row>
    <row r="2073" spans="2:5">
      <c r="B2073" s="313"/>
      <c r="C2073" s="313"/>
      <c r="D2073" s="313"/>
      <c r="E2073" s="313"/>
    </row>
    <row r="2074" spans="2:5">
      <c r="B2074" s="313"/>
      <c r="C2074" s="313"/>
      <c r="D2074" s="313"/>
      <c r="E2074" s="313"/>
    </row>
    <row r="2075" spans="2:5">
      <c r="B2075" s="313"/>
      <c r="C2075" s="313"/>
      <c r="D2075" s="313"/>
      <c r="E2075" s="313"/>
    </row>
    <row r="2076" spans="2:5">
      <c r="B2076" s="313"/>
      <c r="C2076" s="313"/>
      <c r="D2076" s="313"/>
      <c r="E2076" s="313"/>
    </row>
    <row r="2077" spans="2:5">
      <c r="B2077" s="313"/>
      <c r="C2077" s="313"/>
      <c r="D2077" s="313"/>
      <c r="E2077" s="313"/>
    </row>
    <row r="2078" spans="2:5">
      <c r="B2078" s="313"/>
      <c r="C2078" s="313"/>
      <c r="D2078" s="313"/>
      <c r="E2078" s="313"/>
    </row>
    <row r="2079" spans="2:5">
      <c r="B2079" s="313"/>
      <c r="C2079" s="313"/>
      <c r="D2079" s="313"/>
      <c r="E2079" s="313"/>
    </row>
    <row r="2080" spans="2:5">
      <c r="B2080" s="313"/>
      <c r="C2080" s="313"/>
      <c r="D2080" s="313"/>
      <c r="E2080" s="313"/>
    </row>
    <row r="2081" spans="2:5">
      <c r="B2081" s="313"/>
      <c r="C2081" s="313"/>
      <c r="D2081" s="313"/>
      <c r="E2081" s="313"/>
    </row>
    <row r="2082" spans="2:5">
      <c r="B2082" s="313"/>
      <c r="C2082" s="313"/>
      <c r="D2082" s="313"/>
      <c r="E2082" s="313"/>
    </row>
    <row r="2083" spans="2:5">
      <c r="B2083" s="313"/>
      <c r="C2083" s="313"/>
      <c r="D2083" s="313"/>
      <c r="E2083" s="313"/>
    </row>
    <row r="2084" spans="2:5">
      <c r="B2084" s="313"/>
      <c r="C2084" s="313"/>
      <c r="D2084" s="313"/>
      <c r="E2084" s="313"/>
    </row>
    <row r="2085" spans="2:5">
      <c r="B2085" s="313"/>
      <c r="C2085" s="313"/>
      <c r="D2085" s="313"/>
      <c r="E2085" s="313"/>
    </row>
    <row r="2086" spans="2:5">
      <c r="B2086" s="313"/>
      <c r="C2086" s="313"/>
      <c r="D2086" s="313"/>
      <c r="E2086" s="313"/>
    </row>
    <row r="2087" spans="2:5">
      <c r="B2087" s="313"/>
      <c r="C2087" s="313"/>
      <c r="D2087" s="313"/>
      <c r="E2087" s="313"/>
    </row>
    <row r="2088" spans="2:5">
      <c r="B2088" s="313"/>
      <c r="C2088" s="313"/>
      <c r="D2088" s="313"/>
      <c r="E2088" s="313"/>
    </row>
    <row r="2089" spans="2:5">
      <c r="B2089" s="313"/>
      <c r="C2089" s="313"/>
      <c r="D2089" s="313"/>
      <c r="E2089" s="313"/>
    </row>
    <row r="2090" spans="2:5">
      <c r="B2090" s="313"/>
      <c r="C2090" s="313"/>
      <c r="D2090" s="313"/>
      <c r="E2090" s="313"/>
    </row>
    <row r="2091" spans="2:5">
      <c r="B2091" s="313"/>
      <c r="C2091" s="313"/>
      <c r="D2091" s="313"/>
      <c r="E2091" s="313"/>
    </row>
    <row r="2092" spans="2:5">
      <c r="B2092" s="313"/>
      <c r="C2092" s="313"/>
      <c r="D2092" s="313"/>
      <c r="E2092" s="313"/>
    </row>
    <row r="2093" spans="2:5">
      <c r="B2093" s="313"/>
      <c r="C2093" s="313"/>
      <c r="D2093" s="313"/>
      <c r="E2093" s="313"/>
    </row>
    <row r="2094" spans="2:5">
      <c r="B2094" s="313"/>
      <c r="C2094" s="313"/>
      <c r="D2094" s="313"/>
      <c r="E2094" s="313"/>
    </row>
    <row r="2095" spans="2:5">
      <c r="B2095" s="313"/>
      <c r="C2095" s="313"/>
      <c r="D2095" s="313"/>
      <c r="E2095" s="313"/>
    </row>
    <row r="2096" spans="2:5">
      <c r="B2096" s="313"/>
      <c r="C2096" s="313"/>
      <c r="D2096" s="313"/>
      <c r="E2096" s="313"/>
    </row>
    <row r="2097" spans="2:5">
      <c r="B2097" s="313"/>
      <c r="C2097" s="313"/>
      <c r="D2097" s="313"/>
      <c r="E2097" s="313"/>
    </row>
    <row r="2098" spans="2:5">
      <c r="B2098" s="313"/>
      <c r="C2098" s="313"/>
      <c r="D2098" s="313"/>
      <c r="E2098" s="313"/>
    </row>
    <row r="2099" spans="2:5">
      <c r="B2099" s="313"/>
      <c r="C2099" s="313"/>
      <c r="D2099" s="313"/>
      <c r="E2099" s="313"/>
    </row>
    <row r="2100" spans="2:5">
      <c r="B2100" s="313"/>
      <c r="C2100" s="313"/>
      <c r="D2100" s="313"/>
      <c r="E2100" s="313"/>
    </row>
    <row r="2101" spans="2:5">
      <c r="B2101" s="313"/>
      <c r="C2101" s="313"/>
      <c r="D2101" s="313"/>
      <c r="E2101" s="313"/>
    </row>
    <row r="2102" spans="2:5">
      <c r="B2102" s="313"/>
      <c r="C2102" s="313"/>
      <c r="D2102" s="313"/>
      <c r="E2102" s="313"/>
    </row>
    <row r="2103" spans="2:5">
      <c r="B2103" s="313"/>
      <c r="C2103" s="313"/>
      <c r="D2103" s="313"/>
      <c r="E2103" s="313"/>
    </row>
    <row r="2104" spans="2:5">
      <c r="B2104" s="313"/>
      <c r="C2104" s="313"/>
      <c r="D2104" s="313"/>
      <c r="E2104" s="313"/>
    </row>
  </sheetData>
  <protectedRanges>
    <protectedRange sqref="W12:X13" name="Oblast1_1_1"/>
  </protectedRanges>
  <mergeCells count="13">
    <mergeCell ref="B3:E3"/>
    <mergeCell ref="B5:B7"/>
    <mergeCell ref="C5:C7"/>
    <mergeCell ref="D5:D7"/>
    <mergeCell ref="E5:E7"/>
    <mergeCell ref="R7:X7"/>
    <mergeCell ref="K5:M5"/>
    <mergeCell ref="N5:P5"/>
    <mergeCell ref="Q5:Q7"/>
    <mergeCell ref="F6:J6"/>
    <mergeCell ref="K6:M6"/>
    <mergeCell ref="N6:P6"/>
    <mergeCell ref="F5:J5"/>
  </mergeCells>
  <conditionalFormatting sqref="G2 F3">
    <cfRule type="cellIs" dxfId="1" priority="1" stopIfTrue="1" operator="equal">
      <formula>"CHYBA"</formula>
    </cfRule>
  </conditionalFormatting>
  <dataValidations count="1">
    <dataValidation type="list" allowBlank="1" showInputMessage="1" showErrorMessage="1" sqref="F2" xr:uid="{6076B71A-4098-44A6-ADA7-F016776A73A0}">
      <formula1>$Y$2:$Y$8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1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C6885-557A-4FFC-B46F-7C7EAFABBA10}">
  <sheetPr>
    <tabColor theme="0" tint="-0.14999847407452621"/>
    <pageSetUpPr fitToPage="1"/>
  </sheetPr>
  <dimension ref="B1:X2103"/>
  <sheetViews>
    <sheetView showGridLines="0" topLeftCell="B1" zoomScale="70" zoomScaleNormal="70" workbookViewId="0">
      <pane ySplit="7" topLeftCell="A8" activePane="bottomLeft" state="frozen"/>
      <selection activeCell="C28" sqref="C28"/>
      <selection pane="bottomLeft" activeCell="B2" sqref="B2"/>
    </sheetView>
  </sheetViews>
  <sheetFormatPr defaultColWidth="9.140625" defaultRowHeight="12.75"/>
  <cols>
    <col min="1" max="1" width="3.28515625" style="1395" customWidth="1"/>
    <col min="2" max="2" width="6.140625" style="1395" customWidth="1"/>
    <col min="3" max="3" width="24" style="1395" customWidth="1"/>
    <col min="4" max="4" width="61.28515625" style="1395" customWidth="1"/>
    <col min="5" max="5" width="40" style="1395" customWidth="1"/>
    <col min="6" max="6" width="16.140625" style="1395" customWidth="1"/>
    <col min="7" max="8" width="22.140625" style="1395" customWidth="1"/>
    <col min="9" max="10" width="22" style="1395" customWidth="1"/>
    <col min="11" max="11" width="28.28515625" style="1395" customWidth="1"/>
    <col min="12" max="12" width="9.140625" style="1395"/>
    <col min="13" max="13" width="13.28515625" style="1395" customWidth="1"/>
    <col min="14" max="14" width="26.7109375" style="1395" customWidth="1"/>
    <col min="15" max="15" width="13.28515625" style="1395" customWidth="1"/>
    <col min="16" max="16" width="21.42578125" style="1395" customWidth="1"/>
    <col min="17" max="16384" width="9.140625" style="1395"/>
  </cols>
  <sheetData>
    <row r="1" spans="2:24" ht="13.5" thickBot="1">
      <c r="B1" s="1545"/>
      <c r="C1" s="1545"/>
      <c r="E1" s="1545"/>
      <c r="F1" s="1545"/>
      <c r="G1" s="1545"/>
      <c r="H1" s="1545"/>
      <c r="I1" s="1545"/>
      <c r="J1" s="1545"/>
      <c r="K1" s="1545"/>
    </row>
    <row r="2" spans="2:24" ht="13.5" thickBot="1">
      <c r="B2" s="1545"/>
      <c r="C2" s="1545"/>
      <c r="H2" s="1549" t="s">
        <v>0</v>
      </c>
      <c r="I2" s="1550"/>
      <c r="J2" s="1549" t="s">
        <v>1</v>
      </c>
      <c r="K2" s="1551">
        <f>Identifikace!$B$14</f>
        <v>2025</v>
      </c>
      <c r="S2" s="1661" t="s">
        <v>435</v>
      </c>
    </row>
    <row r="3" spans="2:24" ht="21.75" customHeight="1">
      <c r="B3" s="1552" t="s">
        <v>414</v>
      </c>
      <c r="C3" s="1552"/>
      <c r="D3" s="1552"/>
      <c r="E3" s="1552"/>
      <c r="F3" s="1553"/>
      <c r="G3" s="1545"/>
      <c r="H3" s="1545"/>
      <c r="I3" s="1800"/>
      <c r="J3" s="1800"/>
      <c r="S3" s="1661" t="s">
        <v>433</v>
      </c>
    </row>
    <row r="4" spans="2:24" ht="13.5" thickBot="1">
      <c r="B4" s="1545"/>
      <c r="C4" s="1554"/>
      <c r="D4" s="1554"/>
      <c r="E4" s="1554"/>
      <c r="F4" s="1545"/>
      <c r="G4" s="1545"/>
      <c r="H4" s="1545"/>
      <c r="I4" s="1545"/>
      <c r="J4" s="1545"/>
      <c r="K4" s="1555"/>
      <c r="S4" s="1661" t="s">
        <v>438</v>
      </c>
    </row>
    <row r="5" spans="2:24" ht="13.5" thickBot="1">
      <c r="B5" s="1791"/>
      <c r="C5" s="1793" t="s">
        <v>403</v>
      </c>
      <c r="D5" s="1795" t="s">
        <v>405</v>
      </c>
      <c r="E5" s="1795" t="s">
        <v>415</v>
      </c>
      <c r="F5" s="1795" t="s">
        <v>416</v>
      </c>
      <c r="G5" s="1797" t="str">
        <f>CONCATENATE("Skutečnost"," ",($K$2))</f>
        <v>Skutečnost 2025</v>
      </c>
      <c r="H5" s="1798"/>
      <c r="I5" s="1798"/>
      <c r="J5" s="1798"/>
      <c r="K5" s="1799"/>
      <c r="S5" s="1661" t="s">
        <v>431</v>
      </c>
    </row>
    <row r="6" spans="2:24" ht="64.5" thickBot="1">
      <c r="B6" s="1792"/>
      <c r="C6" s="1794"/>
      <c r="D6" s="1796"/>
      <c r="E6" s="1796"/>
      <c r="F6" s="1796"/>
      <c r="G6" s="1556" t="s">
        <v>417</v>
      </c>
      <c r="H6" s="1557" t="s">
        <v>418</v>
      </c>
      <c r="I6" s="1557" t="s">
        <v>419</v>
      </c>
      <c r="J6" s="1557" t="s">
        <v>420</v>
      </c>
      <c r="K6" s="1558" t="s">
        <v>406</v>
      </c>
      <c r="L6" s="1790"/>
      <c r="M6" s="1701"/>
      <c r="N6" s="1701"/>
      <c r="O6" s="1701"/>
      <c r="P6" s="1701"/>
      <c r="Q6" s="1701"/>
      <c r="R6" s="1701"/>
      <c r="S6" s="1661" t="s">
        <v>436</v>
      </c>
    </row>
    <row r="7" spans="2:24" ht="13.5" thickBot="1">
      <c r="B7" s="1495"/>
      <c r="C7" s="1559" t="s">
        <v>9</v>
      </c>
      <c r="D7" s="1560" t="s">
        <v>10</v>
      </c>
      <c r="E7" s="1559" t="s">
        <v>11</v>
      </c>
      <c r="F7" s="1561" t="s">
        <v>12</v>
      </c>
      <c r="G7" s="1562" t="s">
        <v>13</v>
      </c>
      <c r="H7" s="1563" t="s">
        <v>14</v>
      </c>
      <c r="I7" s="1563" t="s">
        <v>15</v>
      </c>
      <c r="J7" s="1564" t="s">
        <v>16</v>
      </c>
      <c r="K7" s="1565" t="s">
        <v>3</v>
      </c>
      <c r="S7" s="1661" t="s">
        <v>437</v>
      </c>
    </row>
    <row r="8" spans="2:24" ht="13.5" thickBot="1">
      <c r="B8" s="1502">
        <v>1</v>
      </c>
      <c r="C8" s="1566"/>
      <c r="D8" s="1566"/>
      <c r="E8" s="1566"/>
      <c r="F8" s="1566"/>
      <c r="G8" s="1567"/>
      <c r="H8" s="1568"/>
      <c r="I8" s="1568"/>
      <c r="J8" s="1569"/>
      <c r="K8" s="1507"/>
      <c r="S8" s="1661" t="s">
        <v>432</v>
      </c>
    </row>
    <row r="9" spans="2:24">
      <c r="B9" s="1508">
        <f>B8+1</f>
        <v>2</v>
      </c>
      <c r="C9" s="1509"/>
      <c r="D9" s="1509"/>
      <c r="E9" s="1509"/>
      <c r="F9" s="1509"/>
      <c r="G9" s="1570"/>
      <c r="H9" s="1571"/>
      <c r="I9" s="1571"/>
      <c r="J9" s="1572"/>
      <c r="K9" s="1573"/>
      <c r="M9" s="1514" t="s">
        <v>60</v>
      </c>
      <c r="N9" s="1515"/>
      <c r="O9" s="1516" t="s">
        <v>61</v>
      </c>
      <c r="P9" s="1517"/>
    </row>
    <row r="10" spans="2:24">
      <c r="B10" s="1508">
        <f t="shared" ref="B10:B22" si="0">B9+1</f>
        <v>3</v>
      </c>
      <c r="C10" s="1509"/>
      <c r="D10" s="1509"/>
      <c r="E10" s="1509"/>
      <c r="F10" s="1509"/>
      <c r="G10" s="1570"/>
      <c r="H10" s="1571"/>
      <c r="I10" s="1571"/>
      <c r="J10" s="1572"/>
      <c r="K10" s="1573"/>
      <c r="M10" s="1574" t="s">
        <v>62</v>
      </c>
      <c r="N10" s="1575"/>
      <c r="O10" s="1576" t="s">
        <v>62</v>
      </c>
      <c r="P10" s="1577"/>
    </row>
    <row r="11" spans="2:24">
      <c r="B11" s="1578">
        <f t="shared" si="0"/>
        <v>4</v>
      </c>
      <c r="C11" s="1579"/>
      <c r="D11" s="1579"/>
      <c r="E11" s="1579"/>
      <c r="F11" s="1579"/>
      <c r="G11" s="1570"/>
      <c r="H11" s="1571"/>
      <c r="I11" s="1571"/>
      <c r="J11" s="1572"/>
      <c r="K11" s="1573"/>
      <c r="M11" s="1525"/>
      <c r="N11" s="1526"/>
      <c r="O11" s="1527"/>
      <c r="P11" s="1528"/>
    </row>
    <row r="12" spans="2:24">
      <c r="B12" s="1578">
        <f t="shared" si="0"/>
        <v>5</v>
      </c>
      <c r="C12" s="1579"/>
      <c r="D12" s="1579"/>
      <c r="E12" s="1579"/>
      <c r="F12" s="1579"/>
      <c r="G12" s="1570"/>
      <c r="H12" s="1571"/>
      <c r="I12" s="1571"/>
      <c r="J12" s="1572"/>
      <c r="K12" s="1573"/>
      <c r="M12" s="1530"/>
      <c r="N12" s="1526"/>
      <c r="O12" s="1531"/>
      <c r="P12" s="1528"/>
    </row>
    <row r="13" spans="2:24" ht="13.5" thickBot="1">
      <c r="B13" s="1578">
        <f t="shared" si="0"/>
        <v>6</v>
      </c>
      <c r="C13" s="1579"/>
      <c r="D13" s="1579"/>
      <c r="E13" s="1579"/>
      <c r="F13" s="1579"/>
      <c r="G13" s="1570"/>
      <c r="H13" s="1571"/>
      <c r="I13" s="1571"/>
      <c r="J13" s="1572"/>
      <c r="K13" s="1573"/>
      <c r="M13" s="1532" t="s">
        <v>63</v>
      </c>
      <c r="N13" s="1533"/>
      <c r="O13" s="1534" t="s">
        <v>63</v>
      </c>
      <c r="P13" s="1535"/>
    </row>
    <row r="14" spans="2:24" ht="13.5" thickBot="1">
      <c r="B14" s="1578">
        <f t="shared" si="0"/>
        <v>7</v>
      </c>
      <c r="C14" s="1579"/>
      <c r="D14" s="1579"/>
      <c r="E14" s="1579"/>
      <c r="F14" s="1579"/>
      <c r="G14" s="1570"/>
      <c r="H14" s="1571"/>
      <c r="I14" s="1571"/>
      <c r="J14" s="1572"/>
      <c r="K14" s="1573"/>
      <c r="M14" s="1536" t="s">
        <v>64</v>
      </c>
      <c r="N14" s="1537"/>
      <c r="O14" s="1538"/>
      <c r="P14" s="1539"/>
    </row>
    <row r="15" spans="2:24">
      <c r="B15" s="1578">
        <f t="shared" si="0"/>
        <v>8</v>
      </c>
      <c r="C15" s="1579"/>
      <c r="D15" s="1579"/>
      <c r="E15" s="1579"/>
      <c r="F15" s="1579"/>
      <c r="G15" s="1570"/>
      <c r="H15" s="1571"/>
      <c r="I15" s="1571"/>
      <c r="J15" s="1572"/>
      <c r="K15" s="1573"/>
    </row>
    <row r="16" spans="2:24">
      <c r="B16" s="1578">
        <f t="shared" si="0"/>
        <v>9</v>
      </c>
      <c r="C16" s="1579"/>
      <c r="D16" s="1541"/>
      <c r="E16" s="1579"/>
      <c r="F16" s="1579"/>
      <c r="G16" s="1570"/>
      <c r="H16" s="1571"/>
      <c r="I16" s="1571"/>
      <c r="J16" s="1572"/>
      <c r="K16" s="157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3"/>
      <c r="X16" s="313"/>
    </row>
    <row r="17" spans="2:24">
      <c r="B17" s="1578">
        <f t="shared" si="0"/>
        <v>10</v>
      </c>
      <c r="C17" s="1579"/>
      <c r="D17" s="1579"/>
      <c r="E17" s="1579"/>
      <c r="F17" s="1579"/>
      <c r="G17" s="1570"/>
      <c r="H17" s="1571"/>
      <c r="I17" s="1571"/>
      <c r="J17" s="1572"/>
      <c r="K17" s="1573"/>
      <c r="Q17" s="313"/>
      <c r="R17" s="313"/>
      <c r="S17" s="313"/>
      <c r="T17" s="313"/>
      <c r="U17" s="313"/>
      <c r="V17" s="313"/>
      <c r="W17" s="313"/>
      <c r="X17" s="313"/>
    </row>
    <row r="18" spans="2:24">
      <c r="B18" s="1578">
        <f t="shared" si="0"/>
        <v>11</v>
      </c>
      <c r="C18" s="1579"/>
      <c r="D18" s="1579"/>
      <c r="E18" s="1579"/>
      <c r="F18" s="1579"/>
      <c r="G18" s="1570"/>
      <c r="H18" s="1571"/>
      <c r="I18" s="1571"/>
      <c r="J18" s="1572"/>
      <c r="K18" s="1573"/>
      <c r="Q18" s="313"/>
      <c r="R18" s="313"/>
      <c r="S18" s="313"/>
      <c r="T18" s="313"/>
      <c r="U18" s="313"/>
      <c r="V18" s="313"/>
      <c r="W18" s="313"/>
      <c r="X18" s="313"/>
    </row>
    <row r="19" spans="2:24">
      <c r="B19" s="1578">
        <f t="shared" si="0"/>
        <v>12</v>
      </c>
      <c r="C19" s="1579"/>
      <c r="D19" s="1579"/>
      <c r="E19" s="1579"/>
      <c r="F19" s="1579"/>
      <c r="G19" s="1570"/>
      <c r="H19" s="1571"/>
      <c r="I19" s="1571"/>
      <c r="J19" s="1572"/>
      <c r="K19" s="1573"/>
      <c r="Q19" s="313"/>
      <c r="R19" s="313"/>
      <c r="S19" s="313"/>
      <c r="T19" s="313"/>
      <c r="U19" s="313"/>
      <c r="V19" s="313"/>
      <c r="W19" s="313"/>
      <c r="X19" s="313"/>
    </row>
    <row r="20" spans="2:24">
      <c r="B20" s="1578">
        <f t="shared" si="0"/>
        <v>13</v>
      </c>
      <c r="C20" s="1579"/>
      <c r="D20" s="1579"/>
      <c r="E20" s="1579"/>
      <c r="F20" s="1579"/>
      <c r="G20" s="1570"/>
      <c r="H20" s="1571"/>
      <c r="I20" s="1571"/>
      <c r="J20" s="1572"/>
      <c r="K20" s="1573"/>
      <c r="Q20" s="313"/>
      <c r="R20" s="313"/>
      <c r="S20" s="313"/>
      <c r="T20" s="313"/>
      <c r="U20" s="313"/>
      <c r="V20" s="313"/>
      <c r="W20" s="313"/>
      <c r="X20" s="313"/>
    </row>
    <row r="21" spans="2:24">
      <c r="B21" s="1578">
        <f t="shared" si="0"/>
        <v>14</v>
      </c>
      <c r="C21" s="1579"/>
      <c r="D21" s="1579"/>
      <c r="E21" s="1579"/>
      <c r="F21" s="1579"/>
      <c r="G21" s="1570"/>
      <c r="H21" s="1571"/>
      <c r="I21" s="1571"/>
      <c r="J21" s="1572"/>
      <c r="K21" s="1573"/>
      <c r="Q21" s="313"/>
      <c r="R21" s="313"/>
      <c r="S21" s="313"/>
      <c r="T21" s="313"/>
      <c r="U21" s="313"/>
      <c r="V21" s="313"/>
      <c r="W21" s="313"/>
      <c r="X21" s="313"/>
    </row>
    <row r="22" spans="2:24" ht="13.5" thickBot="1">
      <c r="B22" s="1580">
        <f t="shared" si="0"/>
        <v>15</v>
      </c>
      <c r="C22" s="1581"/>
      <c r="D22" s="1581"/>
      <c r="E22" s="1581"/>
      <c r="F22" s="1581"/>
      <c r="G22" s="1582"/>
      <c r="H22" s="1583"/>
      <c r="I22" s="1583"/>
      <c r="J22" s="1584"/>
      <c r="K22" s="1585"/>
      <c r="Q22" s="313"/>
      <c r="R22" s="313"/>
      <c r="S22" s="313"/>
      <c r="T22" s="313"/>
      <c r="U22" s="313"/>
      <c r="V22" s="313"/>
      <c r="W22" s="313"/>
      <c r="X22" s="313"/>
    </row>
    <row r="23" spans="2:24">
      <c r="B23" s="313"/>
      <c r="C23" s="313"/>
      <c r="D23" s="313"/>
      <c r="E23" s="313"/>
      <c r="F23" s="1542"/>
      <c r="G23" s="1542"/>
      <c r="H23" s="1542"/>
      <c r="I23" s="1542"/>
      <c r="J23" s="1542"/>
      <c r="K23" s="1542"/>
      <c r="Q23" s="313"/>
      <c r="R23" s="313"/>
      <c r="S23" s="313"/>
      <c r="T23" s="313"/>
      <c r="U23" s="313"/>
      <c r="V23" s="313"/>
      <c r="W23" s="313"/>
      <c r="X23" s="313"/>
    </row>
    <row r="24" spans="2:24">
      <c r="B24" s="1586"/>
      <c r="C24" s="1482"/>
      <c r="D24" s="1482"/>
      <c r="E24" s="313"/>
      <c r="F24" s="1542"/>
      <c r="G24" s="1542"/>
      <c r="H24" s="1542"/>
      <c r="I24" s="1542"/>
      <c r="J24" s="1542"/>
      <c r="K24" s="1542"/>
      <c r="Q24" s="313"/>
      <c r="R24" s="313"/>
      <c r="S24" s="313"/>
      <c r="T24" s="313"/>
      <c r="U24" s="313"/>
      <c r="V24" s="313"/>
      <c r="W24" s="313"/>
      <c r="X24" s="313"/>
    </row>
    <row r="25" spans="2:24" ht="13.5" thickBot="1">
      <c r="B25" s="313"/>
      <c r="C25" s="313"/>
      <c r="D25" s="313"/>
      <c r="E25" s="313"/>
      <c r="F25" s="1542"/>
      <c r="G25" s="1542"/>
      <c r="H25" s="1542"/>
      <c r="I25" s="1542"/>
      <c r="J25" s="1542"/>
      <c r="K25" s="1542"/>
      <c r="M25" s="313"/>
      <c r="N25" s="313"/>
      <c r="O25" s="313"/>
      <c r="P25" s="313"/>
      <c r="Q25" s="313"/>
      <c r="R25" s="313"/>
      <c r="S25" s="313"/>
      <c r="T25" s="313"/>
      <c r="U25" s="313"/>
      <c r="V25" s="313"/>
      <c r="W25" s="313"/>
      <c r="X25" s="313"/>
    </row>
    <row r="26" spans="2:24" ht="13.5" thickBot="1">
      <c r="B26" s="1791"/>
      <c r="C26" s="1793" t="s">
        <v>403</v>
      </c>
      <c r="D26" s="1795" t="s">
        <v>405</v>
      </c>
      <c r="E26" s="1795" t="s">
        <v>415</v>
      </c>
      <c r="F26" s="1795" t="s">
        <v>421</v>
      </c>
      <c r="G26" s="1797" t="str">
        <f>CONCATENATE("Plán"," ",($K$2+2))</f>
        <v>Plán 2027</v>
      </c>
      <c r="H26" s="1798"/>
      <c r="I26" s="1798"/>
      <c r="J26" s="1798"/>
      <c r="K26" s="1799"/>
      <c r="M26" s="313"/>
      <c r="N26" s="313"/>
      <c r="O26" s="313"/>
      <c r="P26" s="313"/>
      <c r="Q26" s="313"/>
      <c r="R26" s="313"/>
      <c r="S26" s="313"/>
      <c r="T26" s="313"/>
      <c r="U26" s="313"/>
      <c r="V26" s="313"/>
      <c r="W26" s="313"/>
      <c r="X26" s="313"/>
    </row>
    <row r="27" spans="2:24" ht="64.5" thickBot="1">
      <c r="B27" s="1792"/>
      <c r="C27" s="1794"/>
      <c r="D27" s="1796"/>
      <c r="E27" s="1796"/>
      <c r="F27" s="1796"/>
      <c r="G27" s="1556" t="s">
        <v>422</v>
      </c>
      <c r="H27" s="1557" t="s">
        <v>423</v>
      </c>
      <c r="I27" s="1557" t="s">
        <v>424</v>
      </c>
      <c r="J27" s="1557" t="s">
        <v>425</v>
      </c>
      <c r="K27" s="1558" t="s">
        <v>406</v>
      </c>
      <c r="M27" s="313"/>
      <c r="N27" s="313"/>
      <c r="O27" s="313"/>
      <c r="P27" s="313"/>
      <c r="Q27" s="313"/>
      <c r="R27" s="313"/>
      <c r="S27" s="313"/>
      <c r="T27" s="313"/>
      <c r="U27" s="313"/>
      <c r="V27" s="313"/>
      <c r="W27" s="313"/>
      <c r="X27" s="313"/>
    </row>
    <row r="28" spans="2:24" s="1587" customFormat="1" ht="13.5" thickBot="1">
      <c r="B28" s="1491"/>
      <c r="C28" s="1559" t="s">
        <v>9</v>
      </c>
      <c r="D28" s="1560" t="s">
        <v>10</v>
      </c>
      <c r="E28" s="1559" t="s">
        <v>11</v>
      </c>
      <c r="F28" s="1561" t="s">
        <v>12</v>
      </c>
      <c r="G28" s="1562" t="s">
        <v>13</v>
      </c>
      <c r="H28" s="1563" t="s">
        <v>14</v>
      </c>
      <c r="I28" s="1563" t="s">
        <v>15</v>
      </c>
      <c r="J28" s="1564" t="s">
        <v>16</v>
      </c>
      <c r="K28" s="1565" t="s">
        <v>3</v>
      </c>
      <c r="M28" s="1588"/>
      <c r="N28" s="1588"/>
      <c r="O28" s="1588"/>
      <c r="P28" s="1588"/>
      <c r="Q28" s="1588"/>
      <c r="R28" s="1588"/>
      <c r="S28" s="1588"/>
      <c r="T28" s="1588"/>
      <c r="U28" s="1588"/>
      <c r="V28" s="1588"/>
      <c r="W28" s="1588"/>
      <c r="X28" s="1588"/>
    </row>
    <row r="29" spans="2:24">
      <c r="B29" s="1502">
        <v>1</v>
      </c>
      <c r="C29" s="1566"/>
      <c r="D29" s="1566"/>
      <c r="E29" s="1566"/>
      <c r="F29" s="1566"/>
      <c r="G29" s="1567"/>
      <c r="H29" s="1568"/>
      <c r="I29" s="1568"/>
      <c r="J29" s="1569"/>
      <c r="K29" s="1507"/>
    </row>
    <row r="30" spans="2:24">
      <c r="B30" s="1578">
        <f>B29+1</f>
        <v>2</v>
      </c>
      <c r="C30" s="1579"/>
      <c r="D30" s="1579"/>
      <c r="E30" s="1579"/>
      <c r="F30" s="1579"/>
      <c r="G30" s="1570"/>
      <c r="H30" s="1571"/>
      <c r="I30" s="1571"/>
      <c r="J30" s="1572"/>
      <c r="K30" s="1573"/>
    </row>
    <row r="31" spans="2:24">
      <c r="B31" s="1578">
        <f t="shared" ref="B31:B43" si="1">B30+1</f>
        <v>3</v>
      </c>
      <c r="C31" s="1579"/>
      <c r="D31" s="1579"/>
      <c r="E31" s="1579"/>
      <c r="F31" s="1579"/>
      <c r="G31" s="1570"/>
      <c r="H31" s="1571"/>
      <c r="I31" s="1571"/>
      <c r="J31" s="1572"/>
      <c r="K31" s="1573"/>
    </row>
    <row r="32" spans="2:24">
      <c r="B32" s="1578">
        <f t="shared" si="1"/>
        <v>4</v>
      </c>
      <c r="C32" s="1579"/>
      <c r="D32" s="1579"/>
      <c r="E32" s="1579"/>
      <c r="F32" s="1579"/>
      <c r="G32" s="1570"/>
      <c r="H32" s="1571"/>
      <c r="I32" s="1571"/>
      <c r="J32" s="1572"/>
      <c r="K32" s="1573"/>
    </row>
    <row r="33" spans="2:11">
      <c r="B33" s="1578">
        <f t="shared" si="1"/>
        <v>5</v>
      </c>
      <c r="C33" s="1579"/>
      <c r="D33" s="1579"/>
      <c r="E33" s="1579"/>
      <c r="F33" s="1579"/>
      <c r="G33" s="1570"/>
      <c r="H33" s="1571"/>
      <c r="I33" s="1571"/>
      <c r="J33" s="1572"/>
      <c r="K33" s="1573"/>
    </row>
    <row r="34" spans="2:11">
      <c r="B34" s="1578">
        <f t="shared" si="1"/>
        <v>6</v>
      </c>
      <c r="C34" s="1579"/>
      <c r="D34" s="1579"/>
      <c r="E34" s="1579"/>
      <c r="F34" s="1579"/>
      <c r="G34" s="1570"/>
      <c r="H34" s="1571"/>
      <c r="I34" s="1571"/>
      <c r="J34" s="1572"/>
      <c r="K34" s="1573"/>
    </row>
    <row r="35" spans="2:11">
      <c r="B35" s="1578">
        <f t="shared" si="1"/>
        <v>7</v>
      </c>
      <c r="C35" s="1579"/>
      <c r="D35" s="1579"/>
      <c r="E35" s="1579"/>
      <c r="F35" s="1579"/>
      <c r="G35" s="1570"/>
      <c r="H35" s="1571"/>
      <c r="I35" s="1571"/>
      <c r="J35" s="1572"/>
      <c r="K35" s="1573"/>
    </row>
    <row r="36" spans="2:11">
      <c r="B36" s="1578">
        <f t="shared" si="1"/>
        <v>8</v>
      </c>
      <c r="C36" s="1579"/>
      <c r="D36" s="1579"/>
      <c r="E36" s="1579"/>
      <c r="F36" s="1579"/>
      <c r="G36" s="1570"/>
      <c r="H36" s="1571"/>
      <c r="I36" s="1571"/>
      <c r="J36" s="1572"/>
      <c r="K36" s="1573"/>
    </row>
    <row r="37" spans="2:11">
      <c r="B37" s="1578">
        <f t="shared" si="1"/>
        <v>9</v>
      </c>
      <c r="C37" s="1579"/>
      <c r="D37" s="1541"/>
      <c r="E37" s="1579"/>
      <c r="F37" s="1579"/>
      <c r="G37" s="1570"/>
      <c r="H37" s="1571"/>
      <c r="I37" s="1571"/>
      <c r="J37" s="1572"/>
      <c r="K37" s="1573"/>
    </row>
    <row r="38" spans="2:11">
      <c r="B38" s="1578">
        <f t="shared" si="1"/>
        <v>10</v>
      </c>
      <c r="C38" s="1579"/>
      <c r="D38" s="1579"/>
      <c r="E38" s="1579"/>
      <c r="F38" s="1579"/>
      <c r="G38" s="1570"/>
      <c r="H38" s="1571"/>
      <c r="I38" s="1571"/>
      <c r="J38" s="1572"/>
      <c r="K38" s="1573"/>
    </row>
    <row r="39" spans="2:11">
      <c r="B39" s="1578">
        <f t="shared" si="1"/>
        <v>11</v>
      </c>
      <c r="C39" s="1579"/>
      <c r="D39" s="1579"/>
      <c r="E39" s="1579"/>
      <c r="F39" s="1579"/>
      <c r="G39" s="1570"/>
      <c r="H39" s="1571"/>
      <c r="I39" s="1571"/>
      <c r="J39" s="1572"/>
      <c r="K39" s="1573"/>
    </row>
    <row r="40" spans="2:11">
      <c r="B40" s="1578">
        <f t="shared" si="1"/>
        <v>12</v>
      </c>
      <c r="C40" s="1579"/>
      <c r="D40" s="1579"/>
      <c r="E40" s="1579"/>
      <c r="F40" s="1579"/>
      <c r="G40" s="1570"/>
      <c r="H40" s="1571"/>
      <c r="I40" s="1571"/>
      <c r="J40" s="1572"/>
      <c r="K40" s="1573"/>
    </row>
    <row r="41" spans="2:11">
      <c r="B41" s="1578">
        <f t="shared" si="1"/>
        <v>13</v>
      </c>
      <c r="C41" s="1579"/>
      <c r="D41" s="1579"/>
      <c r="E41" s="1579"/>
      <c r="F41" s="1579"/>
      <c r="G41" s="1570"/>
      <c r="H41" s="1571"/>
      <c r="I41" s="1571"/>
      <c r="J41" s="1572"/>
      <c r="K41" s="1573"/>
    </row>
    <row r="42" spans="2:11">
      <c r="B42" s="1578">
        <f t="shared" si="1"/>
        <v>14</v>
      </c>
      <c r="C42" s="1579"/>
      <c r="D42" s="1579"/>
      <c r="E42" s="1579"/>
      <c r="F42" s="1579"/>
      <c r="G42" s="1570"/>
      <c r="H42" s="1571"/>
      <c r="I42" s="1571"/>
      <c r="J42" s="1572"/>
      <c r="K42" s="1573"/>
    </row>
    <row r="43" spans="2:11" ht="13.5" thickBot="1">
      <c r="B43" s="1580">
        <f t="shared" si="1"/>
        <v>15</v>
      </c>
      <c r="C43" s="1581"/>
      <c r="D43" s="1581"/>
      <c r="E43" s="1581"/>
      <c r="F43" s="1581"/>
      <c r="G43" s="1582"/>
      <c r="H43" s="1583"/>
      <c r="I43" s="1583"/>
      <c r="J43" s="1584"/>
      <c r="K43" s="1585"/>
    </row>
    <row r="44" spans="2:11">
      <c r="B44" s="313"/>
      <c r="C44" s="313"/>
      <c r="D44" s="313"/>
      <c r="E44" s="313"/>
      <c r="F44" s="1542"/>
      <c r="G44" s="1542"/>
      <c r="H44" s="1542"/>
      <c r="I44" s="1542"/>
      <c r="J44" s="1542"/>
      <c r="K44" s="1542"/>
    </row>
    <row r="45" spans="2:11">
      <c r="B45" s="313"/>
      <c r="C45" s="313"/>
      <c r="D45" s="313"/>
      <c r="E45" s="313"/>
      <c r="F45" s="1542"/>
      <c r="G45" s="1542"/>
      <c r="H45" s="1542"/>
      <c r="I45" s="1542"/>
      <c r="J45" s="1542"/>
      <c r="K45" s="1542"/>
    </row>
    <row r="46" spans="2:11">
      <c r="B46" s="313"/>
      <c r="C46" s="313"/>
      <c r="D46" s="313"/>
      <c r="E46" s="313"/>
      <c r="F46" s="1542"/>
      <c r="G46" s="1542"/>
      <c r="H46" s="1542"/>
      <c r="I46" s="1542"/>
      <c r="J46" s="1542"/>
      <c r="K46" s="1542"/>
    </row>
    <row r="47" spans="2:11">
      <c r="B47" s="313"/>
      <c r="C47" s="313"/>
      <c r="D47" s="313"/>
      <c r="E47" s="313"/>
      <c r="F47" s="1542"/>
      <c r="G47" s="1542"/>
      <c r="H47" s="1542"/>
      <c r="I47" s="1542"/>
      <c r="J47" s="1542"/>
      <c r="K47" s="1542"/>
    </row>
    <row r="48" spans="2:11">
      <c r="B48" s="313"/>
      <c r="C48" s="313"/>
      <c r="D48" s="313"/>
      <c r="E48" s="313"/>
      <c r="F48" s="1542"/>
      <c r="G48" s="1542"/>
      <c r="H48" s="1542"/>
      <c r="I48" s="1542"/>
      <c r="J48" s="1542"/>
      <c r="K48" s="1542"/>
    </row>
    <row r="49" spans="2:11">
      <c r="B49" s="313"/>
      <c r="C49" s="313"/>
      <c r="D49" s="313"/>
      <c r="E49" s="313"/>
      <c r="F49" s="1542"/>
      <c r="G49" s="1542"/>
      <c r="H49" s="1542"/>
      <c r="I49" s="1542"/>
      <c r="J49" s="1542"/>
      <c r="K49" s="1542"/>
    </row>
    <row r="50" spans="2:11">
      <c r="B50" s="313"/>
      <c r="C50" s="313"/>
      <c r="D50" s="313"/>
      <c r="E50" s="313"/>
      <c r="F50" s="1542"/>
      <c r="G50" s="1542"/>
      <c r="H50" s="1542"/>
      <c r="I50" s="1542"/>
      <c r="J50" s="1542"/>
      <c r="K50" s="1542"/>
    </row>
    <row r="51" spans="2:11">
      <c r="B51" s="313"/>
      <c r="C51" s="313"/>
      <c r="D51" s="313"/>
      <c r="E51" s="313"/>
      <c r="F51" s="1542"/>
      <c r="G51" s="1542"/>
      <c r="H51" s="1542"/>
      <c r="I51" s="1542"/>
      <c r="J51" s="1542"/>
      <c r="K51" s="1542"/>
    </row>
    <row r="52" spans="2:11">
      <c r="B52" s="313"/>
      <c r="C52" s="313"/>
      <c r="D52" s="313"/>
      <c r="E52" s="313"/>
      <c r="F52" s="1542"/>
      <c r="G52" s="1542"/>
      <c r="H52" s="1542"/>
      <c r="I52" s="1542"/>
      <c r="J52" s="1542"/>
      <c r="K52" s="1542"/>
    </row>
    <row r="53" spans="2:11">
      <c r="B53" s="313"/>
      <c r="C53" s="313"/>
      <c r="D53" s="313"/>
      <c r="E53" s="313"/>
      <c r="F53" s="1542"/>
      <c r="G53" s="1542"/>
      <c r="H53" s="1542"/>
      <c r="I53" s="1542"/>
      <c r="J53" s="1542"/>
      <c r="K53" s="1542"/>
    </row>
    <row r="54" spans="2:11">
      <c r="B54" s="313"/>
      <c r="C54" s="313"/>
      <c r="D54" s="313"/>
      <c r="E54" s="313"/>
      <c r="F54" s="1542"/>
      <c r="G54" s="1542"/>
      <c r="H54" s="1542"/>
      <c r="I54" s="1542"/>
      <c r="J54" s="1542"/>
      <c r="K54" s="1542"/>
    </row>
    <row r="55" spans="2:11">
      <c r="B55" s="313"/>
      <c r="C55" s="313"/>
      <c r="D55" s="313"/>
      <c r="E55" s="313"/>
      <c r="F55" s="1542"/>
      <c r="G55" s="1542"/>
      <c r="H55" s="1542"/>
      <c r="I55" s="1542"/>
      <c r="J55" s="1542"/>
      <c r="K55" s="1542"/>
    </row>
    <row r="56" spans="2:11">
      <c r="B56" s="313"/>
      <c r="C56" s="313"/>
      <c r="D56" s="313"/>
      <c r="E56" s="313"/>
      <c r="F56" s="1542"/>
      <c r="G56" s="1542"/>
      <c r="H56" s="1542"/>
      <c r="I56" s="1542"/>
      <c r="J56" s="1542"/>
      <c r="K56" s="1542"/>
    </row>
    <row r="57" spans="2:11">
      <c r="B57" s="313"/>
      <c r="C57" s="313"/>
      <c r="D57" s="313"/>
      <c r="E57" s="313"/>
      <c r="F57" s="1542"/>
      <c r="G57" s="1542"/>
      <c r="H57" s="1542"/>
      <c r="I57" s="1542"/>
      <c r="J57" s="1542"/>
      <c r="K57" s="1542"/>
    </row>
    <row r="58" spans="2:11">
      <c r="B58" s="313"/>
      <c r="C58" s="313"/>
      <c r="D58" s="313"/>
      <c r="E58" s="313"/>
      <c r="F58" s="1542"/>
      <c r="G58" s="1542"/>
      <c r="H58" s="1542"/>
      <c r="I58" s="1542"/>
      <c r="J58" s="1542"/>
      <c r="K58" s="1542"/>
    </row>
    <row r="59" spans="2:11">
      <c r="B59" s="313"/>
      <c r="C59" s="313"/>
      <c r="D59" s="313"/>
      <c r="E59" s="313"/>
      <c r="F59" s="1542"/>
      <c r="G59" s="1542"/>
      <c r="H59" s="1542"/>
      <c r="I59" s="1542"/>
      <c r="J59" s="1542"/>
      <c r="K59" s="1542"/>
    </row>
    <row r="60" spans="2:11">
      <c r="B60" s="313"/>
      <c r="C60" s="313"/>
      <c r="D60" s="313"/>
      <c r="E60" s="313"/>
      <c r="F60" s="1542"/>
      <c r="G60" s="1542"/>
      <c r="H60" s="1542"/>
      <c r="I60" s="1542"/>
      <c r="J60" s="1542"/>
      <c r="K60" s="1542"/>
    </row>
    <row r="61" spans="2:11">
      <c r="B61" s="313"/>
      <c r="C61" s="313"/>
      <c r="D61" s="313"/>
      <c r="E61" s="313"/>
      <c r="F61" s="1542"/>
      <c r="G61" s="1542"/>
      <c r="H61" s="1542"/>
      <c r="I61" s="1542"/>
      <c r="J61" s="1542"/>
      <c r="K61" s="1542"/>
    </row>
    <row r="62" spans="2:11">
      <c r="B62" s="313"/>
      <c r="C62" s="313"/>
      <c r="D62" s="313"/>
      <c r="E62" s="313"/>
      <c r="F62" s="1542"/>
      <c r="G62" s="1542"/>
      <c r="H62" s="1542"/>
      <c r="I62" s="1542"/>
      <c r="J62" s="1542"/>
      <c r="K62" s="1542"/>
    </row>
    <row r="63" spans="2:11">
      <c r="B63" s="313"/>
      <c r="C63" s="313"/>
      <c r="D63" s="313"/>
      <c r="E63" s="313"/>
      <c r="F63" s="1542"/>
      <c r="G63" s="1542"/>
      <c r="H63" s="1542"/>
      <c r="I63" s="1542"/>
      <c r="J63" s="1542"/>
      <c r="K63" s="1542"/>
    </row>
    <row r="64" spans="2:11">
      <c r="B64" s="313"/>
      <c r="C64" s="313"/>
      <c r="D64" s="313"/>
      <c r="E64" s="313"/>
      <c r="F64" s="1542"/>
      <c r="G64" s="1542"/>
      <c r="H64" s="1542"/>
      <c r="I64" s="1542"/>
      <c r="J64" s="1542"/>
      <c r="K64" s="1542"/>
    </row>
    <row r="65" spans="2:11">
      <c r="B65" s="313"/>
      <c r="C65" s="313"/>
      <c r="D65" s="313"/>
      <c r="E65" s="313"/>
      <c r="F65" s="1542"/>
      <c r="G65" s="1542"/>
      <c r="H65" s="1542"/>
      <c r="I65" s="1542"/>
      <c r="J65" s="1542"/>
      <c r="K65" s="1542"/>
    </row>
    <row r="66" spans="2:11">
      <c r="B66" s="313"/>
      <c r="C66" s="313"/>
      <c r="D66" s="313"/>
      <c r="E66" s="313"/>
      <c r="F66" s="1542"/>
      <c r="G66" s="1542"/>
      <c r="H66" s="1542"/>
      <c r="I66" s="1542"/>
      <c r="J66" s="1542"/>
      <c r="K66" s="1542"/>
    </row>
    <row r="67" spans="2:11">
      <c r="B67" s="313"/>
      <c r="C67" s="313"/>
      <c r="D67" s="313"/>
      <c r="E67" s="313"/>
      <c r="F67" s="1542"/>
      <c r="G67" s="1542"/>
      <c r="H67" s="1542"/>
      <c r="I67" s="1542"/>
      <c r="J67" s="1542"/>
      <c r="K67" s="1542"/>
    </row>
    <row r="68" spans="2:11">
      <c r="B68" s="313"/>
      <c r="C68" s="313"/>
      <c r="D68" s="313"/>
      <c r="E68" s="313"/>
      <c r="F68" s="1542"/>
      <c r="G68" s="1542"/>
      <c r="H68" s="1542"/>
      <c r="I68" s="1542"/>
      <c r="J68" s="1542"/>
      <c r="K68" s="1542"/>
    </row>
    <row r="69" spans="2:11">
      <c r="B69" s="313"/>
      <c r="C69" s="313"/>
      <c r="D69" s="313"/>
      <c r="E69" s="313"/>
      <c r="F69" s="1542"/>
      <c r="G69" s="1542"/>
      <c r="H69" s="1542"/>
      <c r="I69" s="1542"/>
      <c r="J69" s="1542"/>
      <c r="K69" s="1542"/>
    </row>
    <row r="70" spans="2:11">
      <c r="B70" s="313"/>
      <c r="C70" s="313"/>
      <c r="D70" s="313"/>
      <c r="E70" s="313"/>
      <c r="F70" s="1542"/>
      <c r="G70" s="1542"/>
      <c r="H70" s="1542"/>
      <c r="I70" s="1542"/>
      <c r="J70" s="1542"/>
      <c r="K70" s="1542"/>
    </row>
    <row r="71" spans="2:11">
      <c r="B71" s="313"/>
      <c r="C71" s="313"/>
      <c r="D71" s="313"/>
      <c r="E71" s="313"/>
      <c r="F71" s="1542"/>
      <c r="G71" s="1542"/>
      <c r="H71" s="1542"/>
      <c r="I71" s="1542"/>
      <c r="J71" s="1542"/>
      <c r="K71" s="1542"/>
    </row>
    <row r="72" spans="2:11">
      <c r="B72" s="313"/>
      <c r="C72" s="313"/>
      <c r="D72" s="313"/>
      <c r="E72" s="313"/>
      <c r="F72" s="1542"/>
      <c r="G72" s="1542"/>
      <c r="H72" s="1542"/>
      <c r="I72" s="1542"/>
      <c r="J72" s="1542"/>
      <c r="K72" s="1542"/>
    </row>
    <row r="73" spans="2:11">
      <c r="B73" s="313"/>
      <c r="C73" s="313"/>
      <c r="D73" s="313"/>
      <c r="E73" s="313"/>
      <c r="F73" s="1542"/>
      <c r="G73" s="1542"/>
      <c r="H73" s="1542"/>
      <c r="I73" s="1542"/>
      <c r="J73" s="1542"/>
      <c r="K73" s="1542"/>
    </row>
    <row r="74" spans="2:11">
      <c r="B74" s="313"/>
      <c r="C74" s="313"/>
      <c r="D74" s="313"/>
      <c r="E74" s="313"/>
      <c r="F74" s="1542"/>
      <c r="G74" s="1542"/>
      <c r="H74" s="1542"/>
      <c r="I74" s="1542"/>
      <c r="J74" s="1542"/>
      <c r="K74" s="1542"/>
    </row>
    <row r="75" spans="2:11">
      <c r="B75" s="313"/>
      <c r="C75" s="313"/>
      <c r="D75" s="313"/>
      <c r="E75" s="313"/>
      <c r="F75" s="1542"/>
      <c r="G75" s="1542"/>
      <c r="H75" s="1542"/>
      <c r="I75" s="1542"/>
      <c r="J75" s="1542"/>
      <c r="K75" s="1542"/>
    </row>
    <row r="76" spans="2:11">
      <c r="B76" s="313"/>
      <c r="C76" s="313"/>
      <c r="D76" s="313"/>
      <c r="E76" s="313"/>
      <c r="F76" s="1542"/>
      <c r="G76" s="1542"/>
      <c r="H76" s="1542"/>
      <c r="I76" s="1542"/>
      <c r="J76" s="1542"/>
      <c r="K76" s="1542"/>
    </row>
    <row r="77" spans="2:11">
      <c r="B77" s="313"/>
      <c r="C77" s="313"/>
      <c r="D77" s="313"/>
      <c r="E77" s="313"/>
      <c r="F77" s="1542"/>
      <c r="G77" s="1542"/>
      <c r="H77" s="1542"/>
      <c r="I77" s="1542"/>
      <c r="J77" s="1542"/>
      <c r="K77" s="1542"/>
    </row>
    <row r="78" spans="2:11">
      <c r="B78" s="313"/>
      <c r="C78" s="313"/>
      <c r="D78" s="313"/>
      <c r="E78" s="313"/>
      <c r="F78" s="1542"/>
      <c r="G78" s="1542"/>
      <c r="H78" s="1542"/>
      <c r="I78" s="1542"/>
      <c r="J78" s="1542"/>
      <c r="K78" s="1542"/>
    </row>
    <row r="79" spans="2:11">
      <c r="B79" s="313"/>
      <c r="C79" s="313"/>
      <c r="D79" s="313"/>
      <c r="E79" s="313"/>
      <c r="F79" s="1542"/>
      <c r="G79" s="1542"/>
      <c r="H79" s="1542"/>
      <c r="I79" s="1542"/>
      <c r="J79" s="1542"/>
      <c r="K79" s="1542"/>
    </row>
    <row r="80" spans="2:11">
      <c r="B80" s="313"/>
      <c r="C80" s="313"/>
      <c r="D80" s="313"/>
      <c r="E80" s="313"/>
      <c r="F80" s="1542"/>
      <c r="G80" s="1542"/>
      <c r="H80" s="1542"/>
      <c r="I80" s="1542"/>
      <c r="J80" s="1542"/>
      <c r="K80" s="1542"/>
    </row>
    <row r="81" spans="2:11">
      <c r="B81" s="313"/>
      <c r="C81" s="313"/>
      <c r="D81" s="313"/>
      <c r="E81" s="313"/>
      <c r="F81" s="1542"/>
      <c r="G81" s="1542"/>
      <c r="H81" s="1542"/>
      <c r="I81" s="1542"/>
      <c r="J81" s="1542"/>
      <c r="K81" s="1542"/>
    </row>
    <row r="82" spans="2:11">
      <c r="B82" s="313"/>
      <c r="C82" s="313"/>
      <c r="D82" s="313"/>
      <c r="E82" s="313"/>
      <c r="F82" s="1542"/>
      <c r="G82" s="1542"/>
      <c r="H82" s="1542"/>
      <c r="I82" s="1542"/>
      <c r="J82" s="1542"/>
      <c r="K82" s="1542"/>
    </row>
    <row r="83" spans="2:11">
      <c r="B83" s="313"/>
      <c r="C83" s="313"/>
      <c r="D83" s="313"/>
      <c r="E83" s="313"/>
      <c r="F83" s="1542"/>
      <c r="G83" s="1542"/>
      <c r="H83" s="1542"/>
      <c r="I83" s="1542"/>
      <c r="J83" s="1542"/>
      <c r="K83" s="1542"/>
    </row>
    <row r="84" spans="2:11">
      <c r="B84" s="313"/>
      <c r="C84" s="313"/>
      <c r="D84" s="313"/>
      <c r="E84" s="313"/>
      <c r="F84" s="1542"/>
      <c r="G84" s="1542"/>
      <c r="H84" s="1542"/>
      <c r="I84" s="1542"/>
      <c r="J84" s="1542"/>
      <c r="K84" s="1542"/>
    </row>
    <row r="85" spans="2:11">
      <c r="B85" s="313"/>
      <c r="C85" s="313"/>
      <c r="D85" s="313"/>
      <c r="E85" s="313"/>
      <c r="F85" s="1542"/>
      <c r="G85" s="1542"/>
      <c r="H85" s="1542"/>
      <c r="I85" s="1542"/>
      <c r="J85" s="1542"/>
      <c r="K85" s="1542"/>
    </row>
    <row r="86" spans="2:11">
      <c r="B86" s="313"/>
      <c r="C86" s="313"/>
      <c r="D86" s="313"/>
      <c r="E86" s="313"/>
      <c r="F86" s="1542"/>
      <c r="G86" s="1542"/>
      <c r="H86" s="1542"/>
      <c r="I86" s="1542"/>
      <c r="J86" s="1542"/>
      <c r="K86" s="1542"/>
    </row>
    <row r="87" spans="2:11">
      <c r="B87" s="313"/>
      <c r="C87" s="313"/>
      <c r="D87" s="313"/>
      <c r="E87" s="313"/>
      <c r="F87" s="1542"/>
      <c r="G87" s="1542"/>
      <c r="H87" s="1542"/>
      <c r="I87" s="1542"/>
      <c r="J87" s="1542"/>
      <c r="K87" s="1542"/>
    </row>
    <row r="88" spans="2:11">
      <c r="B88" s="313"/>
      <c r="C88" s="313"/>
      <c r="D88" s="313"/>
      <c r="E88" s="313"/>
      <c r="F88" s="1542"/>
      <c r="G88" s="1542"/>
      <c r="H88" s="1542"/>
      <c r="I88" s="1542"/>
      <c r="J88" s="1542"/>
      <c r="K88" s="1542"/>
    </row>
    <row r="89" spans="2:11">
      <c r="B89" s="313"/>
      <c r="C89" s="313"/>
      <c r="D89" s="313"/>
      <c r="E89" s="313"/>
      <c r="F89" s="1542"/>
      <c r="G89" s="1542"/>
      <c r="H89" s="1542"/>
      <c r="I89" s="1542"/>
      <c r="J89" s="1542"/>
      <c r="K89" s="1542"/>
    </row>
    <row r="90" spans="2:11">
      <c r="B90" s="313"/>
      <c r="C90" s="313"/>
      <c r="D90" s="313"/>
      <c r="E90" s="313"/>
      <c r="F90" s="1542"/>
      <c r="G90" s="1542"/>
      <c r="H90" s="1542"/>
      <c r="I90" s="1542"/>
      <c r="J90" s="1542"/>
      <c r="K90" s="1542"/>
    </row>
    <row r="91" spans="2:11">
      <c r="B91" s="313"/>
      <c r="C91" s="313"/>
      <c r="D91" s="313"/>
      <c r="E91" s="313"/>
      <c r="F91" s="1542"/>
      <c r="G91" s="1542"/>
      <c r="H91" s="1542"/>
      <c r="I91" s="1542"/>
      <c r="J91" s="1542"/>
      <c r="K91" s="1542"/>
    </row>
    <row r="92" spans="2:11">
      <c r="B92" s="313"/>
      <c r="C92" s="313"/>
      <c r="D92" s="313"/>
      <c r="E92" s="313"/>
      <c r="F92" s="1542"/>
      <c r="G92" s="1542"/>
      <c r="H92" s="1542"/>
      <c r="I92" s="1542"/>
      <c r="J92" s="1542"/>
      <c r="K92" s="1542"/>
    </row>
    <row r="93" spans="2:11">
      <c r="B93" s="313"/>
      <c r="C93" s="313"/>
      <c r="D93" s="313"/>
      <c r="E93" s="313"/>
      <c r="F93" s="1542"/>
      <c r="G93" s="1542"/>
      <c r="H93" s="1542"/>
      <c r="I93" s="1542"/>
      <c r="J93" s="1542"/>
      <c r="K93" s="1542"/>
    </row>
    <row r="94" spans="2:11">
      <c r="B94" s="313"/>
      <c r="C94" s="313"/>
      <c r="D94" s="313"/>
      <c r="E94" s="313"/>
      <c r="F94" s="1542"/>
      <c r="G94" s="1542"/>
      <c r="H94" s="1542"/>
      <c r="I94" s="1542"/>
      <c r="J94" s="1542"/>
      <c r="K94" s="1542"/>
    </row>
    <row r="95" spans="2:11">
      <c r="B95" s="313"/>
      <c r="C95" s="313"/>
      <c r="D95" s="313"/>
      <c r="E95" s="313"/>
      <c r="F95" s="1542"/>
      <c r="G95" s="1542"/>
      <c r="H95" s="1542"/>
      <c r="I95" s="1542"/>
      <c r="J95" s="1542"/>
      <c r="K95" s="1542"/>
    </row>
    <row r="96" spans="2:11">
      <c r="B96" s="313"/>
      <c r="C96" s="313"/>
      <c r="D96" s="313"/>
      <c r="E96" s="313"/>
      <c r="F96" s="1542"/>
      <c r="G96" s="1542"/>
      <c r="H96" s="1542"/>
      <c r="I96" s="1542"/>
      <c r="J96" s="1542"/>
      <c r="K96" s="1542"/>
    </row>
    <row r="97" spans="2:11">
      <c r="B97" s="313"/>
      <c r="C97" s="313"/>
      <c r="D97" s="313"/>
      <c r="E97" s="313"/>
      <c r="F97" s="1542"/>
      <c r="G97" s="1542"/>
      <c r="H97" s="1542"/>
      <c r="I97" s="1542"/>
      <c r="J97" s="1542"/>
      <c r="K97" s="1542"/>
    </row>
    <row r="98" spans="2:11">
      <c r="B98" s="313"/>
      <c r="C98" s="313"/>
      <c r="D98" s="313"/>
      <c r="E98" s="313"/>
      <c r="F98" s="1542"/>
      <c r="G98" s="1542"/>
      <c r="H98" s="1542"/>
      <c r="I98" s="1542"/>
      <c r="J98" s="1542"/>
      <c r="K98" s="1542"/>
    </row>
    <row r="99" spans="2:11">
      <c r="B99" s="313"/>
      <c r="C99" s="313"/>
      <c r="D99" s="313"/>
      <c r="E99" s="313"/>
      <c r="F99" s="1542"/>
      <c r="G99" s="1542"/>
      <c r="H99" s="1542"/>
      <c r="I99" s="1542"/>
      <c r="J99" s="1542"/>
      <c r="K99" s="1542"/>
    </row>
    <row r="100" spans="2:11">
      <c r="B100" s="313"/>
      <c r="C100" s="313"/>
      <c r="D100" s="313"/>
      <c r="E100" s="313"/>
      <c r="F100" s="1542"/>
      <c r="G100" s="1542"/>
      <c r="H100" s="1542"/>
      <c r="I100" s="1542"/>
      <c r="J100" s="1542"/>
      <c r="K100" s="1542"/>
    </row>
    <row r="101" spans="2:11">
      <c r="B101" s="313"/>
      <c r="C101" s="313"/>
      <c r="D101" s="313"/>
      <c r="E101" s="313"/>
      <c r="F101" s="1542"/>
      <c r="G101" s="1542"/>
      <c r="H101" s="1542"/>
      <c r="I101" s="1542"/>
      <c r="J101" s="1542"/>
      <c r="K101" s="1542"/>
    </row>
    <row r="102" spans="2:11">
      <c r="B102" s="313"/>
      <c r="C102" s="313"/>
      <c r="D102" s="313"/>
      <c r="E102" s="313"/>
      <c r="F102" s="1542"/>
      <c r="G102" s="1542"/>
      <c r="H102" s="1542"/>
      <c r="I102" s="1542"/>
      <c r="J102" s="1542"/>
      <c r="K102" s="1542"/>
    </row>
    <row r="103" spans="2:11">
      <c r="B103" s="313"/>
      <c r="C103" s="313"/>
      <c r="D103" s="313"/>
      <c r="E103" s="313"/>
      <c r="F103" s="1542"/>
      <c r="G103" s="1542"/>
      <c r="H103" s="1542"/>
      <c r="I103" s="1542"/>
      <c r="J103" s="1542"/>
      <c r="K103" s="1542"/>
    </row>
    <row r="104" spans="2:11">
      <c r="B104" s="313"/>
      <c r="C104" s="313"/>
      <c r="D104" s="313"/>
      <c r="E104" s="313"/>
      <c r="F104" s="1542"/>
      <c r="G104" s="1542"/>
      <c r="H104" s="1542"/>
      <c r="I104" s="1542"/>
      <c r="J104" s="1542"/>
      <c r="K104" s="1542"/>
    </row>
    <row r="105" spans="2:11">
      <c r="B105" s="313"/>
      <c r="C105" s="313"/>
      <c r="D105" s="313"/>
      <c r="E105" s="313"/>
      <c r="F105" s="1542"/>
      <c r="G105" s="1542"/>
      <c r="H105" s="1542"/>
      <c r="I105" s="1542"/>
      <c r="J105" s="1542"/>
      <c r="K105" s="1542"/>
    </row>
    <row r="106" spans="2:11">
      <c r="B106" s="313"/>
      <c r="C106" s="313"/>
      <c r="D106" s="313"/>
      <c r="E106" s="313"/>
      <c r="F106" s="1542"/>
      <c r="G106" s="1542"/>
      <c r="H106" s="1542"/>
      <c r="I106" s="1542"/>
      <c r="J106" s="1542"/>
      <c r="K106" s="1542"/>
    </row>
    <row r="107" spans="2:11">
      <c r="B107" s="313"/>
      <c r="C107" s="313"/>
      <c r="D107" s="313"/>
      <c r="E107" s="313"/>
      <c r="F107" s="1542"/>
      <c r="G107" s="1542"/>
      <c r="H107" s="1542"/>
      <c r="I107" s="1542"/>
      <c r="J107" s="1542"/>
      <c r="K107" s="1542"/>
    </row>
    <row r="108" spans="2:11">
      <c r="B108" s="313"/>
      <c r="C108" s="313"/>
      <c r="D108" s="313"/>
      <c r="E108" s="313"/>
      <c r="F108" s="1542"/>
      <c r="G108" s="1542"/>
      <c r="H108" s="1542"/>
      <c r="I108" s="1542"/>
      <c r="J108" s="1542"/>
      <c r="K108" s="1542"/>
    </row>
    <row r="109" spans="2:11">
      <c r="B109" s="313"/>
      <c r="C109" s="313"/>
      <c r="D109" s="313"/>
      <c r="E109" s="313"/>
      <c r="F109" s="1542"/>
      <c r="G109" s="1542"/>
      <c r="H109" s="1542"/>
      <c r="I109" s="1542"/>
      <c r="J109" s="1542"/>
      <c r="K109" s="1542"/>
    </row>
    <row r="110" spans="2:11">
      <c r="B110" s="313"/>
      <c r="C110" s="313"/>
      <c r="D110" s="313"/>
      <c r="E110" s="313"/>
      <c r="F110" s="1542"/>
      <c r="G110" s="1542"/>
      <c r="H110" s="1542"/>
      <c r="I110" s="1542"/>
      <c r="J110" s="1542"/>
      <c r="K110" s="1542"/>
    </row>
    <row r="111" spans="2:11">
      <c r="B111" s="313"/>
      <c r="C111" s="313"/>
      <c r="D111" s="313"/>
      <c r="E111" s="313"/>
      <c r="F111" s="1542"/>
      <c r="G111" s="1542"/>
      <c r="H111" s="1542"/>
      <c r="I111" s="1542"/>
      <c r="J111" s="1542"/>
      <c r="K111" s="1542"/>
    </row>
    <row r="112" spans="2:11">
      <c r="B112" s="313"/>
      <c r="C112" s="313"/>
      <c r="D112" s="313"/>
      <c r="E112" s="313"/>
      <c r="F112" s="1542"/>
      <c r="G112" s="1542"/>
      <c r="H112" s="1542"/>
      <c r="I112" s="1542"/>
      <c r="J112" s="1542"/>
      <c r="K112" s="1542"/>
    </row>
    <row r="113" spans="2:11">
      <c r="B113" s="313"/>
      <c r="C113" s="313"/>
      <c r="D113" s="313"/>
      <c r="E113" s="313"/>
      <c r="F113" s="1542"/>
      <c r="G113" s="1542"/>
      <c r="H113" s="1542"/>
      <c r="I113" s="1542"/>
      <c r="J113" s="1542"/>
      <c r="K113" s="1542"/>
    </row>
    <row r="114" spans="2:11">
      <c r="B114" s="313"/>
      <c r="C114" s="313"/>
      <c r="D114" s="313"/>
      <c r="E114" s="313"/>
      <c r="F114" s="1542"/>
      <c r="G114" s="1542"/>
      <c r="H114" s="1542"/>
      <c r="I114" s="1542"/>
      <c r="J114" s="1542"/>
      <c r="K114" s="1542"/>
    </row>
    <row r="115" spans="2:11">
      <c r="B115" s="313"/>
      <c r="C115" s="313"/>
      <c r="D115" s="313"/>
      <c r="E115" s="313"/>
      <c r="F115" s="1542"/>
      <c r="G115" s="1542"/>
      <c r="H115" s="1542"/>
      <c r="I115" s="1542"/>
      <c r="J115" s="1542"/>
      <c r="K115" s="1542"/>
    </row>
    <row r="116" spans="2:11">
      <c r="B116" s="313"/>
      <c r="C116" s="313"/>
      <c r="D116" s="313"/>
      <c r="E116" s="313"/>
      <c r="F116" s="1542"/>
      <c r="G116" s="1542"/>
      <c r="H116" s="1542"/>
      <c r="I116" s="1542"/>
      <c r="J116" s="1542"/>
      <c r="K116" s="1542"/>
    </row>
    <row r="117" spans="2:11">
      <c r="B117" s="313"/>
      <c r="C117" s="313"/>
      <c r="D117" s="313"/>
      <c r="E117" s="313"/>
      <c r="F117" s="1542"/>
      <c r="G117" s="1542"/>
      <c r="H117" s="1542"/>
      <c r="I117" s="1542"/>
      <c r="J117" s="1542"/>
      <c r="K117" s="1542"/>
    </row>
    <row r="118" spans="2:11">
      <c r="B118" s="313"/>
      <c r="C118" s="313"/>
      <c r="D118" s="313"/>
      <c r="E118" s="313"/>
      <c r="F118" s="1542"/>
      <c r="G118" s="1542"/>
      <c r="H118" s="1542"/>
      <c r="I118" s="1542"/>
      <c r="J118" s="1542"/>
      <c r="K118" s="1542"/>
    </row>
    <row r="119" spans="2:11">
      <c r="B119" s="313"/>
      <c r="C119" s="313"/>
      <c r="D119" s="313"/>
      <c r="E119" s="313"/>
      <c r="F119" s="1542"/>
      <c r="G119" s="1542"/>
      <c r="H119" s="1542"/>
      <c r="I119" s="1542"/>
      <c r="J119" s="1542"/>
      <c r="K119" s="1542"/>
    </row>
    <row r="120" spans="2:11">
      <c r="B120" s="313"/>
      <c r="C120" s="313"/>
      <c r="D120" s="313"/>
      <c r="E120" s="313"/>
      <c r="F120" s="1542"/>
      <c r="G120" s="1542"/>
      <c r="H120" s="1542"/>
      <c r="I120" s="1542"/>
      <c r="J120" s="1542"/>
      <c r="K120" s="1542"/>
    </row>
    <row r="121" spans="2:11">
      <c r="B121" s="313"/>
      <c r="C121" s="313"/>
      <c r="D121" s="313"/>
      <c r="E121" s="313"/>
      <c r="F121" s="1542"/>
      <c r="G121" s="1542"/>
      <c r="H121" s="1542"/>
      <c r="I121" s="1542"/>
      <c r="J121" s="1542"/>
      <c r="K121" s="1542"/>
    </row>
    <row r="122" spans="2:11">
      <c r="B122" s="313"/>
      <c r="C122" s="313"/>
      <c r="D122" s="313"/>
      <c r="E122" s="313"/>
      <c r="F122" s="1542"/>
      <c r="G122" s="1542"/>
      <c r="H122" s="1542"/>
      <c r="I122" s="1542"/>
      <c r="J122" s="1542"/>
      <c r="K122" s="1542"/>
    </row>
    <row r="123" spans="2:11">
      <c r="B123" s="313"/>
      <c r="C123" s="313"/>
      <c r="D123" s="313"/>
      <c r="E123" s="313"/>
      <c r="F123" s="1542"/>
      <c r="G123" s="1542"/>
      <c r="H123" s="1542"/>
      <c r="I123" s="1542"/>
      <c r="J123" s="1542"/>
      <c r="K123" s="1542"/>
    </row>
    <row r="124" spans="2:11">
      <c r="B124" s="313"/>
      <c r="C124" s="313"/>
      <c r="D124" s="313"/>
      <c r="E124" s="313"/>
      <c r="F124" s="1542"/>
      <c r="G124" s="1542"/>
      <c r="H124" s="1542"/>
      <c r="I124" s="1542"/>
      <c r="J124" s="1542"/>
      <c r="K124" s="1542"/>
    </row>
    <row r="125" spans="2:11">
      <c r="B125" s="313"/>
      <c r="C125" s="313"/>
      <c r="D125" s="313"/>
      <c r="E125" s="313"/>
      <c r="F125" s="1542"/>
      <c r="G125" s="1542"/>
      <c r="H125" s="1542"/>
      <c r="I125" s="1542"/>
      <c r="J125" s="1542"/>
      <c r="K125" s="1542"/>
    </row>
    <row r="126" spans="2:11">
      <c r="B126" s="313"/>
      <c r="C126" s="313"/>
      <c r="D126" s="313"/>
      <c r="E126" s="313"/>
      <c r="F126" s="1542"/>
      <c r="G126" s="1542"/>
      <c r="H126" s="1542"/>
      <c r="I126" s="1542"/>
      <c r="J126" s="1542"/>
      <c r="K126" s="1542"/>
    </row>
    <row r="127" spans="2:11">
      <c r="B127" s="313"/>
      <c r="C127" s="313"/>
      <c r="D127" s="313"/>
      <c r="E127" s="313"/>
      <c r="F127" s="1542"/>
      <c r="G127" s="1542"/>
      <c r="H127" s="1542"/>
      <c r="I127" s="1542"/>
      <c r="J127" s="1542"/>
      <c r="K127" s="1542"/>
    </row>
    <row r="128" spans="2:11">
      <c r="B128" s="313"/>
      <c r="C128" s="313"/>
      <c r="D128" s="313"/>
      <c r="E128" s="313"/>
      <c r="F128" s="1542"/>
      <c r="G128" s="1542"/>
      <c r="H128" s="1542"/>
      <c r="I128" s="1542"/>
      <c r="J128" s="1542"/>
      <c r="K128" s="1542"/>
    </row>
    <row r="129" spans="2:11">
      <c r="B129" s="313"/>
      <c r="C129" s="313"/>
      <c r="D129" s="313"/>
      <c r="E129" s="313"/>
      <c r="F129" s="1542"/>
      <c r="G129" s="1542"/>
      <c r="H129" s="1542"/>
      <c r="I129" s="1542"/>
      <c r="J129" s="1542"/>
      <c r="K129" s="1542"/>
    </row>
    <row r="130" spans="2:11">
      <c r="B130" s="313"/>
      <c r="C130" s="313"/>
      <c r="D130" s="313"/>
      <c r="E130" s="313"/>
      <c r="F130" s="1542"/>
      <c r="G130" s="1542"/>
      <c r="H130" s="1542"/>
      <c r="I130" s="1542"/>
      <c r="J130" s="1542"/>
      <c r="K130" s="1542"/>
    </row>
    <row r="131" spans="2:11">
      <c r="B131" s="313"/>
      <c r="C131" s="313"/>
      <c r="D131" s="313"/>
      <c r="E131" s="313"/>
      <c r="F131" s="1542"/>
      <c r="G131" s="1542"/>
      <c r="H131" s="1542"/>
      <c r="I131" s="1542"/>
      <c r="J131" s="1542"/>
      <c r="K131" s="1542"/>
    </row>
    <row r="132" spans="2:11">
      <c r="B132" s="313"/>
      <c r="C132" s="313"/>
      <c r="D132" s="313"/>
      <c r="E132" s="313"/>
      <c r="F132" s="1542"/>
      <c r="G132" s="1542"/>
      <c r="H132" s="1542"/>
      <c r="I132" s="1542"/>
      <c r="J132" s="1542"/>
      <c r="K132" s="1542"/>
    </row>
    <row r="133" spans="2:11">
      <c r="B133" s="313"/>
      <c r="C133" s="313"/>
      <c r="D133" s="313"/>
      <c r="E133" s="313"/>
      <c r="F133" s="1542"/>
      <c r="G133" s="1542"/>
      <c r="H133" s="1542"/>
      <c r="I133" s="1542"/>
      <c r="J133" s="1542"/>
      <c r="K133" s="1542"/>
    </row>
    <row r="134" spans="2:11">
      <c r="B134" s="313"/>
      <c r="C134" s="313"/>
      <c r="D134" s="313"/>
      <c r="E134" s="313"/>
      <c r="F134" s="1542"/>
      <c r="G134" s="1542"/>
      <c r="H134" s="1542"/>
      <c r="I134" s="1542"/>
      <c r="J134" s="1542"/>
      <c r="K134" s="1542"/>
    </row>
    <row r="135" spans="2:11">
      <c r="B135" s="313"/>
      <c r="C135" s="313"/>
      <c r="D135" s="313"/>
      <c r="E135" s="313"/>
      <c r="F135" s="1542"/>
      <c r="G135" s="1542"/>
      <c r="H135" s="1542"/>
      <c r="I135" s="1542"/>
      <c r="J135" s="1542"/>
      <c r="K135" s="1542"/>
    </row>
    <row r="136" spans="2:11">
      <c r="B136" s="313"/>
      <c r="C136" s="313"/>
      <c r="D136" s="313"/>
      <c r="E136" s="313"/>
      <c r="F136" s="1542"/>
      <c r="G136" s="1542"/>
      <c r="H136" s="1542"/>
      <c r="I136" s="1542"/>
      <c r="J136" s="1542"/>
      <c r="K136" s="1542"/>
    </row>
    <row r="137" spans="2:11">
      <c r="B137" s="313"/>
      <c r="C137" s="313"/>
      <c r="D137" s="313"/>
      <c r="E137" s="313"/>
      <c r="F137" s="1542"/>
      <c r="G137" s="1542"/>
      <c r="H137" s="1542"/>
      <c r="I137" s="1542"/>
      <c r="J137" s="1542"/>
      <c r="K137" s="1542"/>
    </row>
    <row r="138" spans="2:11">
      <c r="B138" s="313"/>
      <c r="C138" s="313"/>
      <c r="D138" s="313"/>
      <c r="E138" s="313"/>
      <c r="F138" s="1542"/>
      <c r="G138" s="1542"/>
      <c r="H138" s="1542"/>
      <c r="I138" s="1542"/>
      <c r="J138" s="1542"/>
      <c r="K138" s="1542"/>
    </row>
    <row r="139" spans="2:11">
      <c r="B139" s="313"/>
      <c r="C139" s="313"/>
      <c r="D139" s="313"/>
      <c r="E139" s="313"/>
      <c r="F139" s="1542"/>
      <c r="G139" s="1542"/>
      <c r="H139" s="1542"/>
      <c r="I139" s="1542"/>
      <c r="J139" s="1542"/>
      <c r="K139" s="1542"/>
    </row>
    <row r="140" spans="2:11">
      <c r="B140" s="313"/>
      <c r="C140" s="313"/>
      <c r="D140" s="313"/>
      <c r="E140" s="313"/>
      <c r="F140" s="1542"/>
      <c r="G140" s="1542"/>
      <c r="H140" s="1542"/>
      <c r="I140" s="1542"/>
      <c r="J140" s="1542"/>
      <c r="K140" s="1542"/>
    </row>
    <row r="141" spans="2:11">
      <c r="B141" s="313"/>
      <c r="C141" s="313"/>
      <c r="D141" s="313"/>
      <c r="E141" s="313"/>
      <c r="F141" s="1542"/>
      <c r="G141" s="1542"/>
      <c r="H141" s="1542"/>
      <c r="I141" s="1542"/>
      <c r="J141" s="1542"/>
      <c r="K141" s="1542"/>
    </row>
    <row r="142" spans="2:11">
      <c r="B142" s="313"/>
      <c r="C142" s="313"/>
      <c r="D142" s="313"/>
      <c r="E142" s="313"/>
      <c r="F142" s="1542"/>
      <c r="G142" s="1542"/>
      <c r="H142" s="1542"/>
      <c r="I142" s="1542"/>
      <c r="J142" s="1542"/>
      <c r="K142" s="1542"/>
    </row>
    <row r="143" spans="2:11">
      <c r="B143" s="313"/>
      <c r="C143" s="313"/>
      <c r="D143" s="313"/>
      <c r="E143" s="313"/>
      <c r="F143" s="1542"/>
      <c r="G143" s="1542"/>
      <c r="H143" s="1542"/>
      <c r="I143" s="1542"/>
      <c r="J143" s="1542"/>
      <c r="K143" s="1542"/>
    </row>
    <row r="144" spans="2:11">
      <c r="B144" s="313"/>
      <c r="C144" s="313"/>
      <c r="D144" s="313"/>
      <c r="E144" s="313"/>
      <c r="F144" s="1542"/>
      <c r="G144" s="1542"/>
      <c r="H144" s="1542"/>
      <c r="I144" s="1542"/>
      <c r="J144" s="1542"/>
      <c r="K144" s="1542"/>
    </row>
    <row r="145" spans="2:11">
      <c r="B145" s="313"/>
      <c r="C145" s="313"/>
      <c r="D145" s="313"/>
      <c r="E145" s="313"/>
      <c r="F145" s="1542"/>
      <c r="G145" s="1542"/>
      <c r="H145" s="1542"/>
      <c r="I145" s="1542"/>
      <c r="J145" s="1542"/>
      <c r="K145" s="1542"/>
    </row>
    <row r="146" spans="2:11">
      <c r="B146" s="313"/>
      <c r="C146" s="313"/>
      <c r="D146" s="313"/>
      <c r="E146" s="313"/>
      <c r="F146" s="1542"/>
      <c r="G146" s="1542"/>
      <c r="H146" s="1542"/>
      <c r="I146" s="1542"/>
      <c r="J146" s="1542"/>
      <c r="K146" s="1542"/>
    </row>
    <row r="147" spans="2:11">
      <c r="B147" s="313"/>
      <c r="C147" s="313"/>
      <c r="D147" s="313"/>
      <c r="E147" s="313"/>
      <c r="F147" s="1542"/>
      <c r="G147" s="1542"/>
      <c r="H147" s="1542"/>
      <c r="I147" s="1542"/>
      <c r="J147" s="1542"/>
      <c r="K147" s="1542"/>
    </row>
    <row r="148" spans="2:11">
      <c r="B148" s="313"/>
      <c r="C148" s="313"/>
      <c r="D148" s="313"/>
      <c r="E148" s="313"/>
      <c r="F148" s="1542"/>
      <c r="G148" s="1542"/>
      <c r="H148" s="1542"/>
      <c r="I148" s="1542"/>
      <c r="J148" s="1542"/>
      <c r="K148" s="1542"/>
    </row>
    <row r="149" spans="2:11">
      <c r="B149" s="313"/>
      <c r="C149" s="313"/>
      <c r="D149" s="313"/>
      <c r="E149" s="313"/>
      <c r="F149" s="1542"/>
      <c r="G149" s="1542"/>
      <c r="H149" s="1542"/>
      <c r="I149" s="1542"/>
      <c r="J149" s="1542"/>
      <c r="K149" s="1542"/>
    </row>
    <row r="150" spans="2:11">
      <c r="B150" s="313"/>
      <c r="C150" s="313"/>
      <c r="D150" s="313"/>
      <c r="E150" s="313"/>
      <c r="F150" s="1542"/>
      <c r="G150" s="1542"/>
      <c r="H150" s="1542"/>
      <c r="I150" s="1542"/>
      <c r="J150" s="1542"/>
      <c r="K150" s="1542"/>
    </row>
    <row r="151" spans="2:11">
      <c r="B151" s="313"/>
      <c r="C151" s="313"/>
      <c r="D151" s="313"/>
      <c r="E151" s="313"/>
      <c r="F151" s="1542"/>
      <c r="G151" s="1542"/>
      <c r="H151" s="1542"/>
      <c r="I151" s="1542"/>
      <c r="J151" s="1542"/>
      <c r="K151" s="1542"/>
    </row>
    <row r="152" spans="2:11">
      <c r="B152" s="313"/>
      <c r="C152" s="313"/>
      <c r="D152" s="313"/>
      <c r="E152" s="313"/>
      <c r="F152" s="1542"/>
      <c r="G152" s="1542"/>
      <c r="H152" s="1542"/>
      <c r="I152" s="1542"/>
      <c r="J152" s="1542"/>
      <c r="K152" s="1542"/>
    </row>
    <row r="153" spans="2:11">
      <c r="B153" s="313"/>
      <c r="C153" s="313"/>
      <c r="D153" s="313"/>
      <c r="E153" s="313"/>
      <c r="F153" s="1542"/>
      <c r="G153" s="1542"/>
      <c r="H153" s="1542"/>
      <c r="I153" s="1542"/>
      <c r="J153" s="1542"/>
      <c r="K153" s="1542"/>
    </row>
    <row r="154" spans="2:11">
      <c r="B154" s="313"/>
      <c r="C154" s="313"/>
      <c r="D154" s="313"/>
      <c r="E154" s="313"/>
      <c r="F154" s="1542"/>
      <c r="G154" s="1542"/>
      <c r="H154" s="1542"/>
      <c r="I154" s="1542"/>
      <c r="J154" s="1542"/>
      <c r="K154" s="1542"/>
    </row>
    <row r="155" spans="2:11">
      <c r="B155" s="313"/>
      <c r="C155" s="313"/>
      <c r="D155" s="313"/>
      <c r="E155" s="313"/>
      <c r="F155" s="1542"/>
      <c r="G155" s="1542"/>
      <c r="H155" s="1542"/>
      <c r="I155" s="1542"/>
      <c r="J155" s="1542"/>
      <c r="K155" s="1542"/>
    </row>
    <row r="156" spans="2:11">
      <c r="B156" s="313"/>
      <c r="C156" s="313"/>
      <c r="D156" s="313"/>
      <c r="E156" s="313"/>
      <c r="F156" s="1542"/>
      <c r="G156" s="1542"/>
      <c r="H156" s="1542"/>
      <c r="I156" s="1542"/>
      <c r="J156" s="1542"/>
      <c r="K156" s="1542"/>
    </row>
    <row r="157" spans="2:11">
      <c r="B157" s="313"/>
      <c r="C157" s="313"/>
      <c r="D157" s="313"/>
      <c r="E157" s="313"/>
      <c r="F157" s="1542"/>
      <c r="G157" s="1542"/>
      <c r="H157" s="1542"/>
      <c r="I157" s="1542"/>
      <c r="J157" s="1542"/>
      <c r="K157" s="1542"/>
    </row>
    <row r="158" spans="2:11">
      <c r="B158" s="313"/>
      <c r="C158" s="313"/>
      <c r="D158" s="313"/>
      <c r="E158" s="313"/>
      <c r="F158" s="1542"/>
      <c r="G158" s="1542"/>
      <c r="H158" s="1542"/>
      <c r="I158" s="1542"/>
      <c r="J158" s="1542"/>
      <c r="K158" s="1542"/>
    </row>
    <row r="159" spans="2:11">
      <c r="B159" s="313"/>
      <c r="C159" s="313"/>
      <c r="D159" s="313"/>
      <c r="E159" s="313"/>
      <c r="F159" s="1542"/>
      <c r="G159" s="1542"/>
      <c r="H159" s="1542"/>
      <c r="I159" s="1542"/>
      <c r="J159" s="1542"/>
      <c r="K159" s="1542"/>
    </row>
    <row r="160" spans="2:11">
      <c r="B160" s="313"/>
      <c r="C160" s="313"/>
      <c r="D160" s="313"/>
      <c r="E160" s="313"/>
      <c r="F160" s="1542"/>
      <c r="G160" s="1542"/>
      <c r="H160" s="1542"/>
      <c r="I160" s="1542"/>
      <c r="J160" s="1542"/>
      <c r="K160" s="1542"/>
    </row>
    <row r="161" spans="2:11">
      <c r="B161" s="313"/>
      <c r="C161" s="313"/>
      <c r="D161" s="313"/>
      <c r="E161" s="313"/>
      <c r="F161" s="1542"/>
      <c r="G161" s="1542"/>
      <c r="H161" s="1542"/>
      <c r="I161" s="1542"/>
      <c r="J161" s="1542"/>
      <c r="K161" s="1542"/>
    </row>
    <row r="162" spans="2:11">
      <c r="B162" s="313"/>
      <c r="C162" s="313"/>
      <c r="D162" s="313"/>
      <c r="E162" s="313"/>
      <c r="F162" s="1542"/>
      <c r="G162" s="1542"/>
      <c r="H162" s="1542"/>
      <c r="I162" s="1542"/>
      <c r="J162" s="1542"/>
      <c r="K162" s="1542"/>
    </row>
    <row r="163" spans="2:11">
      <c r="B163" s="313"/>
      <c r="C163" s="313"/>
      <c r="D163" s="313"/>
      <c r="E163" s="313"/>
      <c r="F163" s="1542"/>
      <c r="G163" s="1542"/>
      <c r="H163" s="1542"/>
      <c r="I163" s="1542"/>
      <c r="J163" s="1542"/>
      <c r="K163" s="1542"/>
    </row>
    <row r="164" spans="2:11">
      <c r="B164" s="313"/>
      <c r="C164" s="313"/>
      <c r="D164" s="313"/>
      <c r="E164" s="313"/>
      <c r="F164" s="1542"/>
      <c r="G164" s="1542"/>
      <c r="H164" s="1542"/>
      <c r="I164" s="1542"/>
      <c r="J164" s="1542"/>
      <c r="K164" s="1542"/>
    </row>
    <row r="165" spans="2:11">
      <c r="B165" s="313"/>
      <c r="C165" s="313"/>
      <c r="D165" s="313"/>
      <c r="E165" s="313"/>
      <c r="F165" s="1542"/>
      <c r="G165" s="1542"/>
      <c r="H165" s="1542"/>
      <c r="I165" s="1542"/>
      <c r="J165" s="1542"/>
      <c r="K165" s="1542"/>
    </row>
    <row r="166" spans="2:11">
      <c r="B166" s="313"/>
      <c r="C166" s="313"/>
      <c r="D166" s="313"/>
      <c r="E166" s="313"/>
      <c r="F166" s="1542"/>
      <c r="G166" s="1542"/>
      <c r="H166" s="1542"/>
      <c r="I166" s="1542"/>
      <c r="J166" s="1542"/>
      <c r="K166" s="1542"/>
    </row>
    <row r="167" spans="2:11">
      <c r="B167" s="313"/>
      <c r="C167" s="313"/>
      <c r="D167" s="313"/>
      <c r="E167" s="313"/>
      <c r="F167" s="1542"/>
      <c r="G167" s="1542"/>
      <c r="H167" s="1542"/>
      <c r="I167" s="1542"/>
      <c r="J167" s="1542"/>
      <c r="K167" s="1542"/>
    </row>
    <row r="168" spans="2:11">
      <c r="B168" s="313"/>
      <c r="C168" s="313"/>
      <c r="D168" s="313"/>
      <c r="E168" s="313"/>
      <c r="F168" s="1542"/>
      <c r="G168" s="1542"/>
      <c r="H168" s="1542"/>
      <c r="I168" s="1542"/>
      <c r="J168" s="1542"/>
      <c r="K168" s="1542"/>
    </row>
    <row r="169" spans="2:11">
      <c r="B169" s="313"/>
      <c r="C169" s="313"/>
      <c r="D169" s="313"/>
      <c r="E169" s="313"/>
      <c r="F169" s="1542"/>
      <c r="G169" s="1542"/>
      <c r="H169" s="1542"/>
      <c r="I169" s="1542"/>
      <c r="J169" s="1542"/>
      <c r="K169" s="1542"/>
    </row>
    <row r="170" spans="2:11">
      <c r="B170" s="313"/>
      <c r="C170" s="313"/>
      <c r="D170" s="313"/>
      <c r="E170" s="313"/>
      <c r="F170" s="1542"/>
      <c r="G170" s="1542"/>
      <c r="H170" s="1542"/>
      <c r="I170" s="1542"/>
      <c r="J170" s="1542"/>
      <c r="K170" s="1542"/>
    </row>
    <row r="171" spans="2:11">
      <c r="B171" s="313"/>
      <c r="C171" s="313"/>
      <c r="D171" s="313"/>
      <c r="E171" s="313"/>
      <c r="F171" s="1542"/>
      <c r="G171" s="1542"/>
      <c r="H171" s="1542"/>
      <c r="I171" s="1542"/>
      <c r="J171" s="1542"/>
      <c r="K171" s="1542"/>
    </row>
    <row r="172" spans="2:11">
      <c r="B172" s="313"/>
      <c r="C172" s="313"/>
      <c r="D172" s="313"/>
      <c r="E172" s="313"/>
      <c r="F172" s="1542"/>
      <c r="G172" s="1542"/>
      <c r="H172" s="1542"/>
      <c r="I172" s="1542"/>
      <c r="J172" s="1542"/>
      <c r="K172" s="1542"/>
    </row>
    <row r="173" spans="2:11">
      <c r="B173" s="313"/>
      <c r="C173" s="313"/>
      <c r="D173" s="313"/>
      <c r="E173" s="313"/>
      <c r="F173" s="1542"/>
      <c r="G173" s="1542"/>
      <c r="H173" s="1542"/>
      <c r="I173" s="1542"/>
      <c r="J173" s="1542"/>
      <c r="K173" s="1542"/>
    </row>
    <row r="174" spans="2:11">
      <c r="B174" s="313"/>
      <c r="C174" s="313"/>
      <c r="D174" s="313"/>
      <c r="E174" s="313"/>
      <c r="F174" s="1542"/>
      <c r="G174" s="1542"/>
      <c r="H174" s="1542"/>
      <c r="I174" s="1542"/>
      <c r="J174" s="1542"/>
      <c r="K174" s="1542"/>
    </row>
    <row r="175" spans="2:11">
      <c r="B175" s="313"/>
      <c r="C175" s="313"/>
      <c r="D175" s="313"/>
      <c r="E175" s="313"/>
      <c r="F175" s="1542"/>
      <c r="G175" s="1542"/>
      <c r="H175" s="1542"/>
      <c r="I175" s="1542"/>
      <c r="J175" s="1542"/>
      <c r="K175" s="1542"/>
    </row>
    <row r="176" spans="2:11">
      <c r="B176" s="313"/>
      <c r="C176" s="313"/>
      <c r="D176" s="313"/>
      <c r="E176" s="313"/>
      <c r="F176" s="1542"/>
      <c r="G176" s="1542"/>
      <c r="H176" s="1542"/>
      <c r="I176" s="1542"/>
      <c r="J176" s="1542"/>
      <c r="K176" s="1542"/>
    </row>
    <row r="177" spans="2:11">
      <c r="B177" s="313"/>
      <c r="C177" s="313"/>
      <c r="D177" s="313"/>
      <c r="E177" s="313"/>
      <c r="F177" s="1542"/>
      <c r="G177" s="1542"/>
      <c r="H177" s="1542"/>
      <c r="I177" s="1542"/>
      <c r="J177" s="1542"/>
      <c r="K177" s="1542"/>
    </row>
    <row r="178" spans="2:11">
      <c r="B178" s="313"/>
      <c r="C178" s="313"/>
      <c r="D178" s="313"/>
      <c r="E178" s="313"/>
      <c r="F178" s="1542"/>
      <c r="G178" s="1542"/>
      <c r="H178" s="1542"/>
      <c r="I178" s="1542"/>
      <c r="J178" s="1542"/>
      <c r="K178" s="1542"/>
    </row>
    <row r="179" spans="2:11">
      <c r="B179" s="313"/>
      <c r="C179" s="313"/>
      <c r="D179" s="313"/>
      <c r="E179" s="313"/>
      <c r="F179" s="1542"/>
      <c r="G179" s="1542"/>
      <c r="H179" s="1542"/>
      <c r="I179" s="1542"/>
      <c r="J179" s="1542"/>
      <c r="K179" s="1542"/>
    </row>
    <row r="180" spans="2:11">
      <c r="B180" s="313"/>
      <c r="C180" s="313"/>
      <c r="D180" s="313"/>
      <c r="E180" s="313"/>
      <c r="F180" s="1542"/>
      <c r="G180" s="1542"/>
      <c r="H180" s="1542"/>
      <c r="I180" s="1542"/>
      <c r="J180" s="1542"/>
      <c r="K180" s="1542"/>
    </row>
    <row r="181" spans="2:11">
      <c r="B181" s="313"/>
      <c r="C181" s="313"/>
      <c r="D181" s="313"/>
      <c r="E181" s="313"/>
      <c r="F181" s="1542"/>
      <c r="G181" s="1542"/>
      <c r="H181" s="1542"/>
      <c r="I181" s="1542"/>
      <c r="J181" s="1542"/>
      <c r="K181" s="1542"/>
    </row>
    <row r="182" spans="2:11">
      <c r="B182" s="313"/>
      <c r="C182" s="313"/>
      <c r="D182" s="313"/>
      <c r="E182" s="313"/>
      <c r="F182" s="1542"/>
      <c r="G182" s="1542"/>
      <c r="H182" s="1542"/>
      <c r="I182" s="1542"/>
      <c r="J182" s="1542"/>
      <c r="K182" s="1542"/>
    </row>
    <row r="183" spans="2:11">
      <c r="B183" s="313"/>
      <c r="C183" s="313"/>
      <c r="D183" s="313"/>
      <c r="E183" s="313"/>
      <c r="F183" s="1542"/>
      <c r="G183" s="1542"/>
      <c r="H183" s="1542"/>
      <c r="I183" s="1542"/>
      <c r="J183" s="1542"/>
      <c r="K183" s="1542"/>
    </row>
    <row r="184" spans="2:11">
      <c r="B184" s="313"/>
      <c r="C184" s="313"/>
      <c r="D184" s="313"/>
      <c r="E184" s="313"/>
      <c r="F184" s="1542"/>
      <c r="G184" s="1542"/>
      <c r="H184" s="1542"/>
      <c r="I184" s="1542"/>
      <c r="J184" s="1542"/>
      <c r="K184" s="1542"/>
    </row>
    <row r="185" spans="2:11">
      <c r="B185" s="313"/>
      <c r="C185" s="313"/>
      <c r="D185" s="313"/>
      <c r="E185" s="313"/>
      <c r="F185" s="1542"/>
      <c r="G185" s="1542"/>
      <c r="H185" s="1542"/>
      <c r="I185" s="1542"/>
      <c r="J185" s="1542"/>
      <c r="K185" s="1542"/>
    </row>
    <row r="186" spans="2:11">
      <c r="B186" s="313"/>
      <c r="C186" s="313"/>
      <c r="D186" s="313"/>
      <c r="E186" s="313"/>
      <c r="F186" s="1542"/>
      <c r="G186" s="1542"/>
      <c r="H186" s="1542"/>
      <c r="I186" s="1542"/>
      <c r="J186" s="1542"/>
      <c r="K186" s="1542"/>
    </row>
    <row r="187" spans="2:11">
      <c r="B187" s="313"/>
      <c r="C187" s="313"/>
      <c r="D187" s="313"/>
      <c r="E187" s="313"/>
      <c r="F187" s="1542"/>
      <c r="G187" s="1542"/>
      <c r="H187" s="1542"/>
      <c r="I187" s="1542"/>
      <c r="J187" s="1542"/>
      <c r="K187" s="1542"/>
    </row>
    <row r="188" spans="2:11">
      <c r="B188" s="313"/>
      <c r="C188" s="313"/>
      <c r="D188" s="313"/>
      <c r="E188" s="313"/>
      <c r="F188" s="1542"/>
      <c r="G188" s="1542"/>
      <c r="H188" s="1542"/>
      <c r="I188" s="1542"/>
      <c r="J188" s="1542"/>
      <c r="K188" s="1542"/>
    </row>
    <row r="189" spans="2:11">
      <c r="B189" s="313"/>
      <c r="C189" s="313"/>
      <c r="D189" s="313"/>
      <c r="E189" s="313"/>
      <c r="F189" s="1542"/>
      <c r="G189" s="1542"/>
      <c r="H189" s="1542"/>
      <c r="I189" s="1542"/>
      <c r="J189" s="1542"/>
      <c r="K189" s="1542"/>
    </row>
    <row r="190" spans="2:11">
      <c r="B190" s="313"/>
      <c r="C190" s="313"/>
      <c r="D190" s="313"/>
      <c r="E190" s="313"/>
      <c r="F190" s="1542"/>
      <c r="G190" s="1542"/>
      <c r="H190" s="1542"/>
      <c r="I190" s="1542"/>
      <c r="J190" s="1542"/>
      <c r="K190" s="1542"/>
    </row>
    <row r="191" spans="2:11">
      <c r="B191" s="313"/>
      <c r="C191" s="313"/>
      <c r="D191" s="313"/>
      <c r="E191" s="313"/>
      <c r="F191" s="1542"/>
      <c r="G191" s="1542"/>
      <c r="H191" s="1542"/>
      <c r="I191" s="1542"/>
      <c r="J191" s="1542"/>
      <c r="K191" s="1542"/>
    </row>
    <row r="192" spans="2:11">
      <c r="B192" s="313"/>
      <c r="C192" s="313"/>
      <c r="D192" s="313"/>
      <c r="E192" s="313"/>
      <c r="F192" s="1542"/>
      <c r="G192" s="1542"/>
      <c r="H192" s="1542"/>
      <c r="I192" s="1542"/>
      <c r="J192" s="1542"/>
      <c r="K192" s="1542"/>
    </row>
    <row r="193" spans="2:11">
      <c r="B193" s="313"/>
      <c r="C193" s="313"/>
      <c r="D193" s="313"/>
      <c r="E193" s="313"/>
      <c r="F193" s="1542"/>
      <c r="G193" s="1542"/>
      <c r="H193" s="1542"/>
      <c r="I193" s="1542"/>
      <c r="J193" s="1542"/>
      <c r="K193" s="1542"/>
    </row>
    <row r="194" spans="2:11">
      <c r="B194" s="313"/>
      <c r="C194" s="313"/>
      <c r="D194" s="313"/>
      <c r="E194" s="313"/>
      <c r="F194" s="1542"/>
      <c r="G194" s="1542"/>
      <c r="H194" s="1542"/>
      <c r="I194" s="1542"/>
      <c r="J194" s="1542"/>
      <c r="K194" s="1542"/>
    </row>
    <row r="195" spans="2:11">
      <c r="B195" s="313"/>
      <c r="C195" s="313"/>
      <c r="D195" s="313"/>
      <c r="E195" s="313"/>
      <c r="F195" s="1542"/>
      <c r="G195" s="1542"/>
      <c r="H195" s="1542"/>
      <c r="I195" s="1542"/>
      <c r="J195" s="1542"/>
      <c r="K195" s="1542"/>
    </row>
    <row r="196" spans="2:11">
      <c r="B196" s="313"/>
      <c r="C196" s="313"/>
      <c r="D196" s="313"/>
      <c r="E196" s="313"/>
      <c r="F196" s="1542"/>
      <c r="G196" s="1542"/>
      <c r="H196" s="1542"/>
      <c r="I196" s="1542"/>
      <c r="J196" s="1542"/>
      <c r="K196" s="1542"/>
    </row>
    <row r="197" spans="2:11">
      <c r="B197" s="313"/>
      <c r="C197" s="313"/>
      <c r="D197" s="313"/>
      <c r="E197" s="313"/>
      <c r="F197" s="1542"/>
      <c r="G197" s="1542"/>
      <c r="H197" s="1542"/>
      <c r="I197" s="1542"/>
      <c r="J197" s="1542"/>
      <c r="K197" s="1542"/>
    </row>
    <row r="198" spans="2:11">
      <c r="B198" s="313"/>
      <c r="C198" s="313"/>
      <c r="D198" s="313"/>
      <c r="E198" s="313"/>
      <c r="F198" s="1542"/>
      <c r="G198" s="1542"/>
      <c r="H198" s="1542"/>
      <c r="I198" s="1542"/>
      <c r="J198" s="1542"/>
      <c r="K198" s="1542"/>
    </row>
    <row r="199" spans="2:11">
      <c r="B199" s="313"/>
      <c r="C199" s="313"/>
      <c r="D199" s="313"/>
      <c r="E199" s="313"/>
      <c r="F199" s="1542"/>
      <c r="G199" s="1542"/>
      <c r="H199" s="1542"/>
      <c r="I199" s="1542"/>
      <c r="J199" s="1542"/>
      <c r="K199" s="1542"/>
    </row>
    <row r="200" spans="2:11">
      <c r="B200" s="313"/>
      <c r="C200" s="313"/>
      <c r="D200" s="313"/>
      <c r="E200" s="313"/>
      <c r="F200" s="1542"/>
      <c r="G200" s="1542"/>
      <c r="H200" s="1542"/>
      <c r="I200" s="1542"/>
      <c r="J200" s="1542"/>
      <c r="K200" s="1542"/>
    </row>
    <row r="201" spans="2:11">
      <c r="B201" s="313"/>
      <c r="C201" s="313"/>
      <c r="D201" s="313"/>
      <c r="E201" s="313"/>
      <c r="F201" s="1542"/>
      <c r="G201" s="1542"/>
      <c r="H201" s="1542"/>
      <c r="I201" s="1542"/>
      <c r="J201" s="1542"/>
      <c r="K201" s="1542"/>
    </row>
    <row r="202" spans="2:11">
      <c r="B202" s="313"/>
      <c r="C202" s="313"/>
      <c r="D202" s="313"/>
      <c r="E202" s="313"/>
      <c r="F202" s="1542"/>
      <c r="G202" s="1542"/>
      <c r="H202" s="1542"/>
      <c r="I202" s="1542"/>
      <c r="J202" s="1542"/>
      <c r="K202" s="1542"/>
    </row>
    <row r="203" spans="2:11">
      <c r="B203" s="313"/>
      <c r="C203" s="313"/>
      <c r="D203" s="313"/>
      <c r="E203" s="313"/>
      <c r="F203" s="1542"/>
      <c r="G203" s="1542"/>
      <c r="H203" s="1542"/>
      <c r="I203" s="1542"/>
      <c r="J203" s="1542"/>
      <c r="K203" s="1542"/>
    </row>
    <row r="204" spans="2:11">
      <c r="B204" s="313"/>
      <c r="C204" s="313"/>
      <c r="D204" s="313"/>
      <c r="E204" s="313"/>
      <c r="F204" s="1542"/>
      <c r="G204" s="1542"/>
      <c r="H204" s="1542"/>
      <c r="I204" s="1542"/>
      <c r="J204" s="1542"/>
      <c r="K204" s="1542"/>
    </row>
    <row r="205" spans="2:11">
      <c r="B205" s="313"/>
      <c r="C205" s="313"/>
      <c r="D205" s="313"/>
      <c r="E205" s="313"/>
      <c r="F205" s="1542"/>
      <c r="G205" s="1542"/>
      <c r="H205" s="1542"/>
      <c r="I205" s="1542"/>
      <c r="J205" s="1542"/>
      <c r="K205" s="1542"/>
    </row>
    <row r="206" spans="2:11">
      <c r="B206" s="313"/>
      <c r="C206" s="313"/>
      <c r="D206" s="313"/>
      <c r="E206" s="313"/>
      <c r="F206" s="1542"/>
      <c r="G206" s="1542"/>
      <c r="H206" s="1542"/>
      <c r="I206" s="1542"/>
      <c r="J206" s="1542"/>
      <c r="K206" s="1542"/>
    </row>
    <row r="207" spans="2:11">
      <c r="B207" s="313"/>
      <c r="C207" s="313"/>
      <c r="D207" s="313"/>
      <c r="E207" s="313"/>
      <c r="F207" s="1542"/>
      <c r="G207" s="1542"/>
      <c r="H207" s="1542"/>
      <c r="I207" s="1542"/>
      <c r="J207" s="1542"/>
      <c r="K207" s="1542"/>
    </row>
    <row r="208" spans="2:11">
      <c r="B208" s="313"/>
      <c r="C208" s="313"/>
      <c r="D208" s="313"/>
      <c r="E208" s="313"/>
      <c r="F208" s="1542"/>
      <c r="G208" s="1542"/>
      <c r="H208" s="1542"/>
      <c r="I208" s="1542"/>
      <c r="J208" s="1542"/>
      <c r="K208" s="1542"/>
    </row>
    <row r="209" spans="2:11">
      <c r="B209" s="313"/>
      <c r="C209" s="313"/>
      <c r="D209" s="313"/>
      <c r="E209" s="313"/>
      <c r="F209" s="1542"/>
      <c r="G209" s="1542"/>
      <c r="H209" s="1542"/>
      <c r="I209" s="1542"/>
      <c r="J209" s="1542"/>
      <c r="K209" s="1542"/>
    </row>
    <row r="210" spans="2:11">
      <c r="B210" s="313"/>
      <c r="C210" s="313"/>
      <c r="D210" s="313"/>
      <c r="E210" s="313"/>
      <c r="F210" s="1542"/>
      <c r="G210" s="1542"/>
      <c r="H210" s="1542"/>
      <c r="I210" s="1542"/>
      <c r="J210" s="1542"/>
      <c r="K210" s="1542"/>
    </row>
    <row r="211" spans="2:11">
      <c r="B211" s="313"/>
      <c r="C211" s="313"/>
      <c r="D211" s="313"/>
      <c r="E211" s="313"/>
      <c r="F211" s="1542"/>
      <c r="G211" s="1542"/>
      <c r="H211" s="1542"/>
      <c r="I211" s="1542"/>
      <c r="J211" s="1542"/>
      <c r="K211" s="1542"/>
    </row>
    <row r="212" spans="2:11">
      <c r="B212" s="313"/>
      <c r="C212" s="313"/>
      <c r="D212" s="313"/>
      <c r="E212" s="313"/>
      <c r="F212" s="1542"/>
      <c r="G212" s="1542"/>
      <c r="H212" s="1542"/>
      <c r="I212" s="1542"/>
      <c r="J212" s="1542"/>
      <c r="K212" s="1542"/>
    </row>
    <row r="213" spans="2:11">
      <c r="B213" s="313"/>
      <c r="C213" s="313"/>
      <c r="D213" s="313"/>
      <c r="E213" s="313"/>
      <c r="F213" s="1542"/>
      <c r="G213" s="1542"/>
      <c r="H213" s="1542"/>
      <c r="I213" s="1542"/>
      <c r="J213" s="1542"/>
      <c r="K213" s="1542"/>
    </row>
    <row r="214" spans="2:11">
      <c r="B214" s="313"/>
      <c r="C214" s="313"/>
      <c r="D214" s="313"/>
      <c r="E214" s="313"/>
      <c r="F214" s="1542"/>
      <c r="G214" s="1542"/>
      <c r="H214" s="1542"/>
      <c r="I214" s="1542"/>
      <c r="J214" s="1542"/>
      <c r="K214" s="1542"/>
    </row>
    <row r="215" spans="2:11">
      <c r="B215" s="313"/>
      <c r="C215" s="313"/>
      <c r="D215" s="313"/>
      <c r="E215" s="313"/>
      <c r="F215" s="1542"/>
      <c r="G215" s="1542"/>
      <c r="H215" s="1542"/>
      <c r="I215" s="1542"/>
      <c r="J215" s="1542"/>
      <c r="K215" s="1542"/>
    </row>
    <row r="216" spans="2:11">
      <c r="B216" s="313"/>
      <c r="C216" s="313"/>
      <c r="D216" s="313"/>
      <c r="E216" s="313"/>
      <c r="F216" s="1542"/>
      <c r="G216" s="1542"/>
      <c r="H216" s="1542"/>
      <c r="I216" s="1542"/>
      <c r="J216" s="1542"/>
      <c r="K216" s="1542"/>
    </row>
    <row r="217" spans="2:11">
      <c r="B217" s="313"/>
      <c r="C217" s="313"/>
      <c r="D217" s="313"/>
      <c r="E217" s="313"/>
      <c r="F217" s="1542"/>
      <c r="G217" s="1542"/>
      <c r="H217" s="1542"/>
      <c r="I217" s="1542"/>
      <c r="J217" s="1542"/>
      <c r="K217" s="1542"/>
    </row>
    <row r="218" spans="2:11">
      <c r="B218" s="313"/>
      <c r="C218" s="313"/>
      <c r="D218" s="313"/>
      <c r="E218" s="313"/>
      <c r="F218" s="1542"/>
      <c r="G218" s="1542"/>
      <c r="H218" s="1542"/>
      <c r="I218" s="1542"/>
      <c r="J218" s="1542"/>
      <c r="K218" s="1542"/>
    </row>
    <row r="219" spans="2:11">
      <c r="B219" s="313"/>
      <c r="C219" s="313"/>
      <c r="D219" s="313"/>
      <c r="E219" s="313"/>
      <c r="F219" s="1542"/>
      <c r="G219" s="1542"/>
      <c r="H219" s="1542"/>
      <c r="I219" s="1542"/>
      <c r="J219" s="1542"/>
      <c r="K219" s="1542"/>
    </row>
    <row r="220" spans="2:11">
      <c r="B220" s="313"/>
      <c r="C220" s="313"/>
      <c r="D220" s="313"/>
      <c r="E220" s="313"/>
      <c r="F220" s="1542"/>
      <c r="G220" s="1542"/>
      <c r="H220" s="1542"/>
      <c r="I220" s="1542"/>
      <c r="J220" s="1542"/>
      <c r="K220" s="1542"/>
    </row>
    <row r="221" spans="2:11">
      <c r="B221" s="313"/>
      <c r="C221" s="313"/>
      <c r="D221" s="313"/>
      <c r="E221" s="313"/>
      <c r="F221" s="1542"/>
      <c r="G221" s="1542"/>
      <c r="H221" s="1542"/>
      <c r="I221" s="1542"/>
      <c r="J221" s="1542"/>
      <c r="K221" s="1542"/>
    </row>
    <row r="222" spans="2:11">
      <c r="B222" s="313"/>
      <c r="C222" s="313"/>
      <c r="D222" s="313"/>
      <c r="E222" s="313"/>
      <c r="F222" s="1542"/>
      <c r="G222" s="1542"/>
      <c r="H222" s="1542"/>
      <c r="I222" s="1542"/>
      <c r="J222" s="1542"/>
      <c r="K222" s="1542"/>
    </row>
    <row r="223" spans="2:11">
      <c r="B223" s="313"/>
      <c r="C223" s="313"/>
      <c r="D223" s="313"/>
      <c r="E223" s="313"/>
      <c r="F223" s="1542"/>
      <c r="G223" s="1542"/>
      <c r="H223" s="1542"/>
      <c r="I223" s="1542"/>
      <c r="J223" s="1542"/>
      <c r="K223" s="1542"/>
    </row>
    <row r="224" spans="2:11">
      <c r="B224" s="313"/>
      <c r="C224" s="313"/>
      <c r="D224" s="313"/>
      <c r="E224" s="313"/>
      <c r="F224" s="1542"/>
      <c r="G224" s="1542"/>
      <c r="H224" s="1542"/>
      <c r="I224" s="1542"/>
      <c r="J224" s="1542"/>
      <c r="K224" s="1542"/>
    </row>
    <row r="225" spans="2:11">
      <c r="B225" s="313"/>
      <c r="C225" s="313"/>
      <c r="D225" s="313"/>
      <c r="E225" s="313"/>
      <c r="F225" s="1542"/>
      <c r="G225" s="1542"/>
      <c r="H225" s="1542"/>
      <c r="I225" s="1542"/>
      <c r="J225" s="1542"/>
      <c r="K225" s="1542"/>
    </row>
    <row r="226" spans="2:11">
      <c r="B226" s="313"/>
      <c r="C226" s="313"/>
      <c r="D226" s="313"/>
      <c r="E226" s="313"/>
      <c r="F226" s="1542"/>
      <c r="G226" s="1542"/>
      <c r="H226" s="1542"/>
      <c r="I226" s="1542"/>
      <c r="J226" s="1542"/>
      <c r="K226" s="1542"/>
    </row>
    <row r="227" spans="2:11">
      <c r="B227" s="313"/>
      <c r="C227" s="313"/>
      <c r="D227" s="313"/>
      <c r="E227" s="313"/>
      <c r="F227" s="1542"/>
      <c r="G227" s="1542"/>
      <c r="H227" s="1542"/>
      <c r="I227" s="1542"/>
      <c r="J227" s="1542"/>
      <c r="K227" s="1542"/>
    </row>
    <row r="228" spans="2:11">
      <c r="B228" s="313"/>
      <c r="C228" s="313"/>
      <c r="D228" s="313"/>
      <c r="E228" s="313"/>
      <c r="F228" s="1542"/>
      <c r="G228" s="1542"/>
      <c r="H228" s="1542"/>
      <c r="I228" s="1542"/>
      <c r="J228" s="1542"/>
      <c r="K228" s="1542"/>
    </row>
    <row r="229" spans="2:11">
      <c r="B229" s="313"/>
      <c r="C229" s="313"/>
      <c r="D229" s="313"/>
      <c r="E229" s="313"/>
      <c r="F229" s="1542"/>
      <c r="G229" s="1542"/>
      <c r="H229" s="1542"/>
      <c r="I229" s="1542"/>
      <c r="J229" s="1542"/>
      <c r="K229" s="1542"/>
    </row>
    <row r="230" spans="2:11">
      <c r="B230" s="313"/>
      <c r="C230" s="313"/>
      <c r="D230" s="313"/>
      <c r="E230" s="313"/>
      <c r="F230" s="1542"/>
      <c r="G230" s="1542"/>
      <c r="H230" s="1542"/>
      <c r="I230" s="1542"/>
      <c r="J230" s="1542"/>
      <c r="K230" s="1542"/>
    </row>
    <row r="231" spans="2:11">
      <c r="B231" s="313"/>
      <c r="C231" s="313"/>
      <c r="D231" s="313"/>
      <c r="E231" s="313"/>
      <c r="F231" s="1542"/>
      <c r="G231" s="1542"/>
      <c r="H231" s="1542"/>
      <c r="I231" s="1542"/>
      <c r="J231" s="1542"/>
      <c r="K231" s="1542"/>
    </row>
    <row r="232" spans="2:11">
      <c r="B232" s="313"/>
      <c r="C232" s="313"/>
      <c r="D232" s="313"/>
      <c r="E232" s="313"/>
      <c r="F232" s="1542"/>
      <c r="G232" s="1542"/>
      <c r="H232" s="1542"/>
      <c r="I232" s="1542"/>
      <c r="J232" s="1542"/>
      <c r="K232" s="1542"/>
    </row>
    <row r="233" spans="2:11">
      <c r="B233" s="313"/>
      <c r="C233" s="313"/>
      <c r="D233" s="313"/>
      <c r="E233" s="313"/>
      <c r="F233" s="1542"/>
      <c r="G233" s="1542"/>
      <c r="H233" s="1542"/>
      <c r="I233" s="1542"/>
      <c r="J233" s="1542"/>
      <c r="K233" s="1542"/>
    </row>
    <row r="234" spans="2:11">
      <c r="B234" s="313"/>
      <c r="C234" s="313"/>
      <c r="D234" s="313"/>
      <c r="E234" s="313"/>
      <c r="F234" s="1542"/>
      <c r="G234" s="1542"/>
      <c r="H234" s="1542"/>
      <c r="I234" s="1542"/>
      <c r="J234" s="1542"/>
      <c r="K234" s="1542"/>
    </row>
    <row r="235" spans="2:11">
      <c r="B235" s="313"/>
      <c r="C235" s="313"/>
      <c r="D235" s="313"/>
      <c r="E235" s="313"/>
      <c r="F235" s="1542"/>
      <c r="G235" s="1542"/>
      <c r="H235" s="1542"/>
      <c r="I235" s="1542"/>
      <c r="J235" s="1542"/>
      <c r="K235" s="1542"/>
    </row>
    <row r="236" spans="2:11">
      <c r="B236" s="313"/>
      <c r="C236" s="313"/>
      <c r="D236" s="313"/>
      <c r="E236" s="313"/>
      <c r="F236" s="1542"/>
      <c r="G236" s="1542"/>
      <c r="H236" s="1542"/>
      <c r="I236" s="1542"/>
      <c r="J236" s="1542"/>
      <c r="K236" s="1542"/>
    </row>
    <row r="237" spans="2:11">
      <c r="B237" s="313"/>
      <c r="C237" s="313"/>
      <c r="D237" s="313"/>
      <c r="E237" s="313"/>
      <c r="F237" s="1542"/>
      <c r="G237" s="1542"/>
      <c r="H237" s="1542"/>
      <c r="I237" s="1542"/>
      <c r="J237" s="1542"/>
      <c r="K237" s="1542"/>
    </row>
    <row r="238" spans="2:11">
      <c r="B238" s="313"/>
      <c r="C238" s="313"/>
      <c r="D238" s="313"/>
      <c r="E238" s="313"/>
      <c r="F238" s="1542"/>
      <c r="G238" s="1542"/>
      <c r="H238" s="1542"/>
      <c r="I238" s="1542"/>
      <c r="J238" s="1542"/>
      <c r="K238" s="1542"/>
    </row>
    <row r="239" spans="2:11">
      <c r="B239" s="313"/>
      <c r="C239" s="313"/>
      <c r="D239" s="313"/>
      <c r="E239" s="313"/>
      <c r="F239" s="1542"/>
      <c r="G239" s="1542"/>
      <c r="H239" s="1542"/>
      <c r="I239" s="1542"/>
      <c r="J239" s="1542"/>
      <c r="K239" s="1542"/>
    </row>
    <row r="240" spans="2:11">
      <c r="B240" s="313"/>
      <c r="C240" s="313"/>
      <c r="D240" s="313"/>
      <c r="E240" s="313"/>
      <c r="F240" s="1542"/>
      <c r="G240" s="1542"/>
      <c r="H240" s="1542"/>
      <c r="I240" s="1542"/>
      <c r="J240" s="1542"/>
      <c r="K240" s="1542"/>
    </row>
    <row r="241" spans="2:11">
      <c r="B241" s="313"/>
      <c r="C241" s="313"/>
      <c r="D241" s="313"/>
      <c r="E241" s="313"/>
      <c r="F241" s="1542"/>
      <c r="G241" s="1542"/>
      <c r="H241" s="1542"/>
      <c r="I241" s="1542"/>
      <c r="J241" s="1542"/>
      <c r="K241" s="1542"/>
    </row>
    <row r="242" spans="2:11">
      <c r="B242" s="313"/>
      <c r="C242" s="313"/>
      <c r="D242" s="313"/>
      <c r="E242" s="313"/>
      <c r="F242" s="1542"/>
      <c r="G242" s="1542"/>
      <c r="H242" s="1542"/>
      <c r="I242" s="1542"/>
      <c r="J242" s="1542"/>
      <c r="K242" s="1542"/>
    </row>
    <row r="243" spans="2:11">
      <c r="B243" s="313"/>
      <c r="C243" s="313"/>
      <c r="D243" s="313"/>
      <c r="E243" s="313"/>
      <c r="F243" s="1542"/>
      <c r="G243" s="1542"/>
      <c r="H243" s="1542"/>
      <c r="I243" s="1542"/>
      <c r="J243" s="1542"/>
      <c r="K243" s="1542"/>
    </row>
    <row r="244" spans="2:11">
      <c r="B244" s="313"/>
      <c r="C244" s="313"/>
      <c r="D244" s="313"/>
      <c r="E244" s="313"/>
      <c r="F244" s="1542"/>
      <c r="G244" s="1542"/>
      <c r="H244" s="1542"/>
      <c r="I244" s="1542"/>
      <c r="J244" s="1542"/>
      <c r="K244" s="1542"/>
    </row>
    <row r="245" spans="2:11">
      <c r="B245" s="313"/>
      <c r="C245" s="313"/>
      <c r="D245" s="313"/>
      <c r="E245" s="313"/>
      <c r="F245" s="1542"/>
      <c r="G245" s="1542"/>
      <c r="H245" s="1542"/>
      <c r="I245" s="1542"/>
      <c r="J245" s="1542"/>
      <c r="K245" s="1542"/>
    </row>
    <row r="246" spans="2:11">
      <c r="B246" s="313"/>
      <c r="C246" s="313"/>
      <c r="D246" s="313"/>
      <c r="E246" s="313"/>
      <c r="F246" s="1542"/>
      <c r="G246" s="1542"/>
      <c r="H246" s="1542"/>
      <c r="I246" s="1542"/>
      <c r="J246" s="1542"/>
      <c r="K246" s="1542"/>
    </row>
    <row r="247" spans="2:11">
      <c r="B247" s="313"/>
      <c r="C247" s="313"/>
      <c r="D247" s="313"/>
      <c r="E247" s="313"/>
      <c r="F247" s="1542"/>
      <c r="G247" s="1542"/>
      <c r="H247" s="1542"/>
      <c r="I247" s="1542"/>
      <c r="J247" s="1542"/>
      <c r="K247" s="1542"/>
    </row>
    <row r="248" spans="2:11">
      <c r="B248" s="313"/>
      <c r="C248" s="313"/>
      <c r="D248" s="313"/>
      <c r="E248" s="313"/>
      <c r="F248" s="1542"/>
      <c r="G248" s="1542"/>
      <c r="H248" s="1542"/>
      <c r="I248" s="1542"/>
      <c r="J248" s="1542"/>
      <c r="K248" s="1542"/>
    </row>
    <row r="249" spans="2:11">
      <c r="B249" s="313"/>
      <c r="C249" s="313"/>
      <c r="D249" s="313"/>
      <c r="E249" s="313"/>
      <c r="F249" s="1542"/>
      <c r="G249" s="1542"/>
      <c r="H249" s="1542"/>
      <c r="I249" s="1542"/>
      <c r="J249" s="1542"/>
      <c r="K249" s="1542"/>
    </row>
    <row r="250" spans="2:11">
      <c r="B250" s="313"/>
      <c r="C250" s="313"/>
      <c r="D250" s="313"/>
      <c r="E250" s="313"/>
      <c r="F250" s="1542"/>
      <c r="G250" s="1542"/>
      <c r="H250" s="1542"/>
      <c r="I250" s="1542"/>
      <c r="J250" s="1542"/>
      <c r="K250" s="1542"/>
    </row>
    <row r="251" spans="2:11">
      <c r="B251" s="313"/>
      <c r="C251" s="313"/>
      <c r="D251" s="313"/>
      <c r="E251" s="313"/>
      <c r="F251" s="1542"/>
      <c r="G251" s="1542"/>
      <c r="H251" s="1542"/>
      <c r="I251" s="1542"/>
      <c r="J251" s="1542"/>
      <c r="K251" s="1542"/>
    </row>
    <row r="252" spans="2:11">
      <c r="B252" s="313"/>
      <c r="C252" s="313"/>
      <c r="D252" s="313"/>
      <c r="E252" s="313"/>
      <c r="F252" s="1542"/>
      <c r="G252" s="1542"/>
      <c r="H252" s="1542"/>
      <c r="I252" s="1542"/>
      <c r="J252" s="1542"/>
      <c r="K252" s="1542"/>
    </row>
    <row r="253" spans="2:11">
      <c r="B253" s="313"/>
      <c r="C253" s="313"/>
      <c r="D253" s="313"/>
      <c r="E253" s="313"/>
      <c r="F253" s="1542"/>
      <c r="G253" s="1542"/>
      <c r="H253" s="1542"/>
      <c r="I253" s="1542"/>
      <c r="J253" s="1542"/>
      <c r="K253" s="1542"/>
    </row>
    <row r="254" spans="2:11">
      <c r="B254" s="313"/>
      <c r="C254" s="313"/>
      <c r="D254" s="313"/>
      <c r="E254" s="313"/>
      <c r="F254" s="1542"/>
      <c r="G254" s="1542"/>
      <c r="H254" s="1542"/>
      <c r="I254" s="1542"/>
      <c r="J254" s="1542"/>
      <c r="K254" s="1542"/>
    </row>
    <row r="255" spans="2:11">
      <c r="B255" s="313"/>
      <c r="C255" s="313"/>
      <c r="D255" s="313"/>
      <c r="E255" s="313"/>
      <c r="F255" s="1542"/>
      <c r="G255" s="1542"/>
      <c r="H255" s="1542"/>
      <c r="I255" s="1542"/>
      <c r="J255" s="1542"/>
      <c r="K255" s="1542"/>
    </row>
    <row r="256" spans="2:11">
      <c r="B256" s="313"/>
      <c r="C256" s="313"/>
      <c r="D256" s="313"/>
      <c r="E256" s="313"/>
      <c r="F256" s="1542"/>
      <c r="G256" s="1542"/>
      <c r="H256" s="1542"/>
      <c r="I256" s="1542"/>
      <c r="J256" s="1542"/>
      <c r="K256" s="1542"/>
    </row>
    <row r="257" spans="2:11">
      <c r="B257" s="313"/>
      <c r="C257" s="313"/>
      <c r="D257" s="313"/>
      <c r="E257" s="313"/>
      <c r="F257" s="1542"/>
      <c r="G257" s="1542"/>
      <c r="H257" s="1542"/>
      <c r="I257" s="1542"/>
      <c r="J257" s="1542"/>
      <c r="K257" s="1542"/>
    </row>
    <row r="258" spans="2:11">
      <c r="B258" s="313"/>
      <c r="C258" s="313"/>
      <c r="D258" s="313"/>
      <c r="E258" s="313"/>
      <c r="F258" s="1542"/>
      <c r="G258" s="1542"/>
      <c r="H258" s="1542"/>
      <c r="I258" s="1542"/>
      <c r="J258" s="1542"/>
      <c r="K258" s="1542"/>
    </row>
    <row r="259" spans="2:11">
      <c r="B259" s="313"/>
      <c r="C259" s="313"/>
      <c r="D259" s="313"/>
      <c r="E259" s="313"/>
      <c r="F259" s="1542"/>
      <c r="G259" s="1542"/>
      <c r="H259" s="1542"/>
      <c r="I259" s="1542"/>
      <c r="J259" s="1542"/>
      <c r="K259" s="1542"/>
    </row>
    <row r="260" spans="2:11">
      <c r="B260" s="313"/>
      <c r="C260" s="313"/>
      <c r="D260" s="313"/>
      <c r="E260" s="313"/>
      <c r="F260" s="1542"/>
      <c r="G260" s="1542"/>
      <c r="H260" s="1542"/>
      <c r="I260" s="1542"/>
      <c r="J260" s="1542"/>
      <c r="K260" s="1542"/>
    </row>
    <row r="261" spans="2:11">
      <c r="B261" s="313"/>
      <c r="C261" s="313"/>
      <c r="D261" s="313"/>
      <c r="E261" s="313"/>
      <c r="F261" s="1542"/>
      <c r="G261" s="1542"/>
      <c r="H261" s="1542"/>
      <c r="I261" s="1542"/>
      <c r="J261" s="1542"/>
      <c r="K261" s="1542"/>
    </row>
    <row r="262" spans="2:11">
      <c r="B262" s="313"/>
      <c r="C262" s="313"/>
      <c r="D262" s="313"/>
      <c r="E262" s="313"/>
      <c r="F262" s="1542"/>
      <c r="G262" s="1542"/>
      <c r="H262" s="1542"/>
      <c r="I262" s="1542"/>
      <c r="J262" s="1542"/>
      <c r="K262" s="1542"/>
    </row>
    <row r="263" spans="2:11">
      <c r="B263" s="313"/>
      <c r="C263" s="313"/>
      <c r="D263" s="313"/>
      <c r="E263" s="313"/>
      <c r="F263" s="1542"/>
      <c r="G263" s="1542"/>
      <c r="H263" s="1542"/>
      <c r="I263" s="1542"/>
      <c r="J263" s="1542"/>
      <c r="K263" s="1542"/>
    </row>
    <row r="264" spans="2:11">
      <c r="B264" s="313"/>
      <c r="C264" s="313"/>
      <c r="D264" s="313"/>
      <c r="E264" s="313"/>
      <c r="F264" s="1542"/>
      <c r="G264" s="1542"/>
      <c r="H264" s="1542"/>
      <c r="I264" s="1542"/>
      <c r="J264" s="1542"/>
      <c r="K264" s="1542"/>
    </row>
    <row r="265" spans="2:11">
      <c r="B265" s="313"/>
      <c r="C265" s="313"/>
      <c r="D265" s="313"/>
      <c r="E265" s="313"/>
      <c r="F265" s="1542"/>
      <c r="G265" s="1542"/>
      <c r="H265" s="1542"/>
      <c r="I265" s="1542"/>
      <c r="J265" s="1542"/>
      <c r="K265" s="1542"/>
    </row>
    <row r="266" spans="2:11">
      <c r="B266" s="313"/>
      <c r="C266" s="313"/>
      <c r="D266" s="313"/>
      <c r="E266" s="313"/>
      <c r="F266" s="1542"/>
      <c r="G266" s="1542"/>
      <c r="H266" s="1542"/>
      <c r="I266" s="1542"/>
      <c r="J266" s="1542"/>
      <c r="K266" s="1542"/>
    </row>
    <row r="267" spans="2:11">
      <c r="B267" s="313"/>
      <c r="C267" s="313"/>
      <c r="D267" s="313"/>
      <c r="E267" s="313"/>
      <c r="F267" s="1542"/>
      <c r="G267" s="1542"/>
      <c r="H267" s="1542"/>
      <c r="I267" s="1542"/>
      <c r="J267" s="1542"/>
      <c r="K267" s="1542"/>
    </row>
    <row r="268" spans="2:11">
      <c r="B268" s="313"/>
      <c r="C268" s="313"/>
      <c r="D268" s="313"/>
      <c r="E268" s="313"/>
      <c r="F268" s="1542"/>
      <c r="G268" s="1542"/>
      <c r="H268" s="1542"/>
      <c r="I268" s="1542"/>
      <c r="J268" s="1542"/>
      <c r="K268" s="1542"/>
    </row>
    <row r="269" spans="2:11">
      <c r="B269" s="313"/>
      <c r="C269" s="313"/>
      <c r="D269" s="313"/>
      <c r="E269" s="313"/>
      <c r="F269" s="1542"/>
      <c r="G269" s="1542"/>
      <c r="H269" s="1542"/>
      <c r="I269" s="1542"/>
      <c r="J269" s="1542"/>
      <c r="K269" s="1542"/>
    </row>
    <row r="270" spans="2:11">
      <c r="B270" s="313"/>
      <c r="C270" s="313"/>
      <c r="D270" s="313"/>
      <c r="E270" s="313"/>
      <c r="F270" s="1542"/>
      <c r="G270" s="1542"/>
      <c r="H270" s="1542"/>
      <c r="I270" s="1542"/>
      <c r="J270" s="1542"/>
      <c r="K270" s="1542"/>
    </row>
    <row r="271" spans="2:11">
      <c r="B271" s="313"/>
      <c r="C271" s="313"/>
      <c r="D271" s="313"/>
      <c r="E271" s="313"/>
      <c r="F271" s="1542"/>
      <c r="G271" s="1542"/>
      <c r="H271" s="1542"/>
      <c r="I271" s="1542"/>
      <c r="J271" s="1542"/>
      <c r="K271" s="1542"/>
    </row>
    <row r="272" spans="2:11">
      <c r="B272" s="313"/>
      <c r="C272" s="313"/>
      <c r="D272" s="313"/>
      <c r="E272" s="313"/>
      <c r="F272" s="1542"/>
      <c r="G272" s="1542"/>
      <c r="H272" s="1542"/>
      <c r="I272" s="1542"/>
      <c r="J272" s="1542"/>
      <c r="K272" s="1542"/>
    </row>
    <row r="273" spans="2:11">
      <c r="B273" s="313"/>
      <c r="C273" s="313"/>
      <c r="D273" s="313"/>
      <c r="E273" s="313"/>
      <c r="F273" s="1542"/>
      <c r="G273" s="1542"/>
      <c r="H273" s="1542"/>
      <c r="I273" s="1542"/>
      <c r="J273" s="1542"/>
      <c r="K273" s="1542"/>
    </row>
    <row r="274" spans="2:11">
      <c r="B274" s="313"/>
      <c r="C274" s="313"/>
      <c r="D274" s="313"/>
      <c r="E274" s="313"/>
      <c r="F274" s="1542"/>
      <c r="G274" s="1542"/>
      <c r="H274" s="1542"/>
      <c r="I274" s="1542"/>
      <c r="J274" s="1542"/>
      <c r="K274" s="1542"/>
    </row>
    <row r="275" spans="2:11">
      <c r="B275" s="313"/>
      <c r="C275" s="313"/>
      <c r="D275" s="313"/>
      <c r="E275" s="313"/>
      <c r="F275" s="1542"/>
      <c r="G275" s="1542"/>
      <c r="H275" s="1542"/>
      <c r="I275" s="1542"/>
      <c r="J275" s="1542"/>
      <c r="K275" s="1542"/>
    </row>
    <row r="276" spans="2:11">
      <c r="B276" s="313"/>
      <c r="C276" s="313"/>
      <c r="D276" s="313"/>
      <c r="E276" s="313"/>
      <c r="F276" s="1542"/>
      <c r="G276" s="1542"/>
      <c r="H276" s="1542"/>
      <c r="I276" s="1542"/>
      <c r="J276" s="1542"/>
      <c r="K276" s="1542"/>
    </row>
    <row r="277" spans="2:11">
      <c r="B277" s="313"/>
      <c r="C277" s="313"/>
      <c r="D277" s="313"/>
      <c r="E277" s="313"/>
      <c r="F277" s="1542"/>
      <c r="G277" s="1542"/>
      <c r="H277" s="1542"/>
      <c r="I277" s="1542"/>
      <c r="J277" s="1542"/>
      <c r="K277" s="1542"/>
    </row>
    <row r="278" spans="2:11">
      <c r="B278" s="313"/>
      <c r="C278" s="313"/>
      <c r="D278" s="313"/>
      <c r="E278" s="313"/>
      <c r="F278" s="1542"/>
      <c r="G278" s="1542"/>
      <c r="H278" s="1542"/>
      <c r="I278" s="1542"/>
      <c r="J278" s="1542"/>
      <c r="K278" s="1542"/>
    </row>
    <row r="279" spans="2:11">
      <c r="B279" s="313"/>
      <c r="C279" s="313"/>
      <c r="D279" s="313"/>
      <c r="E279" s="313"/>
      <c r="F279" s="1542"/>
      <c r="G279" s="1542"/>
      <c r="H279" s="1542"/>
      <c r="I279" s="1542"/>
      <c r="J279" s="1542"/>
      <c r="K279" s="1542"/>
    </row>
    <row r="280" spans="2:11">
      <c r="B280" s="313"/>
      <c r="C280" s="313"/>
      <c r="D280" s="313"/>
      <c r="E280" s="313"/>
      <c r="F280" s="1542"/>
      <c r="G280" s="1542"/>
      <c r="H280" s="1542"/>
      <c r="I280" s="1542"/>
      <c r="J280" s="1542"/>
      <c r="K280" s="1542"/>
    </row>
    <row r="281" spans="2:11">
      <c r="B281" s="313"/>
      <c r="C281" s="313"/>
      <c r="D281" s="313"/>
      <c r="E281" s="313"/>
      <c r="F281" s="1542"/>
      <c r="G281" s="1542"/>
      <c r="H281" s="1542"/>
      <c r="I281" s="1542"/>
      <c r="J281" s="1542"/>
      <c r="K281" s="1542"/>
    </row>
    <row r="282" spans="2:11">
      <c r="B282" s="313"/>
      <c r="C282" s="313"/>
      <c r="D282" s="313"/>
      <c r="E282" s="313"/>
      <c r="F282" s="1542"/>
      <c r="G282" s="1542"/>
      <c r="H282" s="1542"/>
      <c r="I282" s="1542"/>
      <c r="J282" s="1542"/>
      <c r="K282" s="1542"/>
    </row>
    <row r="283" spans="2:11">
      <c r="B283" s="313"/>
      <c r="C283" s="313"/>
      <c r="D283" s="313"/>
      <c r="E283" s="313"/>
      <c r="F283" s="1542"/>
      <c r="G283" s="1542"/>
      <c r="H283" s="1542"/>
      <c r="I283" s="1542"/>
      <c r="J283" s="1542"/>
      <c r="K283" s="1542"/>
    </row>
    <row r="284" spans="2:11">
      <c r="B284" s="313"/>
      <c r="C284" s="313"/>
      <c r="D284" s="313"/>
      <c r="E284" s="313"/>
      <c r="F284" s="1542"/>
      <c r="G284" s="1542"/>
      <c r="H284" s="1542"/>
      <c r="I284" s="1542"/>
      <c r="J284" s="1542"/>
      <c r="K284" s="1542"/>
    </row>
    <row r="285" spans="2:11">
      <c r="B285" s="313"/>
      <c r="C285" s="313"/>
      <c r="D285" s="313"/>
      <c r="E285" s="313"/>
      <c r="F285" s="1542"/>
      <c r="G285" s="1542"/>
      <c r="H285" s="1542"/>
      <c r="I285" s="1542"/>
      <c r="J285" s="1542"/>
      <c r="K285" s="1542"/>
    </row>
    <row r="286" spans="2:11">
      <c r="B286" s="313"/>
      <c r="C286" s="313"/>
      <c r="D286" s="313"/>
      <c r="E286" s="313"/>
      <c r="F286" s="1542"/>
      <c r="G286" s="1542"/>
      <c r="H286" s="1542"/>
      <c r="I286" s="1542"/>
      <c r="J286" s="1542"/>
      <c r="K286" s="1542"/>
    </row>
    <row r="287" spans="2:11">
      <c r="B287" s="313"/>
      <c r="C287" s="313"/>
      <c r="D287" s="313"/>
      <c r="E287" s="313"/>
      <c r="F287" s="1542"/>
      <c r="G287" s="1542"/>
      <c r="H287" s="1542"/>
      <c r="I287" s="1542"/>
      <c r="J287" s="1542"/>
      <c r="K287" s="1542"/>
    </row>
    <row r="288" spans="2:11">
      <c r="B288" s="313"/>
      <c r="C288" s="313"/>
      <c r="D288" s="313"/>
      <c r="E288" s="313"/>
      <c r="F288" s="1542"/>
      <c r="G288" s="1542"/>
      <c r="H288" s="1542"/>
      <c r="I288" s="1542"/>
      <c r="J288" s="1542"/>
      <c r="K288" s="1542"/>
    </row>
    <row r="289" spans="2:11">
      <c r="B289" s="313"/>
      <c r="C289" s="313"/>
      <c r="D289" s="313"/>
      <c r="E289" s="313"/>
      <c r="F289" s="1542"/>
      <c r="G289" s="1542"/>
      <c r="H289" s="1542"/>
      <c r="I289" s="1542"/>
      <c r="J289" s="1542"/>
      <c r="K289" s="1542"/>
    </row>
    <row r="290" spans="2:11">
      <c r="B290" s="313"/>
      <c r="C290" s="313"/>
      <c r="D290" s="313"/>
      <c r="E290" s="313"/>
      <c r="F290" s="1542"/>
      <c r="G290" s="1542"/>
      <c r="H290" s="1542"/>
      <c r="I290" s="1542"/>
      <c r="J290" s="1542"/>
      <c r="K290" s="1542"/>
    </row>
    <row r="291" spans="2:11">
      <c r="B291" s="313"/>
      <c r="C291" s="313"/>
      <c r="D291" s="313"/>
      <c r="E291" s="313"/>
      <c r="F291" s="1542"/>
      <c r="G291" s="1542"/>
      <c r="H291" s="1542"/>
      <c r="I291" s="1542"/>
      <c r="J291" s="1542"/>
      <c r="K291" s="1542"/>
    </row>
    <row r="292" spans="2:11">
      <c r="B292" s="313"/>
      <c r="C292" s="313"/>
      <c r="D292" s="313"/>
      <c r="E292" s="313"/>
      <c r="F292" s="1542"/>
      <c r="G292" s="1542"/>
      <c r="H292" s="1542"/>
      <c r="I292" s="1542"/>
      <c r="J292" s="1542"/>
      <c r="K292" s="1542"/>
    </row>
    <row r="293" spans="2:11">
      <c r="B293" s="313"/>
      <c r="C293" s="313"/>
      <c r="D293" s="313"/>
      <c r="E293" s="313"/>
      <c r="F293" s="1542"/>
      <c r="G293" s="1542"/>
      <c r="H293" s="1542"/>
      <c r="I293" s="1542"/>
      <c r="J293" s="1542"/>
      <c r="K293" s="1542"/>
    </row>
    <row r="294" spans="2:11">
      <c r="B294" s="313"/>
      <c r="C294" s="313"/>
      <c r="D294" s="313"/>
      <c r="E294" s="313"/>
      <c r="F294" s="1542"/>
      <c r="G294" s="1542"/>
      <c r="H294" s="1542"/>
      <c r="I294" s="1542"/>
      <c r="J294" s="1542"/>
      <c r="K294" s="1542"/>
    </row>
    <row r="295" spans="2:11">
      <c r="B295" s="313"/>
      <c r="C295" s="313"/>
      <c r="D295" s="313"/>
      <c r="E295" s="313"/>
      <c r="F295" s="1542"/>
      <c r="G295" s="1542"/>
      <c r="H295" s="1542"/>
      <c r="I295" s="1542"/>
      <c r="J295" s="1542"/>
      <c r="K295" s="1542"/>
    </row>
    <row r="296" spans="2:11">
      <c r="B296" s="313"/>
      <c r="C296" s="313"/>
      <c r="D296" s="313"/>
      <c r="E296" s="313"/>
      <c r="F296" s="1542"/>
      <c r="G296" s="1542"/>
      <c r="H296" s="1542"/>
      <c r="I296" s="1542"/>
      <c r="J296" s="1542"/>
      <c r="K296" s="1542"/>
    </row>
    <row r="297" spans="2:11">
      <c r="B297" s="313"/>
      <c r="C297" s="313"/>
      <c r="D297" s="313"/>
      <c r="E297" s="313"/>
      <c r="F297" s="1542"/>
      <c r="G297" s="1542"/>
      <c r="H297" s="1542"/>
      <c r="I297" s="1542"/>
      <c r="J297" s="1542"/>
      <c r="K297" s="1542"/>
    </row>
    <row r="298" spans="2:11">
      <c r="B298" s="313"/>
      <c r="C298" s="313"/>
      <c r="D298" s="313"/>
      <c r="E298" s="313"/>
      <c r="F298" s="1542"/>
      <c r="G298" s="1542"/>
      <c r="H298" s="1542"/>
      <c r="I298" s="1542"/>
      <c r="J298" s="1542"/>
      <c r="K298" s="1542"/>
    </row>
    <row r="299" spans="2:11">
      <c r="B299" s="313"/>
      <c r="C299" s="313"/>
      <c r="D299" s="313"/>
      <c r="E299" s="313"/>
      <c r="F299" s="1542"/>
      <c r="G299" s="1542"/>
      <c r="H299" s="1542"/>
      <c r="I299" s="1542"/>
      <c r="J299" s="1542"/>
      <c r="K299" s="1542"/>
    </row>
    <row r="300" spans="2:11">
      <c r="B300" s="313"/>
      <c r="C300" s="313"/>
      <c r="D300" s="313"/>
      <c r="E300" s="313"/>
      <c r="F300" s="1542"/>
      <c r="G300" s="1542"/>
      <c r="H300" s="1542"/>
      <c r="I300" s="1542"/>
      <c r="J300" s="1542"/>
      <c r="K300" s="1542"/>
    </row>
    <row r="301" spans="2:11">
      <c r="B301" s="313"/>
      <c r="C301" s="313"/>
      <c r="D301" s="313"/>
      <c r="E301" s="313"/>
      <c r="F301" s="1542"/>
      <c r="G301" s="1542"/>
      <c r="H301" s="1542"/>
      <c r="I301" s="1542"/>
      <c r="J301" s="1542"/>
      <c r="K301" s="1542"/>
    </row>
    <row r="302" spans="2:11">
      <c r="B302" s="313"/>
      <c r="C302" s="313"/>
      <c r="D302" s="313"/>
      <c r="E302" s="313"/>
      <c r="F302" s="1542"/>
      <c r="G302" s="1542"/>
      <c r="H302" s="1542"/>
      <c r="I302" s="1542"/>
      <c r="J302" s="1542"/>
      <c r="K302" s="1542"/>
    </row>
    <row r="303" spans="2:11">
      <c r="B303" s="313"/>
      <c r="C303" s="313"/>
      <c r="D303" s="313"/>
      <c r="E303" s="313"/>
      <c r="F303" s="1542"/>
      <c r="G303" s="1542"/>
      <c r="H303" s="1542"/>
      <c r="I303" s="1542"/>
      <c r="J303" s="1542"/>
      <c r="K303" s="1542"/>
    </row>
    <row r="304" spans="2:11">
      <c r="B304" s="313"/>
      <c r="C304" s="313"/>
      <c r="D304" s="313"/>
      <c r="E304" s="313"/>
      <c r="F304" s="1542"/>
      <c r="G304" s="1542"/>
      <c r="H304" s="1542"/>
      <c r="I304" s="1542"/>
      <c r="J304" s="1542"/>
      <c r="K304" s="1542"/>
    </row>
    <row r="305" spans="2:11">
      <c r="B305" s="313"/>
      <c r="C305" s="313"/>
      <c r="D305" s="313"/>
      <c r="E305" s="313"/>
      <c r="F305" s="1542"/>
      <c r="G305" s="1542"/>
      <c r="H305" s="1542"/>
      <c r="I305" s="1542"/>
      <c r="J305" s="1542"/>
      <c r="K305" s="1542"/>
    </row>
    <row r="306" spans="2:11">
      <c r="B306" s="313"/>
      <c r="C306" s="313"/>
      <c r="D306" s="313"/>
      <c r="E306" s="313"/>
      <c r="F306" s="1542"/>
      <c r="G306" s="1542"/>
      <c r="H306" s="1542"/>
      <c r="I306" s="1542"/>
      <c r="J306" s="1542"/>
      <c r="K306" s="1542"/>
    </row>
    <row r="307" spans="2:11">
      <c r="B307" s="313"/>
      <c r="C307" s="313"/>
      <c r="D307" s="313"/>
      <c r="E307" s="313"/>
      <c r="F307" s="1542"/>
      <c r="G307" s="1542"/>
      <c r="H307" s="1542"/>
      <c r="I307" s="1542"/>
      <c r="J307" s="1542"/>
      <c r="K307" s="1542"/>
    </row>
    <row r="308" spans="2:11">
      <c r="B308" s="313"/>
      <c r="C308" s="313"/>
      <c r="D308" s="313"/>
      <c r="E308" s="313"/>
      <c r="F308" s="1542"/>
      <c r="G308" s="1542"/>
      <c r="H308" s="1542"/>
      <c r="I308" s="1542"/>
      <c r="J308" s="1542"/>
      <c r="K308" s="1542"/>
    </row>
    <row r="309" spans="2:11">
      <c r="B309" s="313"/>
      <c r="C309" s="313"/>
      <c r="D309" s="313"/>
      <c r="E309" s="313"/>
      <c r="F309" s="1542"/>
      <c r="G309" s="1542"/>
      <c r="H309" s="1542"/>
      <c r="I309" s="1542"/>
      <c r="J309" s="1542"/>
      <c r="K309" s="1542"/>
    </row>
    <row r="310" spans="2:11">
      <c r="B310" s="313"/>
      <c r="C310" s="313"/>
      <c r="D310" s="313"/>
      <c r="E310" s="313"/>
      <c r="F310" s="1542"/>
      <c r="G310" s="1542"/>
      <c r="H310" s="1542"/>
      <c r="I310" s="1542"/>
      <c r="J310" s="1542"/>
      <c r="K310" s="1542"/>
    </row>
    <row r="311" spans="2:11">
      <c r="B311" s="313"/>
      <c r="C311" s="313"/>
      <c r="D311" s="313"/>
      <c r="E311" s="313"/>
      <c r="F311" s="1542"/>
      <c r="G311" s="1542"/>
      <c r="H311" s="1542"/>
      <c r="I311" s="1542"/>
      <c r="J311" s="1542"/>
      <c r="K311" s="1542"/>
    </row>
    <row r="312" spans="2:11">
      <c r="B312" s="313"/>
      <c r="C312" s="313"/>
      <c r="D312" s="313"/>
      <c r="E312" s="313"/>
      <c r="F312" s="1542"/>
      <c r="G312" s="1542"/>
      <c r="H312" s="1542"/>
      <c r="I312" s="1542"/>
      <c r="J312" s="1542"/>
      <c r="K312" s="1542"/>
    </row>
    <row r="313" spans="2:11">
      <c r="B313" s="313"/>
      <c r="C313" s="313"/>
      <c r="D313" s="313"/>
      <c r="E313" s="313"/>
      <c r="F313" s="1542"/>
      <c r="G313" s="1542"/>
      <c r="H313" s="1542"/>
      <c r="I313" s="1542"/>
      <c r="J313" s="1542"/>
      <c r="K313" s="1542"/>
    </row>
    <row r="314" spans="2:11">
      <c r="B314" s="313"/>
      <c r="C314" s="313"/>
      <c r="D314" s="313"/>
      <c r="E314" s="313"/>
      <c r="F314" s="1542"/>
      <c r="G314" s="1542"/>
      <c r="H314" s="1542"/>
      <c r="I314" s="1542"/>
      <c r="J314" s="1542"/>
      <c r="K314" s="1542"/>
    </row>
    <row r="315" spans="2:11">
      <c r="B315" s="313"/>
      <c r="C315" s="313"/>
      <c r="D315" s="313"/>
      <c r="E315" s="313"/>
      <c r="F315" s="1542"/>
      <c r="G315" s="1542"/>
      <c r="H315" s="1542"/>
      <c r="I315" s="1542"/>
      <c r="J315" s="1542"/>
      <c r="K315" s="1542"/>
    </row>
    <row r="316" spans="2:11">
      <c r="B316" s="313"/>
      <c r="C316" s="313"/>
      <c r="D316" s="313"/>
      <c r="E316" s="313"/>
      <c r="F316" s="1542"/>
      <c r="G316" s="1542"/>
      <c r="H316" s="1542"/>
      <c r="I316" s="1542"/>
      <c r="J316" s="1542"/>
      <c r="K316" s="1542"/>
    </row>
    <row r="317" spans="2:11">
      <c r="B317" s="313"/>
      <c r="C317" s="313"/>
      <c r="D317" s="313"/>
      <c r="E317" s="313"/>
      <c r="F317" s="1542"/>
      <c r="G317" s="1542"/>
      <c r="H317" s="1542"/>
      <c r="I317" s="1542"/>
      <c r="J317" s="1542"/>
      <c r="K317" s="1542"/>
    </row>
    <row r="318" spans="2:11">
      <c r="B318" s="313"/>
      <c r="C318" s="313"/>
      <c r="D318" s="313"/>
      <c r="E318" s="313"/>
      <c r="F318" s="1542"/>
      <c r="G318" s="1542"/>
      <c r="H318" s="1542"/>
      <c r="I318" s="1542"/>
      <c r="J318" s="1542"/>
      <c r="K318" s="1542"/>
    </row>
    <row r="319" spans="2:11">
      <c r="B319" s="313"/>
      <c r="C319" s="313"/>
      <c r="D319" s="313"/>
      <c r="E319" s="313"/>
      <c r="F319" s="1542"/>
      <c r="G319" s="1542"/>
      <c r="H319" s="1542"/>
      <c r="I319" s="1542"/>
      <c r="J319" s="1542"/>
      <c r="K319" s="1542"/>
    </row>
    <row r="320" spans="2:11">
      <c r="B320" s="313"/>
      <c r="C320" s="313"/>
      <c r="D320" s="313"/>
      <c r="E320" s="313"/>
      <c r="F320" s="1542"/>
      <c r="G320" s="1542"/>
      <c r="H320" s="1542"/>
      <c r="I320" s="1542"/>
      <c r="J320" s="1542"/>
      <c r="K320" s="1542"/>
    </row>
    <row r="321" spans="2:11">
      <c r="B321" s="313"/>
      <c r="C321" s="313"/>
      <c r="D321" s="313"/>
      <c r="E321" s="313"/>
      <c r="F321" s="1542"/>
      <c r="G321" s="1542"/>
      <c r="H321" s="1542"/>
      <c r="I321" s="1542"/>
      <c r="J321" s="1542"/>
      <c r="K321" s="1542"/>
    </row>
    <row r="322" spans="2:11">
      <c r="B322" s="313"/>
      <c r="C322" s="313"/>
      <c r="D322" s="313"/>
      <c r="E322" s="313"/>
      <c r="F322" s="1542"/>
      <c r="G322" s="1542"/>
      <c r="H322" s="1542"/>
      <c r="I322" s="1542"/>
      <c r="J322" s="1542"/>
      <c r="K322" s="1542"/>
    </row>
    <row r="323" spans="2:11">
      <c r="B323" s="313"/>
      <c r="C323" s="313"/>
      <c r="D323" s="313"/>
      <c r="E323" s="313"/>
      <c r="F323" s="1542"/>
      <c r="G323" s="1542"/>
      <c r="H323" s="1542"/>
      <c r="I323" s="1542"/>
      <c r="J323" s="1542"/>
      <c r="K323" s="1542"/>
    </row>
    <row r="324" spans="2:11">
      <c r="B324" s="313"/>
      <c r="C324" s="313"/>
      <c r="D324" s="313"/>
      <c r="E324" s="313"/>
      <c r="F324" s="1542"/>
      <c r="G324" s="1542"/>
      <c r="H324" s="1542"/>
      <c r="I324" s="1542"/>
      <c r="J324" s="1542"/>
      <c r="K324" s="1542"/>
    </row>
    <row r="325" spans="2:11">
      <c r="B325" s="313"/>
      <c r="C325" s="313"/>
      <c r="D325" s="313"/>
      <c r="E325" s="313"/>
      <c r="F325" s="1542"/>
      <c r="G325" s="1542"/>
      <c r="H325" s="1542"/>
      <c r="I325" s="1542"/>
      <c r="J325" s="1542"/>
      <c r="K325" s="1542"/>
    </row>
    <row r="326" spans="2:11">
      <c r="B326" s="313"/>
      <c r="C326" s="313"/>
      <c r="D326" s="313"/>
      <c r="E326" s="313"/>
      <c r="F326" s="1542"/>
      <c r="G326" s="1542"/>
      <c r="H326" s="1542"/>
      <c r="I326" s="1542"/>
      <c r="J326" s="1542"/>
      <c r="K326" s="1542"/>
    </row>
    <row r="327" spans="2:11">
      <c r="B327" s="313"/>
      <c r="C327" s="313"/>
      <c r="D327" s="313"/>
      <c r="E327" s="313"/>
      <c r="F327" s="1542"/>
      <c r="G327" s="1542"/>
      <c r="H327" s="1542"/>
      <c r="I327" s="1542"/>
      <c r="J327" s="1542"/>
      <c r="K327" s="1542"/>
    </row>
    <row r="328" spans="2:11">
      <c r="B328" s="313"/>
      <c r="C328" s="313"/>
      <c r="D328" s="313"/>
      <c r="E328" s="313"/>
      <c r="F328" s="1542"/>
      <c r="G328" s="1542"/>
      <c r="H328" s="1542"/>
      <c r="I328" s="1542"/>
      <c r="J328" s="1542"/>
      <c r="K328" s="1542"/>
    </row>
    <row r="329" spans="2:11">
      <c r="B329" s="313"/>
      <c r="C329" s="313"/>
      <c r="D329" s="313"/>
      <c r="E329" s="313"/>
      <c r="F329" s="1542"/>
      <c r="G329" s="1542"/>
      <c r="H329" s="1542"/>
      <c r="I329" s="1542"/>
      <c r="J329" s="1542"/>
      <c r="K329" s="1542"/>
    </row>
    <row r="330" spans="2:11">
      <c r="B330" s="313"/>
      <c r="C330" s="313"/>
      <c r="D330" s="313"/>
      <c r="E330" s="313"/>
      <c r="F330" s="1542"/>
      <c r="G330" s="1542"/>
      <c r="H330" s="1542"/>
      <c r="I330" s="1542"/>
      <c r="J330" s="1542"/>
      <c r="K330" s="1542"/>
    </row>
    <row r="331" spans="2:11">
      <c r="B331" s="313"/>
      <c r="C331" s="313"/>
      <c r="D331" s="313"/>
      <c r="E331" s="313"/>
      <c r="F331" s="1542"/>
      <c r="G331" s="1542"/>
      <c r="H331" s="1542"/>
      <c r="I331" s="1542"/>
      <c r="J331" s="1542"/>
      <c r="K331" s="1542"/>
    </row>
    <row r="332" spans="2:11">
      <c r="B332" s="313"/>
      <c r="C332" s="313"/>
      <c r="D332" s="313"/>
      <c r="E332" s="313"/>
      <c r="F332" s="1542"/>
      <c r="G332" s="1542"/>
      <c r="H332" s="1542"/>
      <c r="I332" s="1542"/>
      <c r="J332" s="1542"/>
      <c r="K332" s="1542"/>
    </row>
    <row r="333" spans="2:11">
      <c r="B333" s="313"/>
      <c r="C333" s="313"/>
      <c r="D333" s="313"/>
      <c r="E333" s="313"/>
      <c r="F333" s="1542"/>
      <c r="G333" s="1542"/>
      <c r="H333" s="1542"/>
      <c r="I333" s="1542"/>
      <c r="J333" s="1542"/>
      <c r="K333" s="1542"/>
    </row>
    <row r="334" spans="2:11">
      <c r="B334" s="313"/>
      <c r="C334" s="313"/>
      <c r="D334" s="313"/>
      <c r="E334" s="313"/>
      <c r="F334" s="1542"/>
      <c r="G334" s="1542"/>
      <c r="H334" s="1542"/>
      <c r="I334" s="1542"/>
      <c r="J334" s="1542"/>
      <c r="K334" s="1542"/>
    </row>
    <row r="335" spans="2:11">
      <c r="B335" s="313"/>
      <c r="C335" s="313"/>
      <c r="D335" s="313"/>
      <c r="E335" s="313"/>
      <c r="F335" s="1542"/>
      <c r="G335" s="1542"/>
      <c r="H335" s="1542"/>
      <c r="I335" s="1542"/>
      <c r="J335" s="1542"/>
      <c r="K335" s="1542"/>
    </row>
    <row r="336" spans="2:11">
      <c r="B336" s="313"/>
      <c r="C336" s="313"/>
      <c r="D336" s="313"/>
      <c r="E336" s="313"/>
      <c r="F336" s="1542"/>
      <c r="G336" s="1542"/>
      <c r="H336" s="1542"/>
      <c r="I336" s="1542"/>
      <c r="J336" s="1542"/>
      <c r="K336" s="1542"/>
    </row>
    <row r="337" spans="2:11">
      <c r="B337" s="313"/>
      <c r="C337" s="313"/>
      <c r="D337" s="313"/>
      <c r="E337" s="313"/>
      <c r="F337" s="1542"/>
      <c r="G337" s="1542"/>
      <c r="H337" s="1542"/>
      <c r="I337" s="1542"/>
      <c r="J337" s="1542"/>
      <c r="K337" s="1542"/>
    </row>
    <row r="338" spans="2:11">
      <c r="B338" s="313"/>
      <c r="C338" s="313"/>
      <c r="D338" s="313"/>
      <c r="E338" s="313"/>
      <c r="F338" s="1542"/>
      <c r="G338" s="1542"/>
      <c r="H338" s="1542"/>
      <c r="I338" s="1542"/>
      <c r="J338" s="1542"/>
      <c r="K338" s="1542"/>
    </row>
    <row r="339" spans="2:11">
      <c r="B339" s="313"/>
      <c r="C339" s="313"/>
      <c r="D339" s="313"/>
      <c r="E339" s="313"/>
      <c r="F339" s="1542"/>
      <c r="G339" s="1542"/>
      <c r="H339" s="1542"/>
      <c r="I339" s="1542"/>
      <c r="J339" s="1542"/>
      <c r="K339" s="1542"/>
    </row>
    <row r="340" spans="2:11">
      <c r="B340" s="313"/>
      <c r="C340" s="313"/>
      <c r="D340" s="313"/>
      <c r="E340" s="313"/>
      <c r="F340" s="1542"/>
      <c r="G340" s="1542"/>
      <c r="H340" s="1542"/>
      <c r="I340" s="1542"/>
      <c r="J340" s="1542"/>
      <c r="K340" s="1542"/>
    </row>
    <row r="341" spans="2:11">
      <c r="B341" s="313"/>
      <c r="C341" s="313"/>
      <c r="D341" s="313"/>
      <c r="E341" s="313"/>
      <c r="F341" s="1542"/>
      <c r="G341" s="1542"/>
      <c r="H341" s="1542"/>
      <c r="I341" s="1542"/>
      <c r="J341" s="1542"/>
      <c r="K341" s="1542"/>
    </row>
    <row r="342" spans="2:11">
      <c r="B342" s="313"/>
      <c r="C342" s="313"/>
      <c r="D342" s="313"/>
      <c r="E342" s="313"/>
      <c r="F342" s="1542"/>
      <c r="G342" s="1542"/>
      <c r="H342" s="1542"/>
      <c r="I342" s="1542"/>
      <c r="J342" s="1542"/>
      <c r="K342" s="1542"/>
    </row>
    <row r="343" spans="2:11">
      <c r="B343" s="313"/>
      <c r="C343" s="313"/>
      <c r="D343" s="313"/>
      <c r="E343" s="313"/>
      <c r="F343" s="1542"/>
      <c r="G343" s="1542"/>
      <c r="H343" s="1542"/>
      <c r="I343" s="1542"/>
      <c r="J343" s="1542"/>
      <c r="K343" s="1542"/>
    </row>
    <row r="344" spans="2:11">
      <c r="B344" s="313"/>
      <c r="C344" s="313"/>
      <c r="D344" s="313"/>
      <c r="E344" s="313"/>
      <c r="F344" s="1542"/>
      <c r="G344" s="1542"/>
      <c r="H344" s="1542"/>
      <c r="I344" s="1542"/>
      <c r="J344" s="1542"/>
      <c r="K344" s="1542"/>
    </row>
    <row r="345" spans="2:11">
      <c r="B345" s="313"/>
      <c r="C345" s="313"/>
      <c r="D345" s="313"/>
      <c r="E345" s="313"/>
      <c r="F345" s="1542"/>
      <c r="G345" s="1542"/>
      <c r="H345" s="1542"/>
      <c r="I345" s="1542"/>
      <c r="J345" s="1542"/>
      <c r="K345" s="1542"/>
    </row>
    <row r="346" spans="2:11">
      <c r="B346" s="313"/>
      <c r="C346" s="313"/>
      <c r="D346" s="313"/>
      <c r="E346" s="313"/>
      <c r="F346" s="1542"/>
      <c r="G346" s="1542"/>
      <c r="H346" s="1542"/>
      <c r="I346" s="1542"/>
      <c r="J346" s="1542"/>
      <c r="K346" s="1542"/>
    </row>
    <row r="347" spans="2:11">
      <c r="B347" s="313"/>
      <c r="C347" s="313"/>
      <c r="D347" s="313"/>
      <c r="E347" s="313"/>
      <c r="F347" s="1542"/>
      <c r="G347" s="1542"/>
      <c r="H347" s="1542"/>
      <c r="I347" s="1542"/>
      <c r="J347" s="1542"/>
      <c r="K347" s="1542"/>
    </row>
    <row r="348" spans="2:11">
      <c r="B348" s="313"/>
      <c r="C348" s="313"/>
      <c r="D348" s="313"/>
      <c r="E348" s="313"/>
      <c r="F348" s="1542"/>
      <c r="G348" s="1542"/>
      <c r="H348" s="1542"/>
      <c r="I348" s="1542"/>
      <c r="J348" s="1542"/>
      <c r="K348" s="1542"/>
    </row>
    <row r="349" spans="2:11">
      <c r="B349" s="313"/>
      <c r="C349" s="313"/>
      <c r="D349" s="313"/>
      <c r="E349" s="313"/>
      <c r="F349" s="1542"/>
      <c r="G349" s="1542"/>
      <c r="H349" s="1542"/>
      <c r="I349" s="1542"/>
      <c r="J349" s="1542"/>
      <c r="K349" s="1542"/>
    </row>
    <row r="350" spans="2:11">
      <c r="B350" s="313"/>
      <c r="C350" s="313"/>
      <c r="D350" s="313"/>
      <c r="E350" s="313"/>
      <c r="F350" s="1542"/>
      <c r="G350" s="1542"/>
      <c r="H350" s="1542"/>
      <c r="I350" s="1542"/>
      <c r="J350" s="1542"/>
      <c r="K350" s="1542"/>
    </row>
    <row r="351" spans="2:11">
      <c r="B351" s="313"/>
      <c r="C351" s="313"/>
      <c r="D351" s="313"/>
      <c r="E351" s="313"/>
      <c r="F351" s="1542"/>
      <c r="G351" s="1542"/>
      <c r="H351" s="1542"/>
      <c r="I351" s="1542"/>
      <c r="J351" s="1542"/>
      <c r="K351" s="1542"/>
    </row>
    <row r="352" spans="2:11">
      <c r="B352" s="313"/>
      <c r="C352" s="313"/>
      <c r="D352" s="313"/>
      <c r="E352" s="313"/>
      <c r="F352" s="1542"/>
      <c r="G352" s="1542"/>
      <c r="H352" s="1542"/>
      <c r="I352" s="1542"/>
      <c r="J352" s="1542"/>
      <c r="K352" s="1542"/>
    </row>
    <row r="353" spans="2:11">
      <c r="B353" s="313"/>
      <c r="C353" s="313"/>
      <c r="D353" s="313"/>
      <c r="E353" s="313"/>
      <c r="F353" s="1542"/>
      <c r="G353" s="1542"/>
      <c r="H353" s="1542"/>
      <c r="I353" s="1542"/>
      <c r="J353" s="1542"/>
      <c r="K353" s="1542"/>
    </row>
    <row r="354" spans="2:11">
      <c r="B354" s="313"/>
      <c r="C354" s="313"/>
      <c r="D354" s="313"/>
      <c r="E354" s="313"/>
      <c r="F354" s="1542"/>
      <c r="G354" s="1542"/>
      <c r="H354" s="1542"/>
      <c r="I354" s="1542"/>
      <c r="J354" s="1542"/>
      <c r="K354" s="1542"/>
    </row>
    <row r="355" spans="2:11">
      <c r="B355" s="313"/>
      <c r="C355" s="313"/>
      <c r="D355" s="313"/>
      <c r="E355" s="313"/>
      <c r="F355" s="1542"/>
      <c r="G355" s="1542"/>
      <c r="H355" s="1542"/>
      <c r="I355" s="1542"/>
      <c r="J355" s="1542"/>
      <c r="K355" s="1542"/>
    </row>
    <row r="356" spans="2:11">
      <c r="B356" s="313"/>
      <c r="C356" s="313"/>
      <c r="D356" s="313"/>
      <c r="E356" s="313"/>
      <c r="F356" s="1542"/>
      <c r="G356" s="1542"/>
      <c r="H356" s="1542"/>
      <c r="I356" s="1542"/>
      <c r="J356" s="1542"/>
      <c r="K356" s="1542"/>
    </row>
    <row r="357" spans="2:11">
      <c r="B357" s="313"/>
      <c r="C357" s="313"/>
      <c r="D357" s="313"/>
      <c r="E357" s="313"/>
      <c r="F357" s="1542"/>
      <c r="G357" s="1542"/>
      <c r="H357" s="1542"/>
      <c r="I357" s="1542"/>
      <c r="J357" s="1542"/>
      <c r="K357" s="1542"/>
    </row>
    <row r="358" spans="2:11">
      <c r="B358" s="313"/>
      <c r="C358" s="313"/>
      <c r="D358" s="313"/>
      <c r="E358" s="313"/>
      <c r="F358" s="1542"/>
      <c r="G358" s="1542"/>
      <c r="H358" s="1542"/>
      <c r="I358" s="1542"/>
      <c r="J358" s="1542"/>
      <c r="K358" s="1542"/>
    </row>
    <row r="359" spans="2:11">
      <c r="B359" s="313"/>
      <c r="C359" s="313"/>
      <c r="D359" s="313"/>
      <c r="E359" s="313"/>
      <c r="F359" s="1542"/>
      <c r="G359" s="1542"/>
      <c r="H359" s="1542"/>
      <c r="I359" s="1542"/>
      <c r="J359" s="1542"/>
      <c r="K359" s="1542"/>
    </row>
    <row r="360" spans="2:11">
      <c r="B360" s="313"/>
      <c r="C360" s="313"/>
      <c r="D360" s="313"/>
      <c r="E360" s="313"/>
      <c r="F360" s="1542"/>
      <c r="G360" s="1542"/>
      <c r="H360" s="1542"/>
      <c r="I360" s="1542"/>
      <c r="J360" s="1542"/>
      <c r="K360" s="1542"/>
    </row>
    <row r="361" spans="2:11">
      <c r="B361" s="313"/>
      <c r="C361" s="313"/>
      <c r="D361" s="313"/>
      <c r="E361" s="313"/>
      <c r="F361" s="1542"/>
      <c r="G361" s="1542"/>
      <c r="H361" s="1542"/>
      <c r="I361" s="1542"/>
      <c r="J361" s="1542"/>
      <c r="K361" s="1542"/>
    </row>
    <row r="362" spans="2:11">
      <c r="B362" s="313"/>
      <c r="C362" s="313"/>
      <c r="D362" s="313"/>
      <c r="E362" s="313"/>
      <c r="F362" s="1542"/>
      <c r="G362" s="1542"/>
      <c r="H362" s="1542"/>
      <c r="I362" s="1542"/>
      <c r="J362" s="1542"/>
      <c r="K362" s="1542"/>
    </row>
    <row r="363" spans="2:11">
      <c r="B363" s="313"/>
      <c r="C363" s="313"/>
      <c r="D363" s="313"/>
      <c r="E363" s="313"/>
      <c r="F363" s="1542"/>
      <c r="G363" s="1542"/>
      <c r="H363" s="1542"/>
      <c r="I363" s="1542"/>
      <c r="J363" s="1542"/>
      <c r="K363" s="1542"/>
    </row>
    <row r="364" spans="2:11">
      <c r="B364" s="313"/>
      <c r="C364" s="313"/>
      <c r="D364" s="313"/>
      <c r="E364" s="313"/>
      <c r="F364" s="1542"/>
      <c r="G364" s="1542"/>
      <c r="H364" s="1542"/>
      <c r="I364" s="1542"/>
      <c r="J364" s="1542"/>
      <c r="K364" s="1542"/>
    </row>
    <row r="365" spans="2:11">
      <c r="B365" s="313"/>
      <c r="C365" s="313"/>
      <c r="D365" s="313"/>
      <c r="E365" s="313"/>
      <c r="F365" s="1542"/>
      <c r="G365" s="1542"/>
      <c r="H365" s="1542"/>
      <c r="I365" s="1542"/>
      <c r="J365" s="1542"/>
      <c r="K365" s="1542"/>
    </row>
    <row r="366" spans="2:11">
      <c r="B366" s="313"/>
      <c r="C366" s="313"/>
      <c r="D366" s="313"/>
      <c r="E366" s="313"/>
      <c r="F366" s="1542"/>
      <c r="G366" s="1542"/>
      <c r="H366" s="1542"/>
      <c r="I366" s="1542"/>
      <c r="J366" s="1542"/>
      <c r="K366" s="1542"/>
    </row>
    <row r="367" spans="2:11">
      <c r="B367" s="313"/>
      <c r="C367" s="313"/>
      <c r="D367" s="313"/>
      <c r="E367" s="313"/>
      <c r="F367" s="1542"/>
      <c r="G367" s="1542"/>
      <c r="H367" s="1542"/>
      <c r="I367" s="1542"/>
      <c r="J367" s="1542"/>
      <c r="K367" s="1542"/>
    </row>
    <row r="368" spans="2:11">
      <c r="B368" s="313"/>
      <c r="C368" s="313"/>
      <c r="D368" s="313"/>
      <c r="E368" s="313"/>
      <c r="F368" s="1542"/>
      <c r="G368" s="1542"/>
      <c r="H368" s="1542"/>
      <c r="I368" s="1542"/>
      <c r="J368" s="1542"/>
      <c r="K368" s="1542"/>
    </row>
    <row r="369" spans="2:11">
      <c r="B369" s="313"/>
      <c r="C369" s="313"/>
      <c r="D369" s="313"/>
      <c r="E369" s="313"/>
      <c r="F369" s="1542"/>
      <c r="G369" s="1542"/>
      <c r="H369" s="1542"/>
      <c r="I369" s="1542"/>
      <c r="J369" s="1542"/>
      <c r="K369" s="1542"/>
    </row>
    <row r="370" spans="2:11">
      <c r="B370" s="313"/>
      <c r="C370" s="313"/>
      <c r="D370" s="313"/>
      <c r="E370" s="313"/>
      <c r="F370" s="1542"/>
      <c r="G370" s="1542"/>
      <c r="H370" s="1542"/>
      <c r="I370" s="1542"/>
      <c r="J370" s="1542"/>
      <c r="K370" s="1542"/>
    </row>
    <row r="371" spans="2:11">
      <c r="B371" s="313"/>
      <c r="C371" s="313"/>
      <c r="D371" s="313"/>
      <c r="E371" s="313"/>
      <c r="F371" s="1542"/>
      <c r="G371" s="1542"/>
      <c r="H371" s="1542"/>
      <c r="I371" s="1542"/>
      <c r="J371" s="1542"/>
      <c r="K371" s="1542"/>
    </row>
    <row r="372" spans="2:11">
      <c r="B372" s="313"/>
      <c r="C372" s="313"/>
      <c r="D372" s="313"/>
      <c r="E372" s="313"/>
      <c r="F372" s="1542"/>
      <c r="G372" s="1542"/>
      <c r="H372" s="1542"/>
      <c r="I372" s="1542"/>
      <c r="J372" s="1542"/>
      <c r="K372" s="1542"/>
    </row>
    <row r="373" spans="2:11">
      <c r="B373" s="313"/>
      <c r="C373" s="313"/>
      <c r="D373" s="313"/>
      <c r="E373" s="313"/>
      <c r="F373" s="1542"/>
      <c r="G373" s="1542"/>
      <c r="H373" s="1542"/>
      <c r="I373" s="1542"/>
      <c r="J373" s="1542"/>
      <c r="K373" s="1542"/>
    </row>
    <row r="374" spans="2:11">
      <c r="B374" s="313"/>
      <c r="C374" s="313"/>
      <c r="D374" s="313"/>
      <c r="E374" s="313"/>
      <c r="F374" s="1542"/>
      <c r="G374" s="1542"/>
      <c r="H374" s="1542"/>
      <c r="I374" s="1542"/>
      <c r="J374" s="1542"/>
      <c r="K374" s="1542"/>
    </row>
    <row r="375" spans="2:11">
      <c r="B375" s="313"/>
      <c r="C375" s="313"/>
      <c r="D375" s="313"/>
      <c r="E375" s="313"/>
      <c r="F375" s="1542"/>
      <c r="G375" s="1542"/>
      <c r="H375" s="1542"/>
      <c r="I375" s="1542"/>
      <c r="J375" s="1542"/>
      <c r="K375" s="1542"/>
    </row>
    <row r="376" spans="2:11">
      <c r="B376" s="313"/>
      <c r="C376" s="313"/>
      <c r="D376" s="313"/>
      <c r="E376" s="313"/>
      <c r="F376" s="1542"/>
      <c r="G376" s="1542"/>
      <c r="H376" s="1542"/>
      <c r="I376" s="1542"/>
      <c r="J376" s="1542"/>
      <c r="K376" s="1542"/>
    </row>
    <row r="377" spans="2:11">
      <c r="B377" s="313"/>
      <c r="C377" s="313"/>
      <c r="D377" s="313"/>
      <c r="E377" s="313"/>
      <c r="F377" s="1542"/>
      <c r="G377" s="1542"/>
      <c r="H377" s="1542"/>
      <c r="I377" s="1542"/>
      <c r="J377" s="1542"/>
      <c r="K377" s="1542"/>
    </row>
    <row r="378" spans="2:11">
      <c r="B378" s="313"/>
      <c r="C378" s="313"/>
      <c r="D378" s="313"/>
      <c r="E378" s="313"/>
      <c r="F378" s="1542"/>
      <c r="G378" s="1542"/>
      <c r="H378" s="1542"/>
      <c r="I378" s="1542"/>
      <c r="J378" s="1542"/>
      <c r="K378" s="1542"/>
    </row>
    <row r="379" spans="2:11">
      <c r="B379" s="313"/>
      <c r="C379" s="313"/>
      <c r="D379" s="313"/>
      <c r="E379" s="313"/>
      <c r="F379" s="1542"/>
      <c r="G379" s="1542"/>
      <c r="H379" s="1542"/>
      <c r="I379" s="1542"/>
      <c r="J379" s="1542"/>
      <c r="K379" s="1542"/>
    </row>
    <row r="380" spans="2:11">
      <c r="B380" s="313"/>
      <c r="C380" s="313"/>
      <c r="D380" s="313"/>
      <c r="E380" s="313"/>
      <c r="F380" s="1542"/>
      <c r="G380" s="1542"/>
      <c r="H380" s="1542"/>
      <c r="I380" s="1542"/>
      <c r="J380" s="1542"/>
      <c r="K380" s="1542"/>
    </row>
    <row r="381" spans="2:11">
      <c r="B381" s="313"/>
      <c r="C381" s="313"/>
      <c r="D381" s="313"/>
      <c r="E381" s="313"/>
      <c r="F381" s="1542"/>
      <c r="G381" s="1542"/>
      <c r="H381" s="1542"/>
      <c r="I381" s="1542"/>
      <c r="J381" s="1542"/>
      <c r="K381" s="1542"/>
    </row>
    <row r="382" spans="2:11">
      <c r="B382" s="313"/>
      <c r="C382" s="313"/>
      <c r="D382" s="313"/>
      <c r="E382" s="313"/>
      <c r="F382" s="1542"/>
      <c r="G382" s="1542"/>
      <c r="H382" s="1542"/>
      <c r="I382" s="1542"/>
      <c r="J382" s="1542"/>
      <c r="K382" s="1542"/>
    </row>
    <row r="383" spans="2:11">
      <c r="B383" s="313"/>
      <c r="C383" s="313"/>
      <c r="D383" s="313"/>
      <c r="E383" s="313"/>
      <c r="F383" s="1542"/>
      <c r="G383" s="1542"/>
      <c r="H383" s="1542"/>
      <c r="I383" s="1542"/>
      <c r="J383" s="1542"/>
      <c r="K383" s="1542"/>
    </row>
    <row r="384" spans="2:11">
      <c r="B384" s="313"/>
      <c r="C384" s="313"/>
      <c r="D384" s="313"/>
      <c r="E384" s="313"/>
      <c r="F384" s="1542"/>
      <c r="G384" s="1542"/>
      <c r="H384" s="1542"/>
      <c r="I384" s="1542"/>
      <c r="J384" s="1542"/>
      <c r="K384" s="1542"/>
    </row>
    <row r="385" spans="2:11">
      <c r="B385" s="313"/>
      <c r="C385" s="313"/>
      <c r="D385" s="313"/>
      <c r="E385" s="313"/>
      <c r="F385" s="1542"/>
      <c r="G385" s="1542"/>
      <c r="H385" s="1542"/>
      <c r="I385" s="1542"/>
      <c r="J385" s="1542"/>
      <c r="K385" s="1542"/>
    </row>
    <row r="386" spans="2:11">
      <c r="B386" s="313"/>
      <c r="C386" s="313"/>
      <c r="D386" s="313"/>
      <c r="E386" s="313"/>
      <c r="F386" s="1542"/>
      <c r="G386" s="1542"/>
      <c r="H386" s="1542"/>
      <c r="I386" s="1542"/>
      <c r="J386" s="1542"/>
      <c r="K386" s="1542"/>
    </row>
    <row r="387" spans="2:11">
      <c r="B387" s="313"/>
      <c r="C387" s="313"/>
      <c r="D387" s="313"/>
      <c r="E387" s="313"/>
      <c r="F387" s="1542"/>
      <c r="G387" s="1542"/>
      <c r="H387" s="1542"/>
      <c r="I387" s="1542"/>
      <c r="J387" s="1542"/>
      <c r="K387" s="1542"/>
    </row>
    <row r="388" spans="2:11">
      <c r="B388" s="313"/>
      <c r="C388" s="313"/>
      <c r="D388" s="313"/>
      <c r="E388" s="313"/>
      <c r="F388" s="1542"/>
      <c r="G388" s="1542"/>
      <c r="H388" s="1542"/>
      <c r="I388" s="1542"/>
      <c r="J388" s="1542"/>
      <c r="K388" s="1542"/>
    </row>
    <row r="389" spans="2:11">
      <c r="B389" s="313"/>
      <c r="C389" s="313"/>
      <c r="D389" s="313"/>
      <c r="E389" s="313"/>
      <c r="F389" s="1542"/>
      <c r="G389" s="1542"/>
      <c r="H389" s="1542"/>
      <c r="I389" s="1542"/>
      <c r="J389" s="1542"/>
      <c r="K389" s="1542"/>
    </row>
    <row r="390" spans="2:11">
      <c r="B390" s="313"/>
      <c r="C390" s="313"/>
      <c r="D390" s="313"/>
      <c r="E390" s="313"/>
      <c r="F390" s="1542"/>
      <c r="G390" s="1542"/>
      <c r="H390" s="1542"/>
      <c r="I390" s="1542"/>
      <c r="J390" s="1542"/>
      <c r="K390" s="1542"/>
    </row>
    <row r="391" spans="2:11">
      <c r="B391" s="313"/>
      <c r="C391" s="313"/>
      <c r="D391" s="313"/>
      <c r="E391" s="313"/>
      <c r="F391" s="1542"/>
      <c r="G391" s="1542"/>
      <c r="H391" s="1542"/>
      <c r="I391" s="1542"/>
      <c r="J391" s="1542"/>
      <c r="K391" s="1542"/>
    </row>
    <row r="392" spans="2:11">
      <c r="B392" s="313"/>
      <c r="C392" s="313"/>
      <c r="D392" s="313"/>
      <c r="E392" s="313"/>
      <c r="F392" s="1542"/>
      <c r="G392" s="1542"/>
      <c r="H392" s="1542"/>
      <c r="I392" s="1542"/>
      <c r="J392" s="1542"/>
      <c r="K392" s="1542"/>
    </row>
    <row r="393" spans="2:11">
      <c r="B393" s="313"/>
      <c r="C393" s="313"/>
      <c r="D393" s="313"/>
      <c r="E393" s="313"/>
      <c r="F393" s="1542"/>
      <c r="G393" s="1542"/>
      <c r="H393" s="1542"/>
      <c r="I393" s="1542"/>
      <c r="J393" s="1542"/>
      <c r="K393" s="1542"/>
    </row>
    <row r="394" spans="2:11">
      <c r="B394" s="313"/>
      <c r="C394" s="313"/>
      <c r="D394" s="313"/>
      <c r="E394" s="313"/>
      <c r="F394" s="1542"/>
      <c r="G394" s="1542"/>
      <c r="H394" s="1542"/>
      <c r="I394" s="1542"/>
      <c r="J394" s="1542"/>
      <c r="K394" s="1542"/>
    </row>
    <row r="395" spans="2:11">
      <c r="B395" s="313"/>
      <c r="C395" s="313"/>
      <c r="D395" s="313"/>
      <c r="E395" s="313"/>
      <c r="F395" s="1542"/>
      <c r="G395" s="1542"/>
      <c r="H395" s="1542"/>
      <c r="I395" s="1542"/>
      <c r="J395" s="1542"/>
      <c r="K395" s="1542"/>
    </row>
    <row r="396" spans="2:11">
      <c r="B396" s="313"/>
      <c r="C396" s="313"/>
      <c r="D396" s="313"/>
      <c r="E396" s="313"/>
      <c r="F396" s="1542"/>
      <c r="G396" s="1542"/>
      <c r="H396" s="1542"/>
      <c r="I396" s="1542"/>
      <c r="J396" s="1542"/>
      <c r="K396" s="1542"/>
    </row>
    <row r="397" spans="2:11">
      <c r="B397" s="313"/>
      <c r="C397" s="313"/>
      <c r="D397" s="313"/>
      <c r="E397" s="313"/>
      <c r="F397" s="1542"/>
      <c r="G397" s="1542"/>
      <c r="H397" s="1542"/>
      <c r="I397" s="1542"/>
      <c r="J397" s="1542"/>
      <c r="K397" s="1542"/>
    </row>
    <row r="398" spans="2:11">
      <c r="B398" s="313"/>
      <c r="C398" s="313"/>
      <c r="D398" s="313"/>
      <c r="E398" s="313"/>
      <c r="F398" s="1542"/>
      <c r="G398" s="1542"/>
      <c r="H398" s="1542"/>
      <c r="I398" s="1542"/>
      <c r="J398" s="1542"/>
      <c r="K398" s="1542"/>
    </row>
    <row r="399" spans="2:11">
      <c r="B399" s="313"/>
      <c r="C399" s="313"/>
      <c r="D399" s="313"/>
      <c r="E399" s="313"/>
      <c r="F399" s="1542"/>
      <c r="G399" s="1542"/>
      <c r="H399" s="1542"/>
      <c r="I399" s="1542"/>
      <c r="J399" s="1542"/>
      <c r="K399" s="1542"/>
    </row>
    <row r="400" spans="2:11">
      <c r="B400" s="313"/>
      <c r="C400" s="313"/>
      <c r="D400" s="313"/>
      <c r="E400" s="313"/>
      <c r="F400" s="1542"/>
      <c r="G400" s="1542"/>
      <c r="H400" s="1542"/>
      <c r="I400" s="1542"/>
      <c r="J400" s="1542"/>
      <c r="K400" s="1542"/>
    </row>
    <row r="401" spans="2:11">
      <c r="B401" s="313"/>
      <c r="C401" s="313"/>
      <c r="D401" s="313"/>
      <c r="E401" s="313"/>
      <c r="F401" s="1542"/>
      <c r="G401" s="1542"/>
      <c r="H401" s="1542"/>
      <c r="I401" s="1542"/>
      <c r="J401" s="1542"/>
      <c r="K401" s="1542"/>
    </row>
    <row r="402" spans="2:11">
      <c r="B402" s="313"/>
      <c r="C402" s="313"/>
      <c r="D402" s="313"/>
      <c r="E402" s="313"/>
      <c r="F402" s="1542"/>
      <c r="G402" s="1542"/>
      <c r="H402" s="1542"/>
      <c r="I402" s="1542"/>
      <c r="J402" s="1542"/>
      <c r="K402" s="1542"/>
    </row>
    <row r="403" spans="2:11">
      <c r="B403" s="313"/>
      <c r="C403" s="313"/>
      <c r="D403" s="313"/>
      <c r="E403" s="313"/>
      <c r="F403" s="1542"/>
      <c r="G403" s="1542"/>
      <c r="H403" s="1542"/>
      <c r="I403" s="1542"/>
      <c r="J403" s="1542"/>
      <c r="K403" s="1542"/>
    </row>
    <row r="404" spans="2:11">
      <c r="B404" s="313"/>
      <c r="C404" s="313"/>
      <c r="D404" s="313"/>
      <c r="E404" s="313"/>
      <c r="F404" s="1542"/>
      <c r="G404" s="1542"/>
      <c r="H404" s="1542"/>
      <c r="I404" s="1542"/>
      <c r="J404" s="1542"/>
      <c r="K404" s="1542"/>
    </row>
    <row r="405" spans="2:11">
      <c r="B405" s="313"/>
      <c r="C405" s="313"/>
      <c r="D405" s="313"/>
      <c r="E405" s="313"/>
      <c r="F405" s="1542"/>
      <c r="G405" s="1542"/>
      <c r="H405" s="1542"/>
      <c r="I405" s="1542"/>
      <c r="J405" s="1542"/>
      <c r="K405" s="1542"/>
    </row>
    <row r="406" spans="2:11">
      <c r="B406" s="313"/>
      <c r="C406" s="313"/>
      <c r="D406" s="313"/>
      <c r="E406" s="313"/>
      <c r="F406" s="1542"/>
      <c r="G406" s="1542"/>
      <c r="H406" s="1542"/>
      <c r="I406" s="1542"/>
      <c r="J406" s="1542"/>
      <c r="K406" s="1542"/>
    </row>
    <row r="407" spans="2:11">
      <c r="B407" s="313"/>
      <c r="C407" s="313"/>
      <c r="D407" s="313"/>
      <c r="E407" s="313"/>
      <c r="F407" s="1542"/>
      <c r="G407" s="1542"/>
      <c r="H407" s="1542"/>
      <c r="I407" s="1542"/>
      <c r="J407" s="1542"/>
      <c r="K407" s="1542"/>
    </row>
    <row r="408" spans="2:11">
      <c r="B408" s="313"/>
      <c r="C408" s="313"/>
      <c r="D408" s="313"/>
      <c r="E408" s="313"/>
      <c r="F408" s="1542"/>
      <c r="G408" s="1542"/>
      <c r="H408" s="1542"/>
      <c r="I408" s="1542"/>
      <c r="J408" s="1542"/>
      <c r="K408" s="1542"/>
    </row>
    <row r="409" spans="2:11">
      <c r="B409" s="313"/>
      <c r="C409" s="313"/>
      <c r="D409" s="313"/>
      <c r="E409" s="313"/>
      <c r="F409" s="1542"/>
      <c r="G409" s="1542"/>
      <c r="H409" s="1542"/>
      <c r="I409" s="1542"/>
      <c r="J409" s="1542"/>
      <c r="K409" s="1542"/>
    </row>
    <row r="410" spans="2:11">
      <c r="B410" s="313"/>
      <c r="C410" s="313"/>
      <c r="D410" s="313"/>
      <c r="E410" s="313"/>
      <c r="F410" s="1542"/>
      <c r="G410" s="1542"/>
      <c r="H410" s="1542"/>
      <c r="I410" s="1542"/>
      <c r="J410" s="1542"/>
      <c r="K410" s="1542"/>
    </row>
    <row r="411" spans="2:11">
      <c r="B411" s="313"/>
      <c r="C411" s="313"/>
      <c r="D411" s="313"/>
      <c r="E411" s="313"/>
      <c r="F411" s="1542"/>
      <c r="G411" s="1542"/>
      <c r="H411" s="1542"/>
      <c r="I411" s="1542"/>
      <c r="J411" s="1542"/>
      <c r="K411" s="1542"/>
    </row>
    <row r="412" spans="2:11">
      <c r="B412" s="313"/>
      <c r="C412" s="313"/>
      <c r="D412" s="313"/>
      <c r="E412" s="313"/>
      <c r="F412" s="1542"/>
      <c r="G412" s="1542"/>
      <c r="H412" s="1542"/>
      <c r="I412" s="1542"/>
      <c r="J412" s="1542"/>
      <c r="K412" s="1542"/>
    </row>
    <row r="413" spans="2:11">
      <c r="B413" s="313"/>
      <c r="C413" s="313"/>
      <c r="D413" s="313"/>
      <c r="E413" s="313"/>
      <c r="F413" s="1542"/>
      <c r="G413" s="1542"/>
      <c r="H413" s="1542"/>
      <c r="I413" s="1542"/>
      <c r="J413" s="1542"/>
      <c r="K413" s="1542"/>
    </row>
    <row r="414" spans="2:11">
      <c r="B414" s="313"/>
      <c r="C414" s="313"/>
      <c r="D414" s="313"/>
      <c r="E414" s="313"/>
      <c r="F414" s="1542"/>
      <c r="G414" s="1542"/>
      <c r="H414" s="1542"/>
      <c r="I414" s="1542"/>
      <c r="J414" s="1542"/>
      <c r="K414" s="1542"/>
    </row>
    <row r="415" spans="2:11">
      <c r="B415" s="313"/>
      <c r="C415" s="313"/>
      <c r="D415" s="313"/>
      <c r="E415" s="313"/>
      <c r="F415" s="1542"/>
      <c r="G415" s="1542"/>
      <c r="H415" s="1542"/>
      <c r="I415" s="1542"/>
      <c r="J415" s="1542"/>
      <c r="K415" s="1542"/>
    </row>
    <row r="416" spans="2:11">
      <c r="B416" s="313"/>
      <c r="C416" s="313"/>
      <c r="D416" s="313"/>
      <c r="E416" s="313"/>
      <c r="F416" s="1542"/>
      <c r="G416" s="1542"/>
      <c r="H416" s="1542"/>
      <c r="I416" s="1542"/>
      <c r="J416" s="1542"/>
      <c r="K416" s="1542"/>
    </row>
    <row r="417" spans="2:11">
      <c r="B417" s="313"/>
      <c r="C417" s="313"/>
      <c r="D417" s="313"/>
      <c r="E417" s="313"/>
      <c r="F417" s="1542"/>
      <c r="G417" s="1542"/>
      <c r="H417" s="1542"/>
      <c r="I417" s="1542"/>
      <c r="J417" s="1542"/>
      <c r="K417" s="1542"/>
    </row>
    <row r="418" spans="2:11">
      <c r="B418" s="313"/>
      <c r="C418" s="313"/>
      <c r="D418" s="313"/>
      <c r="E418" s="313"/>
      <c r="F418" s="1542"/>
      <c r="G418" s="1542"/>
      <c r="H418" s="1542"/>
      <c r="I418" s="1542"/>
      <c r="J418" s="1542"/>
      <c r="K418" s="1542"/>
    </row>
    <row r="419" spans="2:11">
      <c r="B419" s="313"/>
      <c r="C419" s="313"/>
      <c r="D419" s="313"/>
      <c r="E419" s="313"/>
      <c r="F419" s="1542"/>
      <c r="G419" s="1542"/>
      <c r="H419" s="1542"/>
      <c r="I419" s="1542"/>
      <c r="J419" s="1542"/>
      <c r="K419" s="1542"/>
    </row>
    <row r="420" spans="2:11">
      <c r="B420" s="313"/>
      <c r="C420" s="313"/>
      <c r="D420" s="313"/>
      <c r="E420" s="313"/>
      <c r="F420" s="1542"/>
      <c r="G420" s="1542"/>
      <c r="H420" s="1542"/>
      <c r="I420" s="1542"/>
      <c r="J420" s="1542"/>
      <c r="K420" s="1542"/>
    </row>
    <row r="421" spans="2:11">
      <c r="B421" s="313"/>
      <c r="C421" s="313"/>
      <c r="D421" s="313"/>
      <c r="E421" s="313"/>
      <c r="F421" s="1542"/>
      <c r="G421" s="1542"/>
      <c r="H421" s="1542"/>
      <c r="I421" s="1542"/>
      <c r="J421" s="1542"/>
      <c r="K421" s="1542"/>
    </row>
    <row r="422" spans="2:11">
      <c r="B422" s="313"/>
      <c r="C422" s="313"/>
      <c r="D422" s="313"/>
      <c r="E422" s="313"/>
      <c r="F422" s="1542"/>
      <c r="G422" s="1542"/>
      <c r="H422" s="1542"/>
      <c r="I422" s="1542"/>
      <c r="J422" s="1542"/>
      <c r="K422" s="1542"/>
    </row>
    <row r="423" spans="2:11">
      <c r="B423" s="313"/>
      <c r="C423" s="313"/>
      <c r="D423" s="313"/>
      <c r="E423" s="313"/>
      <c r="F423" s="1542"/>
      <c r="G423" s="1542"/>
      <c r="H423" s="1542"/>
      <c r="I423" s="1542"/>
      <c r="J423" s="1542"/>
      <c r="K423" s="1542"/>
    </row>
    <row r="424" spans="2:11">
      <c r="B424" s="313"/>
      <c r="C424" s="313"/>
      <c r="D424" s="313"/>
      <c r="E424" s="313"/>
      <c r="F424" s="1542"/>
      <c r="G424" s="1542"/>
      <c r="H424" s="1542"/>
      <c r="I424" s="1542"/>
      <c r="J424" s="1542"/>
      <c r="K424" s="1542"/>
    </row>
    <row r="425" spans="2:11">
      <c r="B425" s="313"/>
      <c r="C425" s="313"/>
      <c r="D425" s="313"/>
      <c r="E425" s="313"/>
      <c r="F425" s="1542"/>
      <c r="G425" s="1542"/>
      <c r="H425" s="1542"/>
      <c r="I425" s="1542"/>
      <c r="J425" s="1542"/>
      <c r="K425" s="1542"/>
    </row>
    <row r="426" spans="2:11">
      <c r="B426" s="313"/>
      <c r="C426" s="313"/>
      <c r="D426" s="313"/>
      <c r="E426" s="313"/>
      <c r="F426" s="1542"/>
      <c r="G426" s="1542"/>
      <c r="H426" s="1542"/>
      <c r="I426" s="1542"/>
      <c r="J426" s="1542"/>
      <c r="K426" s="1542"/>
    </row>
    <row r="427" spans="2:11">
      <c r="B427" s="313"/>
      <c r="C427" s="313"/>
      <c r="D427" s="313"/>
      <c r="E427" s="313"/>
      <c r="F427" s="1542"/>
      <c r="G427" s="1542"/>
      <c r="H427" s="1542"/>
      <c r="I427" s="1542"/>
      <c r="J427" s="1542"/>
      <c r="K427" s="1542"/>
    </row>
    <row r="428" spans="2:11">
      <c r="B428" s="313"/>
      <c r="C428" s="313"/>
      <c r="D428" s="313"/>
      <c r="E428" s="313"/>
      <c r="F428" s="1542"/>
      <c r="G428" s="1542"/>
      <c r="H428" s="1542"/>
      <c r="I428" s="1542"/>
      <c r="J428" s="1542"/>
      <c r="K428" s="1542"/>
    </row>
    <row r="429" spans="2:11">
      <c r="B429" s="313"/>
      <c r="C429" s="313"/>
      <c r="D429" s="313"/>
      <c r="E429" s="313"/>
      <c r="F429" s="1542"/>
      <c r="G429" s="1542"/>
      <c r="H429" s="1542"/>
      <c r="I429" s="1542"/>
      <c r="J429" s="1542"/>
      <c r="K429" s="1542"/>
    </row>
    <row r="430" spans="2:11">
      <c r="B430" s="313"/>
      <c r="C430" s="313"/>
      <c r="D430" s="313"/>
      <c r="E430" s="313"/>
      <c r="F430" s="1542"/>
      <c r="G430" s="1542"/>
      <c r="H430" s="1542"/>
      <c r="I430" s="1542"/>
      <c r="J430" s="1542"/>
      <c r="K430" s="1542"/>
    </row>
    <row r="431" spans="2:11">
      <c r="B431" s="313"/>
      <c r="C431" s="313"/>
      <c r="D431" s="313"/>
      <c r="E431" s="313"/>
      <c r="F431" s="1542"/>
      <c r="G431" s="1542"/>
      <c r="H431" s="1542"/>
      <c r="I431" s="1542"/>
      <c r="J431" s="1542"/>
      <c r="K431" s="1542"/>
    </row>
    <row r="432" spans="2:11">
      <c r="B432" s="313"/>
      <c r="C432" s="313"/>
      <c r="D432" s="313"/>
      <c r="E432" s="313"/>
      <c r="F432" s="1542"/>
      <c r="G432" s="1542"/>
      <c r="H432" s="1542"/>
      <c r="I432" s="1542"/>
      <c r="J432" s="1542"/>
      <c r="K432" s="1542"/>
    </row>
    <row r="433" spans="2:11">
      <c r="B433" s="313"/>
      <c r="C433" s="313"/>
      <c r="D433" s="313"/>
      <c r="E433" s="313"/>
      <c r="F433" s="1542"/>
      <c r="G433" s="1542"/>
      <c r="H433" s="1542"/>
      <c r="I433" s="1542"/>
      <c r="J433" s="1542"/>
      <c r="K433" s="1542"/>
    </row>
    <row r="434" spans="2:11">
      <c r="B434" s="313"/>
      <c r="C434" s="313"/>
      <c r="D434" s="313"/>
      <c r="E434" s="313"/>
      <c r="F434" s="1542"/>
      <c r="G434" s="1542"/>
      <c r="H434" s="1542"/>
      <c r="I434" s="1542"/>
      <c r="J434" s="1542"/>
      <c r="K434" s="1542"/>
    </row>
    <row r="435" spans="2:11">
      <c r="B435" s="313"/>
      <c r="C435" s="313"/>
      <c r="D435" s="313"/>
      <c r="E435" s="313"/>
      <c r="F435" s="1542"/>
      <c r="G435" s="1542"/>
      <c r="H435" s="1542"/>
      <c r="I435" s="1542"/>
      <c r="J435" s="1542"/>
      <c r="K435" s="1542"/>
    </row>
    <row r="436" spans="2:11">
      <c r="B436" s="313"/>
      <c r="C436" s="313"/>
      <c r="D436" s="313"/>
      <c r="E436" s="313"/>
      <c r="F436" s="1542"/>
      <c r="G436" s="1542"/>
      <c r="H436" s="1542"/>
      <c r="I436" s="1542"/>
      <c r="J436" s="1542"/>
      <c r="K436" s="1542"/>
    </row>
    <row r="437" spans="2:11">
      <c r="B437" s="313"/>
      <c r="C437" s="313"/>
      <c r="D437" s="313"/>
      <c r="E437" s="313"/>
      <c r="F437" s="1542"/>
      <c r="G437" s="1542"/>
      <c r="H437" s="1542"/>
      <c r="I437" s="1542"/>
      <c r="J437" s="1542"/>
      <c r="K437" s="1542"/>
    </row>
    <row r="438" spans="2:11">
      <c r="B438" s="313"/>
      <c r="C438" s="313"/>
      <c r="D438" s="313"/>
      <c r="E438" s="313"/>
      <c r="F438" s="1542"/>
      <c r="G438" s="1542"/>
      <c r="H438" s="1542"/>
      <c r="I438" s="1542"/>
      <c r="J438" s="1542"/>
      <c r="K438" s="1542"/>
    </row>
    <row r="439" spans="2:11">
      <c r="B439" s="313"/>
      <c r="C439" s="313"/>
      <c r="D439" s="313"/>
      <c r="E439" s="313"/>
      <c r="F439" s="1542"/>
      <c r="G439" s="1542"/>
      <c r="H439" s="1542"/>
      <c r="I439" s="1542"/>
      <c r="J439" s="1542"/>
      <c r="K439" s="1542"/>
    </row>
    <row r="440" spans="2:11">
      <c r="B440" s="313"/>
      <c r="C440" s="313"/>
      <c r="D440" s="313"/>
      <c r="E440" s="313"/>
      <c r="F440" s="1542"/>
      <c r="G440" s="1542"/>
      <c r="H440" s="1542"/>
      <c r="I440" s="1542"/>
      <c r="J440" s="1542"/>
      <c r="K440" s="1542"/>
    </row>
    <row r="441" spans="2:11">
      <c r="B441" s="313"/>
      <c r="C441" s="313"/>
      <c r="D441" s="313"/>
      <c r="E441" s="313"/>
      <c r="F441" s="1542"/>
      <c r="G441" s="1542"/>
      <c r="H441" s="1542"/>
      <c r="I441" s="1542"/>
      <c r="J441" s="1542"/>
      <c r="K441" s="1542"/>
    </row>
    <row r="442" spans="2:11">
      <c r="B442" s="313"/>
      <c r="C442" s="313"/>
      <c r="D442" s="313"/>
      <c r="E442" s="313"/>
      <c r="F442" s="1542"/>
      <c r="G442" s="1542"/>
      <c r="H442" s="1542"/>
      <c r="I442" s="1542"/>
      <c r="J442" s="1542"/>
      <c r="K442" s="1542"/>
    </row>
    <row r="443" spans="2:11">
      <c r="B443" s="313"/>
      <c r="C443" s="313"/>
      <c r="D443" s="313"/>
      <c r="E443" s="313"/>
      <c r="F443" s="1542"/>
      <c r="G443" s="1542"/>
      <c r="H443" s="1542"/>
      <c r="I443" s="1542"/>
      <c r="J443" s="1542"/>
      <c r="K443" s="1542"/>
    </row>
    <row r="444" spans="2:11">
      <c r="B444" s="313"/>
      <c r="C444" s="313"/>
      <c r="D444" s="313"/>
      <c r="E444" s="313"/>
      <c r="F444" s="1542"/>
      <c r="G444" s="1542"/>
      <c r="H444" s="1542"/>
      <c r="I444" s="1542"/>
      <c r="J444" s="1542"/>
      <c r="K444" s="1542"/>
    </row>
    <row r="445" spans="2:11">
      <c r="B445" s="313"/>
      <c r="C445" s="313"/>
      <c r="D445" s="313"/>
      <c r="E445" s="313"/>
      <c r="F445" s="1542"/>
      <c r="G445" s="1542"/>
      <c r="H445" s="1542"/>
      <c r="I445" s="1542"/>
      <c r="J445" s="1542"/>
      <c r="K445" s="1542"/>
    </row>
    <row r="446" spans="2:11">
      <c r="B446" s="313"/>
      <c r="C446" s="313"/>
      <c r="D446" s="313"/>
      <c r="E446" s="313"/>
      <c r="F446" s="1542"/>
      <c r="G446" s="1542"/>
      <c r="H446" s="1542"/>
      <c r="I446" s="1542"/>
      <c r="J446" s="1542"/>
      <c r="K446" s="1542"/>
    </row>
    <row r="447" spans="2:11">
      <c r="B447" s="313"/>
      <c r="C447" s="313"/>
      <c r="D447" s="313"/>
      <c r="E447" s="313"/>
      <c r="F447" s="1542"/>
      <c r="G447" s="1542"/>
      <c r="H447" s="1542"/>
      <c r="I447" s="1542"/>
      <c r="J447" s="1542"/>
      <c r="K447" s="1542"/>
    </row>
    <row r="448" spans="2:11">
      <c r="B448" s="313"/>
      <c r="C448" s="313"/>
      <c r="D448" s="313"/>
      <c r="E448" s="313"/>
      <c r="F448" s="1542"/>
      <c r="G448" s="1542"/>
      <c r="H448" s="1542"/>
      <c r="I448" s="1542"/>
      <c r="J448" s="1542"/>
      <c r="K448" s="1542"/>
    </row>
    <row r="449" spans="2:11">
      <c r="B449" s="313"/>
      <c r="C449" s="313"/>
      <c r="D449" s="313"/>
      <c r="E449" s="313"/>
      <c r="F449" s="1542"/>
      <c r="G449" s="1542"/>
      <c r="H449" s="1542"/>
      <c r="I449" s="1542"/>
      <c r="J449" s="1542"/>
      <c r="K449" s="1542"/>
    </row>
    <row r="450" spans="2:11">
      <c r="B450" s="313"/>
      <c r="C450" s="313"/>
      <c r="D450" s="313"/>
      <c r="E450" s="313"/>
      <c r="F450" s="1542"/>
      <c r="G450" s="1542"/>
      <c r="H450" s="1542"/>
      <c r="I450" s="1542"/>
      <c r="J450" s="1542"/>
      <c r="K450" s="1542"/>
    </row>
    <row r="451" spans="2:11">
      <c r="B451" s="313"/>
      <c r="C451" s="313"/>
      <c r="D451" s="313"/>
      <c r="E451" s="313"/>
      <c r="F451" s="1542"/>
      <c r="G451" s="1542"/>
      <c r="H451" s="1542"/>
      <c r="I451" s="1542"/>
      <c r="J451" s="1542"/>
      <c r="K451" s="1542"/>
    </row>
    <row r="452" spans="2:11">
      <c r="B452" s="313"/>
      <c r="C452" s="313"/>
      <c r="D452" s="313"/>
      <c r="E452" s="313"/>
      <c r="F452" s="1542"/>
      <c r="G452" s="1542"/>
      <c r="H452" s="1542"/>
      <c r="I452" s="1542"/>
      <c r="J452" s="1542"/>
      <c r="K452" s="1542"/>
    </row>
    <row r="453" spans="2:11">
      <c r="B453" s="313"/>
      <c r="C453" s="313"/>
      <c r="D453" s="313"/>
      <c r="E453" s="313"/>
      <c r="F453" s="1542"/>
      <c r="G453" s="1542"/>
      <c r="H453" s="1542"/>
      <c r="I453" s="1542"/>
      <c r="J453" s="1542"/>
      <c r="K453" s="1542"/>
    </row>
    <row r="454" spans="2:11">
      <c r="B454" s="313"/>
      <c r="C454" s="313"/>
      <c r="D454" s="313"/>
      <c r="E454" s="313"/>
      <c r="F454" s="1542"/>
      <c r="G454" s="1542"/>
      <c r="H454" s="1542"/>
      <c r="I454" s="1542"/>
      <c r="J454" s="1542"/>
      <c r="K454" s="1542"/>
    </row>
    <row r="455" spans="2:11">
      <c r="B455" s="313"/>
      <c r="C455" s="313"/>
      <c r="D455" s="313"/>
      <c r="E455" s="313"/>
      <c r="F455" s="1542"/>
      <c r="G455" s="1542"/>
      <c r="H455" s="1542"/>
      <c r="I455" s="1542"/>
      <c r="J455" s="1542"/>
      <c r="K455" s="1542"/>
    </row>
    <row r="456" spans="2:11">
      <c r="B456" s="313"/>
      <c r="C456" s="313"/>
      <c r="D456" s="313"/>
      <c r="E456" s="313"/>
      <c r="F456" s="1542"/>
      <c r="G456" s="1542"/>
      <c r="H456" s="1542"/>
      <c r="I456" s="1542"/>
      <c r="J456" s="1542"/>
      <c r="K456" s="1542"/>
    </row>
    <row r="457" spans="2:11">
      <c r="B457" s="313"/>
      <c r="C457" s="313"/>
      <c r="D457" s="313"/>
      <c r="E457" s="313"/>
      <c r="F457" s="1542"/>
      <c r="G457" s="1542"/>
      <c r="H457" s="1542"/>
      <c r="I457" s="1542"/>
      <c r="J457" s="1542"/>
      <c r="K457" s="1542"/>
    </row>
    <row r="458" spans="2:11">
      <c r="B458" s="313"/>
      <c r="C458" s="313"/>
      <c r="D458" s="313"/>
      <c r="E458" s="313"/>
      <c r="F458" s="1542"/>
      <c r="G458" s="1542"/>
      <c r="H458" s="1542"/>
      <c r="I458" s="1542"/>
      <c r="J458" s="1542"/>
      <c r="K458" s="1542"/>
    </row>
    <row r="459" spans="2:11">
      <c r="B459" s="313"/>
      <c r="C459" s="313"/>
      <c r="D459" s="313"/>
      <c r="E459" s="313"/>
      <c r="F459" s="1542"/>
      <c r="G459" s="1542"/>
      <c r="H459" s="1542"/>
      <c r="I459" s="1542"/>
      <c r="J459" s="1542"/>
      <c r="K459" s="1542"/>
    </row>
    <row r="460" spans="2:11">
      <c r="B460" s="313"/>
      <c r="C460" s="313"/>
      <c r="D460" s="313"/>
      <c r="E460" s="313"/>
      <c r="F460" s="1542"/>
      <c r="G460" s="1542"/>
      <c r="H460" s="1542"/>
      <c r="I460" s="1542"/>
      <c r="J460" s="1542"/>
      <c r="K460" s="1542"/>
    </row>
    <row r="461" spans="2:11">
      <c r="B461" s="313"/>
      <c r="C461" s="313"/>
      <c r="D461" s="313"/>
      <c r="E461" s="313"/>
      <c r="F461" s="1542"/>
      <c r="G461" s="1542"/>
      <c r="H461" s="1542"/>
      <c r="I461" s="1542"/>
      <c r="J461" s="1542"/>
      <c r="K461" s="1542"/>
    </row>
    <row r="462" spans="2:11">
      <c r="B462" s="313"/>
      <c r="C462" s="313"/>
      <c r="D462" s="313"/>
      <c r="E462" s="313"/>
      <c r="F462" s="1542"/>
      <c r="G462" s="1542"/>
      <c r="H462" s="1542"/>
      <c r="I462" s="1542"/>
      <c r="J462" s="1542"/>
      <c r="K462" s="1542"/>
    </row>
    <row r="463" spans="2:11">
      <c r="B463" s="313"/>
      <c r="C463" s="313"/>
      <c r="D463" s="313"/>
      <c r="E463" s="313"/>
      <c r="F463" s="1542"/>
      <c r="G463" s="1542"/>
      <c r="H463" s="1542"/>
      <c r="I463" s="1542"/>
      <c r="J463" s="1542"/>
      <c r="K463" s="1542"/>
    </row>
    <row r="464" spans="2:11">
      <c r="B464" s="313"/>
      <c r="C464" s="313"/>
      <c r="D464" s="313"/>
      <c r="E464" s="313"/>
      <c r="F464" s="1542"/>
      <c r="G464" s="1542"/>
      <c r="H464" s="1542"/>
      <c r="I464" s="1542"/>
      <c r="J464" s="1542"/>
      <c r="K464" s="1542"/>
    </row>
    <row r="465" spans="2:11">
      <c r="B465" s="313"/>
      <c r="C465" s="313"/>
      <c r="D465" s="313"/>
      <c r="E465" s="313"/>
      <c r="F465" s="1542"/>
      <c r="G465" s="1542"/>
      <c r="H465" s="1542"/>
      <c r="I465" s="1542"/>
      <c r="J465" s="1542"/>
      <c r="K465" s="1542"/>
    </row>
    <row r="466" spans="2:11">
      <c r="B466" s="313"/>
      <c r="C466" s="313"/>
      <c r="D466" s="313"/>
      <c r="E466" s="313"/>
      <c r="F466" s="1542"/>
      <c r="G466" s="1542"/>
      <c r="H466" s="1542"/>
      <c r="I466" s="1542"/>
      <c r="J466" s="1542"/>
      <c r="K466" s="1542"/>
    </row>
    <row r="467" spans="2:11">
      <c r="B467" s="313"/>
      <c r="C467" s="313"/>
      <c r="D467" s="313"/>
      <c r="E467" s="313"/>
      <c r="F467" s="1542"/>
      <c r="G467" s="1542"/>
      <c r="H467" s="1542"/>
      <c r="I467" s="1542"/>
      <c r="J467" s="1542"/>
      <c r="K467" s="1542"/>
    </row>
    <row r="468" spans="2:11">
      <c r="B468" s="313"/>
      <c r="C468" s="313"/>
      <c r="D468" s="313"/>
      <c r="E468" s="313"/>
      <c r="F468" s="1542"/>
      <c r="G468" s="1542"/>
      <c r="H468" s="1542"/>
      <c r="I468" s="1542"/>
      <c r="J468" s="1542"/>
      <c r="K468" s="1542"/>
    </row>
    <row r="469" spans="2:11">
      <c r="B469" s="313"/>
      <c r="C469" s="313"/>
      <c r="D469" s="313"/>
      <c r="E469" s="313"/>
      <c r="F469" s="1542"/>
      <c r="G469" s="1542"/>
      <c r="H469" s="1542"/>
      <c r="I469" s="1542"/>
      <c r="J469" s="1542"/>
      <c r="K469" s="1542"/>
    </row>
    <row r="470" spans="2:11">
      <c r="B470" s="313"/>
      <c r="C470" s="313"/>
      <c r="D470" s="313"/>
      <c r="E470" s="313"/>
      <c r="F470" s="1542"/>
      <c r="G470" s="1542"/>
      <c r="H470" s="1542"/>
      <c r="I470" s="1542"/>
      <c r="J470" s="1542"/>
      <c r="K470" s="1542"/>
    </row>
    <row r="471" spans="2:11">
      <c r="B471" s="313"/>
      <c r="C471" s="313"/>
      <c r="D471" s="313"/>
      <c r="E471" s="313"/>
      <c r="F471" s="1542"/>
      <c r="G471" s="1542"/>
      <c r="H471" s="1542"/>
      <c r="I471" s="1542"/>
      <c r="J471" s="1542"/>
      <c r="K471" s="1542"/>
    </row>
    <row r="472" spans="2:11">
      <c r="B472" s="313"/>
      <c r="C472" s="313"/>
      <c r="D472" s="313"/>
      <c r="E472" s="313"/>
      <c r="F472" s="1542"/>
      <c r="G472" s="1542"/>
      <c r="H472" s="1542"/>
      <c r="I472" s="1542"/>
      <c r="J472" s="1542"/>
      <c r="K472" s="1542"/>
    </row>
    <row r="473" spans="2:11">
      <c r="B473" s="313"/>
      <c r="C473" s="313"/>
      <c r="D473" s="313"/>
      <c r="E473" s="313"/>
      <c r="F473" s="1542"/>
      <c r="G473" s="1542"/>
      <c r="H473" s="1542"/>
      <c r="I473" s="1542"/>
      <c r="J473" s="1542"/>
      <c r="K473" s="1542"/>
    </row>
    <row r="474" spans="2:11">
      <c r="B474" s="313"/>
      <c r="C474" s="313"/>
      <c r="D474" s="313"/>
      <c r="E474" s="313"/>
      <c r="F474" s="1542"/>
      <c r="G474" s="1542"/>
      <c r="H474" s="1542"/>
      <c r="I474" s="1542"/>
      <c r="J474" s="1542"/>
      <c r="K474" s="1542"/>
    </row>
    <row r="475" spans="2:11">
      <c r="B475" s="313"/>
      <c r="C475" s="313"/>
      <c r="D475" s="313"/>
      <c r="E475" s="313"/>
      <c r="F475" s="1542"/>
      <c r="G475" s="1542"/>
      <c r="H475" s="1542"/>
      <c r="I475" s="1542"/>
      <c r="J475" s="1542"/>
      <c r="K475" s="1542"/>
    </row>
    <row r="476" spans="2:11">
      <c r="B476" s="313"/>
      <c r="C476" s="313"/>
      <c r="D476" s="313"/>
      <c r="E476" s="313"/>
      <c r="F476" s="1542"/>
      <c r="G476" s="1542"/>
      <c r="H476" s="1542"/>
      <c r="I476" s="1542"/>
      <c r="J476" s="1542"/>
      <c r="K476" s="1542"/>
    </row>
    <row r="477" spans="2:11">
      <c r="B477" s="313"/>
      <c r="C477" s="313"/>
      <c r="D477" s="313"/>
      <c r="E477" s="313"/>
      <c r="F477" s="1542"/>
      <c r="G477" s="1542"/>
      <c r="H477" s="1542"/>
      <c r="I477" s="1542"/>
      <c r="J477" s="1542"/>
      <c r="K477" s="1542"/>
    </row>
    <row r="478" spans="2:11">
      <c r="B478" s="313"/>
      <c r="C478" s="313"/>
      <c r="D478" s="313"/>
      <c r="E478" s="313"/>
      <c r="F478" s="1542"/>
      <c r="G478" s="1542"/>
      <c r="H478" s="1542"/>
      <c r="I478" s="1542"/>
      <c r="J478" s="1542"/>
      <c r="K478" s="1542"/>
    </row>
    <row r="479" spans="2:11">
      <c r="B479" s="313"/>
      <c r="C479" s="313"/>
      <c r="D479" s="313"/>
      <c r="E479" s="313"/>
      <c r="F479" s="1542"/>
      <c r="G479" s="1542"/>
      <c r="H479" s="1542"/>
      <c r="I479" s="1542"/>
      <c r="J479" s="1542"/>
      <c r="K479" s="1542"/>
    </row>
    <row r="480" spans="2:11">
      <c r="B480" s="313"/>
      <c r="C480" s="313"/>
      <c r="D480" s="313"/>
      <c r="E480" s="313"/>
      <c r="F480" s="1542"/>
      <c r="G480" s="1542"/>
      <c r="H480" s="1542"/>
      <c r="I480" s="1542"/>
      <c r="J480" s="1542"/>
      <c r="K480" s="1542"/>
    </row>
    <row r="481" spans="2:11">
      <c r="B481" s="313"/>
      <c r="C481" s="313"/>
      <c r="D481" s="313"/>
      <c r="E481" s="313"/>
      <c r="F481" s="1542"/>
      <c r="G481" s="1542"/>
      <c r="H481" s="1542"/>
      <c r="I481" s="1542"/>
      <c r="J481" s="1542"/>
      <c r="K481" s="1542"/>
    </row>
    <row r="482" spans="2:11">
      <c r="B482" s="313"/>
      <c r="C482" s="313"/>
      <c r="D482" s="313"/>
      <c r="E482" s="313"/>
      <c r="F482" s="1542"/>
      <c r="G482" s="1542"/>
      <c r="H482" s="1542"/>
      <c r="I482" s="1542"/>
      <c r="J482" s="1542"/>
      <c r="K482" s="1542"/>
    </row>
    <row r="483" spans="2:11">
      <c r="B483" s="313"/>
      <c r="C483" s="313"/>
      <c r="D483" s="313"/>
      <c r="E483" s="313"/>
      <c r="F483" s="1542"/>
      <c r="G483" s="1542"/>
      <c r="H483" s="1542"/>
      <c r="I483" s="1542"/>
      <c r="J483" s="1542"/>
      <c r="K483" s="1542"/>
    </row>
    <row r="484" spans="2:11">
      <c r="B484" s="313"/>
      <c r="C484" s="313"/>
      <c r="D484" s="313"/>
      <c r="E484" s="313"/>
      <c r="F484" s="1542"/>
      <c r="G484" s="1542"/>
      <c r="H484" s="1542"/>
      <c r="I484" s="1542"/>
      <c r="J484" s="1542"/>
      <c r="K484" s="1542"/>
    </row>
    <row r="485" spans="2:11">
      <c r="B485" s="313"/>
      <c r="C485" s="313"/>
      <c r="D485" s="313"/>
      <c r="E485" s="313"/>
      <c r="F485" s="1542"/>
      <c r="G485" s="1542"/>
      <c r="H485" s="1542"/>
      <c r="I485" s="1542"/>
      <c r="J485" s="1542"/>
      <c r="K485" s="1542"/>
    </row>
    <row r="486" spans="2:11">
      <c r="B486" s="313"/>
      <c r="C486" s="313"/>
      <c r="D486" s="313"/>
      <c r="E486" s="313"/>
      <c r="F486" s="1542"/>
      <c r="G486" s="1542"/>
      <c r="H486" s="1542"/>
      <c r="I486" s="1542"/>
      <c r="J486" s="1542"/>
      <c r="K486" s="1542"/>
    </row>
    <row r="487" spans="2:11">
      <c r="B487" s="313"/>
      <c r="C487" s="313"/>
      <c r="D487" s="313"/>
      <c r="E487" s="313"/>
      <c r="F487" s="1542"/>
      <c r="G487" s="1542"/>
      <c r="H487" s="1542"/>
      <c r="I487" s="1542"/>
      <c r="J487" s="1542"/>
      <c r="K487" s="1542"/>
    </row>
    <row r="488" spans="2:11">
      <c r="B488" s="313"/>
      <c r="C488" s="313"/>
      <c r="D488" s="313"/>
      <c r="E488" s="313"/>
      <c r="F488" s="1542"/>
      <c r="G488" s="1542"/>
      <c r="H488" s="1542"/>
      <c r="I488" s="1542"/>
      <c r="J488" s="1542"/>
      <c r="K488" s="1542"/>
    </row>
    <row r="489" spans="2:11">
      <c r="B489" s="313"/>
      <c r="C489" s="313"/>
      <c r="D489" s="313"/>
      <c r="E489" s="313"/>
      <c r="F489" s="1542"/>
      <c r="G489" s="1542"/>
      <c r="H489" s="1542"/>
      <c r="I489" s="1542"/>
      <c r="J489" s="1542"/>
      <c r="K489" s="1542"/>
    </row>
    <row r="490" spans="2:11">
      <c r="B490" s="313"/>
      <c r="C490" s="313"/>
      <c r="D490" s="313"/>
      <c r="E490" s="313"/>
      <c r="F490" s="1542"/>
      <c r="G490" s="1542"/>
      <c r="H490" s="1542"/>
      <c r="I490" s="1542"/>
      <c r="J490" s="1542"/>
      <c r="K490" s="1542"/>
    </row>
    <row r="491" spans="2:11">
      <c r="B491" s="313"/>
      <c r="C491" s="313"/>
      <c r="D491" s="313"/>
      <c r="E491" s="313"/>
      <c r="F491" s="1542"/>
      <c r="G491" s="1542"/>
      <c r="H491" s="1542"/>
      <c r="I491" s="1542"/>
      <c r="J491" s="1542"/>
      <c r="K491" s="1542"/>
    </row>
    <row r="492" spans="2:11">
      <c r="B492" s="313"/>
      <c r="C492" s="313"/>
      <c r="D492" s="313"/>
      <c r="E492" s="313"/>
      <c r="F492" s="1542"/>
      <c r="G492" s="1542"/>
      <c r="H492" s="1542"/>
      <c r="I492" s="1542"/>
      <c r="J492" s="1542"/>
      <c r="K492" s="1542"/>
    </row>
    <row r="493" spans="2:11">
      <c r="B493" s="313"/>
      <c r="C493" s="313"/>
      <c r="D493" s="313"/>
      <c r="E493" s="313"/>
      <c r="F493" s="1542"/>
      <c r="G493" s="1542"/>
      <c r="H493" s="1542"/>
      <c r="I493" s="1542"/>
      <c r="J493" s="1542"/>
      <c r="K493" s="1542"/>
    </row>
    <row r="494" spans="2:11">
      <c r="B494" s="313"/>
      <c r="C494" s="313"/>
      <c r="D494" s="313"/>
      <c r="E494" s="313"/>
      <c r="F494" s="1542"/>
      <c r="G494" s="1542"/>
      <c r="H494" s="1542"/>
      <c r="I494" s="1542"/>
      <c r="J494" s="1542"/>
      <c r="K494" s="1542"/>
    </row>
    <row r="495" spans="2:11">
      <c r="B495" s="313"/>
      <c r="C495" s="313"/>
      <c r="D495" s="313"/>
      <c r="E495" s="313"/>
      <c r="F495" s="1542"/>
      <c r="G495" s="1542"/>
      <c r="H495" s="1542"/>
      <c r="I495" s="1542"/>
      <c r="J495" s="1542"/>
      <c r="K495" s="1542"/>
    </row>
    <row r="496" spans="2:11">
      <c r="B496" s="313"/>
      <c r="C496" s="313"/>
      <c r="D496" s="313"/>
      <c r="E496" s="313"/>
      <c r="F496" s="1542"/>
      <c r="G496" s="1542"/>
      <c r="H496" s="1542"/>
      <c r="I496" s="1542"/>
      <c r="J496" s="1542"/>
      <c r="K496" s="1542"/>
    </row>
    <row r="497" spans="2:11">
      <c r="B497" s="313"/>
      <c r="C497" s="313"/>
      <c r="D497" s="313"/>
      <c r="E497" s="313"/>
      <c r="F497" s="1542"/>
      <c r="G497" s="1542"/>
      <c r="H497" s="1542"/>
      <c r="I497" s="1542"/>
      <c r="J497" s="1542"/>
      <c r="K497" s="1542"/>
    </row>
    <row r="498" spans="2:11">
      <c r="B498" s="313"/>
      <c r="C498" s="313"/>
      <c r="D498" s="313"/>
      <c r="E498" s="313"/>
      <c r="F498" s="1542"/>
      <c r="G498" s="1542"/>
      <c r="H498" s="1542"/>
      <c r="I498" s="1542"/>
      <c r="J498" s="1542"/>
      <c r="K498" s="1542"/>
    </row>
    <row r="499" spans="2:11">
      <c r="B499" s="313"/>
      <c r="C499" s="313"/>
      <c r="D499" s="313"/>
      <c r="E499" s="313"/>
      <c r="F499" s="1542"/>
      <c r="G499" s="1542"/>
      <c r="H499" s="1542"/>
      <c r="I499" s="1542"/>
      <c r="J499" s="1542"/>
      <c r="K499" s="1542"/>
    </row>
    <row r="500" spans="2:11">
      <c r="B500" s="313"/>
      <c r="C500" s="313"/>
      <c r="D500" s="313"/>
      <c r="E500" s="313"/>
      <c r="F500" s="1542"/>
      <c r="G500" s="1542"/>
      <c r="H500" s="1542"/>
      <c r="I500" s="1542"/>
      <c r="J500" s="1542"/>
      <c r="K500" s="1542"/>
    </row>
    <row r="501" spans="2:11">
      <c r="B501" s="313"/>
      <c r="C501" s="313"/>
      <c r="D501" s="313"/>
      <c r="E501" s="313"/>
      <c r="F501" s="1542"/>
      <c r="G501" s="1542"/>
      <c r="H501" s="1542"/>
      <c r="I501" s="1542"/>
      <c r="J501" s="1542"/>
      <c r="K501" s="1542"/>
    </row>
    <row r="502" spans="2:11">
      <c r="B502" s="313"/>
      <c r="C502" s="313"/>
      <c r="D502" s="313"/>
      <c r="E502" s="313"/>
      <c r="F502" s="1542"/>
      <c r="G502" s="1542"/>
      <c r="H502" s="1542"/>
      <c r="I502" s="1542"/>
      <c r="J502" s="1542"/>
      <c r="K502" s="1542"/>
    </row>
    <row r="503" spans="2:11">
      <c r="B503" s="313"/>
      <c r="C503" s="313"/>
      <c r="D503" s="313"/>
      <c r="E503" s="313"/>
      <c r="F503" s="1542"/>
      <c r="G503" s="1542"/>
      <c r="H503" s="1542"/>
      <c r="I503" s="1542"/>
      <c r="J503" s="1542"/>
      <c r="K503" s="1542"/>
    </row>
    <row r="504" spans="2:11">
      <c r="B504" s="313"/>
      <c r="C504" s="313"/>
      <c r="D504" s="313"/>
      <c r="E504" s="313"/>
      <c r="F504" s="1542"/>
      <c r="G504" s="1542"/>
      <c r="H504" s="1542"/>
      <c r="I504" s="1542"/>
      <c r="J504" s="1542"/>
      <c r="K504" s="1542"/>
    </row>
    <row r="505" spans="2:11">
      <c r="B505" s="313"/>
      <c r="C505" s="313"/>
      <c r="D505" s="313"/>
      <c r="E505" s="313"/>
      <c r="F505" s="1542"/>
      <c r="G505" s="1542"/>
      <c r="H505" s="1542"/>
      <c r="I505" s="1542"/>
      <c r="J505" s="1542"/>
      <c r="K505" s="1542"/>
    </row>
    <row r="506" spans="2:11">
      <c r="B506" s="313"/>
      <c r="C506" s="313"/>
      <c r="D506" s="313"/>
      <c r="E506" s="313"/>
      <c r="F506" s="1542"/>
      <c r="G506" s="1542"/>
      <c r="H506" s="1542"/>
      <c r="I506" s="1542"/>
      <c r="J506" s="1542"/>
      <c r="K506" s="1542"/>
    </row>
    <row r="507" spans="2:11">
      <c r="B507" s="313"/>
      <c r="C507" s="313"/>
      <c r="D507" s="313"/>
      <c r="E507" s="313"/>
      <c r="F507" s="1542"/>
      <c r="G507" s="1542"/>
      <c r="H507" s="1542"/>
      <c r="I507" s="1542"/>
      <c r="J507" s="1542"/>
      <c r="K507" s="1542"/>
    </row>
    <row r="508" spans="2:11">
      <c r="B508" s="313"/>
      <c r="C508" s="313"/>
      <c r="D508" s="313"/>
      <c r="E508" s="313"/>
      <c r="F508" s="1542"/>
      <c r="G508" s="1542"/>
      <c r="H508" s="1542"/>
      <c r="I508" s="1542"/>
      <c r="J508" s="1542"/>
      <c r="K508" s="1542"/>
    </row>
    <row r="509" spans="2:11">
      <c r="B509" s="313"/>
      <c r="C509" s="313"/>
      <c r="D509" s="313"/>
      <c r="E509" s="313"/>
      <c r="F509" s="1542"/>
      <c r="G509" s="1542"/>
      <c r="H509" s="1542"/>
      <c r="I509" s="1542"/>
      <c r="J509" s="1542"/>
      <c r="K509" s="1542"/>
    </row>
    <row r="510" spans="2:11">
      <c r="B510" s="313"/>
      <c r="C510" s="313"/>
      <c r="D510" s="313"/>
      <c r="E510" s="313"/>
      <c r="F510" s="1542"/>
      <c r="G510" s="1542"/>
      <c r="H510" s="1542"/>
      <c r="I510" s="1542"/>
      <c r="J510" s="1542"/>
      <c r="K510" s="1542"/>
    </row>
    <row r="511" spans="2:11">
      <c r="B511" s="313"/>
      <c r="C511" s="313"/>
      <c r="D511" s="313"/>
      <c r="E511" s="313"/>
      <c r="F511" s="1542"/>
      <c r="G511" s="1542"/>
      <c r="H511" s="1542"/>
      <c r="I511" s="1542"/>
      <c r="J511" s="1542"/>
      <c r="K511" s="1542"/>
    </row>
    <row r="512" spans="2:11">
      <c r="B512" s="313"/>
      <c r="C512" s="313"/>
      <c r="D512" s="313"/>
      <c r="E512" s="313"/>
      <c r="F512" s="1542"/>
      <c r="G512" s="1542"/>
      <c r="H512" s="1542"/>
      <c r="I512" s="1542"/>
      <c r="J512" s="1542"/>
      <c r="K512" s="1542"/>
    </row>
    <row r="513" spans="2:11">
      <c r="B513" s="313"/>
      <c r="C513" s="313"/>
      <c r="D513" s="313"/>
      <c r="E513" s="313"/>
      <c r="F513" s="1542"/>
      <c r="G513" s="1542"/>
      <c r="H513" s="1542"/>
      <c r="I513" s="1542"/>
      <c r="J513" s="1542"/>
      <c r="K513" s="1542"/>
    </row>
    <row r="514" spans="2:11">
      <c r="B514" s="313"/>
      <c r="C514" s="313"/>
      <c r="D514" s="313"/>
      <c r="E514" s="313"/>
      <c r="F514" s="1542"/>
      <c r="G514" s="1542"/>
      <c r="H514" s="1542"/>
      <c r="I514" s="1542"/>
      <c r="J514" s="1542"/>
      <c r="K514" s="1542"/>
    </row>
    <row r="515" spans="2:11">
      <c r="B515" s="313"/>
      <c r="C515" s="313"/>
      <c r="D515" s="313"/>
      <c r="E515" s="313"/>
      <c r="F515" s="1542"/>
      <c r="G515" s="1542"/>
      <c r="H515" s="1542"/>
      <c r="I515" s="1542"/>
      <c r="J515" s="1542"/>
      <c r="K515" s="1542"/>
    </row>
    <row r="516" spans="2:11">
      <c r="B516" s="313"/>
      <c r="C516" s="313"/>
      <c r="D516" s="313"/>
      <c r="E516" s="313"/>
      <c r="F516" s="1542"/>
      <c r="G516" s="1542"/>
      <c r="H516" s="1542"/>
      <c r="I516" s="1542"/>
      <c r="J516" s="1542"/>
      <c r="K516" s="1542"/>
    </row>
    <row r="517" spans="2:11">
      <c r="B517" s="313"/>
      <c r="C517" s="313"/>
      <c r="D517" s="313"/>
      <c r="E517" s="313"/>
      <c r="F517" s="1542"/>
      <c r="G517" s="1542"/>
      <c r="H517" s="1542"/>
      <c r="I517" s="1542"/>
      <c r="J517" s="1542"/>
      <c r="K517" s="1542"/>
    </row>
    <row r="518" spans="2:11">
      <c r="B518" s="313"/>
      <c r="C518" s="313"/>
      <c r="D518" s="313"/>
      <c r="E518" s="313"/>
      <c r="F518" s="1542"/>
      <c r="G518" s="1542"/>
      <c r="H518" s="1542"/>
      <c r="I518" s="1542"/>
      <c r="J518" s="1542"/>
      <c r="K518" s="1542"/>
    </row>
    <row r="519" spans="2:11">
      <c r="B519" s="313"/>
      <c r="C519" s="313"/>
      <c r="D519" s="313"/>
      <c r="E519" s="313"/>
      <c r="F519" s="1542"/>
      <c r="G519" s="1542"/>
      <c r="H519" s="1542"/>
      <c r="I519" s="1542"/>
      <c r="J519" s="1542"/>
      <c r="K519" s="1542"/>
    </row>
    <row r="520" spans="2:11">
      <c r="B520" s="313"/>
      <c r="C520" s="313"/>
      <c r="D520" s="313"/>
      <c r="E520" s="313"/>
      <c r="F520" s="1542"/>
      <c r="G520" s="1542"/>
      <c r="H520" s="1542"/>
      <c r="I520" s="1542"/>
      <c r="J520" s="1542"/>
      <c r="K520" s="1542"/>
    </row>
    <row r="521" spans="2:11">
      <c r="B521" s="313"/>
      <c r="C521" s="313"/>
      <c r="D521" s="313"/>
      <c r="E521" s="313"/>
      <c r="F521" s="1542"/>
      <c r="G521" s="1542"/>
      <c r="H521" s="1542"/>
      <c r="I521" s="1542"/>
      <c r="J521" s="1542"/>
      <c r="K521" s="1542"/>
    </row>
    <row r="522" spans="2:11">
      <c r="B522" s="313"/>
      <c r="C522" s="313"/>
      <c r="D522" s="313"/>
      <c r="E522" s="313"/>
      <c r="F522" s="1542"/>
      <c r="G522" s="1542"/>
      <c r="H522" s="1542"/>
      <c r="I522" s="1542"/>
      <c r="J522" s="1542"/>
      <c r="K522" s="1542"/>
    </row>
    <row r="523" spans="2:11">
      <c r="B523" s="313"/>
      <c r="C523" s="313"/>
      <c r="D523" s="313"/>
      <c r="E523" s="313"/>
      <c r="F523" s="1542"/>
      <c r="G523" s="1542"/>
      <c r="H523" s="1542"/>
      <c r="I523" s="1542"/>
      <c r="J523" s="1542"/>
      <c r="K523" s="1542"/>
    </row>
    <row r="524" spans="2:11">
      <c r="B524" s="313"/>
      <c r="C524" s="313"/>
      <c r="D524" s="313"/>
      <c r="E524" s="313"/>
      <c r="F524" s="1542"/>
      <c r="G524" s="1542"/>
      <c r="H524" s="1542"/>
      <c r="I524" s="1542"/>
      <c r="J524" s="1542"/>
      <c r="K524" s="1542"/>
    </row>
    <row r="525" spans="2:11">
      <c r="B525" s="313"/>
      <c r="C525" s="313"/>
      <c r="D525" s="313"/>
      <c r="E525" s="313"/>
      <c r="F525" s="1542"/>
      <c r="G525" s="1542"/>
      <c r="H525" s="1542"/>
      <c r="I525" s="1542"/>
      <c r="J525" s="1542"/>
      <c r="K525" s="1542"/>
    </row>
    <row r="526" spans="2:11">
      <c r="B526" s="313"/>
      <c r="C526" s="313"/>
      <c r="D526" s="313"/>
      <c r="E526" s="313"/>
      <c r="F526" s="1542"/>
      <c r="G526" s="1542"/>
      <c r="H526" s="1542"/>
      <c r="I526" s="1542"/>
      <c r="J526" s="1542"/>
      <c r="K526" s="1542"/>
    </row>
    <row r="527" spans="2:11">
      <c r="B527" s="313"/>
      <c r="C527" s="313"/>
      <c r="D527" s="313"/>
      <c r="E527" s="313"/>
      <c r="F527" s="1542"/>
      <c r="G527" s="1542"/>
      <c r="H527" s="1542"/>
      <c r="I527" s="1542"/>
      <c r="J527" s="1542"/>
      <c r="K527" s="1542"/>
    </row>
    <row r="528" spans="2:11">
      <c r="B528" s="313"/>
      <c r="C528" s="313"/>
      <c r="D528" s="313"/>
      <c r="E528" s="313"/>
      <c r="F528" s="1542"/>
      <c r="G528" s="1542"/>
      <c r="H528" s="1542"/>
      <c r="I528" s="1542"/>
      <c r="J528" s="1542"/>
      <c r="K528" s="1542"/>
    </row>
    <row r="529" spans="2:11">
      <c r="B529" s="313"/>
      <c r="C529" s="313"/>
      <c r="D529" s="313"/>
      <c r="E529" s="313"/>
      <c r="F529" s="1542"/>
      <c r="G529" s="1542"/>
      <c r="H529" s="1542"/>
      <c r="I529" s="1542"/>
      <c r="J529" s="1542"/>
      <c r="K529" s="1542"/>
    </row>
    <row r="530" spans="2:11">
      <c r="B530" s="313"/>
      <c r="C530" s="313"/>
      <c r="D530" s="313"/>
      <c r="E530" s="313"/>
      <c r="F530" s="1542"/>
      <c r="G530" s="1542"/>
      <c r="H530" s="1542"/>
      <c r="I530" s="1542"/>
      <c r="J530" s="1542"/>
      <c r="K530" s="1542"/>
    </row>
    <row r="531" spans="2:11">
      <c r="B531" s="313"/>
      <c r="C531" s="313"/>
      <c r="D531" s="313"/>
      <c r="E531" s="313"/>
      <c r="F531" s="1542"/>
      <c r="G531" s="1542"/>
      <c r="H531" s="1542"/>
      <c r="I531" s="1542"/>
      <c r="J531" s="1542"/>
      <c r="K531" s="1542"/>
    </row>
    <row r="532" spans="2:11">
      <c r="B532" s="313"/>
      <c r="C532" s="313"/>
      <c r="D532" s="313"/>
      <c r="E532" s="313"/>
      <c r="F532" s="1542"/>
      <c r="G532" s="1542"/>
      <c r="H532" s="1542"/>
      <c r="I532" s="1542"/>
      <c r="J532" s="1542"/>
      <c r="K532" s="1542"/>
    </row>
    <row r="533" spans="2:11">
      <c r="B533" s="313"/>
      <c r="C533" s="313"/>
      <c r="D533" s="313"/>
      <c r="E533" s="313"/>
      <c r="F533" s="1542"/>
      <c r="G533" s="1542"/>
      <c r="H533" s="1542"/>
      <c r="I533" s="1542"/>
      <c r="J533" s="1542"/>
      <c r="K533" s="1542"/>
    </row>
    <row r="534" spans="2:11">
      <c r="B534" s="313"/>
      <c r="C534" s="313"/>
      <c r="D534" s="313"/>
      <c r="E534" s="313"/>
      <c r="F534" s="1542"/>
      <c r="G534" s="1542"/>
      <c r="H534" s="1542"/>
      <c r="I534" s="1542"/>
      <c r="J534" s="1542"/>
      <c r="K534" s="1542"/>
    </row>
    <row r="535" spans="2:11">
      <c r="B535" s="313"/>
      <c r="C535" s="313"/>
      <c r="D535" s="313"/>
      <c r="E535" s="313"/>
      <c r="F535" s="1542"/>
      <c r="G535" s="1542"/>
      <c r="H535" s="1542"/>
      <c r="I535" s="1542"/>
      <c r="J535" s="1542"/>
      <c r="K535" s="1542"/>
    </row>
    <row r="536" spans="2:11">
      <c r="B536" s="313"/>
      <c r="C536" s="313"/>
      <c r="D536" s="313"/>
      <c r="E536" s="313"/>
      <c r="F536" s="1542"/>
      <c r="G536" s="1542"/>
      <c r="H536" s="1542"/>
      <c r="I536" s="1542"/>
      <c r="J536" s="1542"/>
      <c r="K536" s="1542"/>
    </row>
    <row r="537" spans="2:11">
      <c r="B537" s="313"/>
      <c r="C537" s="313"/>
      <c r="D537" s="313"/>
      <c r="E537" s="313"/>
      <c r="F537" s="1542"/>
      <c r="G537" s="1542"/>
      <c r="H537" s="1542"/>
      <c r="I537" s="1542"/>
      <c r="J537" s="1542"/>
      <c r="K537" s="1542"/>
    </row>
    <row r="538" spans="2:11">
      <c r="B538" s="313"/>
      <c r="C538" s="313"/>
      <c r="D538" s="313"/>
      <c r="E538" s="313"/>
      <c r="F538" s="1542"/>
      <c r="G538" s="1542"/>
      <c r="H538" s="1542"/>
      <c r="I538" s="1542"/>
      <c r="J538" s="1542"/>
      <c r="K538" s="1542"/>
    </row>
    <row r="539" spans="2:11">
      <c r="B539" s="313"/>
      <c r="C539" s="313"/>
      <c r="D539" s="313"/>
      <c r="E539" s="313"/>
      <c r="F539" s="1542"/>
      <c r="G539" s="1542"/>
      <c r="H539" s="1542"/>
      <c r="I539" s="1542"/>
      <c r="J539" s="1542"/>
      <c r="K539" s="1542"/>
    </row>
    <row r="540" spans="2:11">
      <c r="B540" s="313"/>
      <c r="C540" s="313"/>
      <c r="D540" s="313"/>
      <c r="E540" s="313"/>
      <c r="F540" s="1542"/>
      <c r="G540" s="1542"/>
      <c r="H540" s="1542"/>
      <c r="I540" s="1542"/>
      <c r="J540" s="1542"/>
      <c r="K540" s="1542"/>
    </row>
    <row r="541" spans="2:11">
      <c r="B541" s="313"/>
      <c r="C541" s="313"/>
      <c r="D541" s="313"/>
      <c r="E541" s="313"/>
      <c r="F541" s="1542"/>
      <c r="G541" s="1542"/>
      <c r="H541" s="1542"/>
      <c r="I541" s="1542"/>
      <c r="J541" s="1542"/>
      <c r="K541" s="1542"/>
    </row>
    <row r="542" spans="2:11">
      <c r="B542" s="313"/>
      <c r="C542" s="313"/>
      <c r="D542" s="313"/>
      <c r="E542" s="313"/>
      <c r="F542" s="1542"/>
      <c r="G542" s="1542"/>
      <c r="H542" s="1542"/>
      <c r="I542" s="1542"/>
      <c r="J542" s="1542"/>
      <c r="K542" s="1542"/>
    </row>
    <row r="543" spans="2:11">
      <c r="B543" s="313"/>
      <c r="C543" s="313"/>
      <c r="D543" s="313"/>
      <c r="E543" s="313"/>
      <c r="F543" s="1542"/>
      <c r="G543" s="1542"/>
      <c r="H543" s="1542"/>
      <c r="I543" s="1542"/>
      <c r="J543" s="1542"/>
      <c r="K543" s="1542"/>
    </row>
    <row r="544" spans="2:11">
      <c r="B544" s="313"/>
      <c r="C544" s="313"/>
      <c r="D544" s="313"/>
      <c r="E544" s="313"/>
      <c r="F544" s="1542"/>
      <c r="G544" s="1542"/>
      <c r="H544" s="1542"/>
      <c r="I544" s="1542"/>
      <c r="J544" s="1542"/>
      <c r="K544" s="1542"/>
    </row>
    <row r="545" spans="2:11">
      <c r="B545" s="313"/>
      <c r="C545" s="313"/>
      <c r="D545" s="313"/>
      <c r="E545" s="313"/>
      <c r="F545" s="1542"/>
      <c r="G545" s="1542"/>
      <c r="H545" s="1542"/>
      <c r="I545" s="1542"/>
      <c r="J545" s="1542"/>
      <c r="K545" s="1542"/>
    </row>
    <row r="546" spans="2:11">
      <c r="B546" s="313"/>
      <c r="C546" s="313"/>
      <c r="D546" s="313"/>
      <c r="E546" s="313"/>
      <c r="F546" s="1542"/>
      <c r="G546" s="1542"/>
      <c r="H546" s="1542"/>
      <c r="I546" s="1542"/>
      <c r="J546" s="1542"/>
      <c r="K546" s="1542"/>
    </row>
    <row r="547" spans="2:11">
      <c r="B547" s="313"/>
      <c r="C547" s="313"/>
      <c r="D547" s="313"/>
      <c r="E547" s="313"/>
      <c r="F547" s="1542"/>
      <c r="G547" s="1542"/>
      <c r="H547" s="1542"/>
      <c r="I547" s="1542"/>
      <c r="J547" s="1542"/>
      <c r="K547" s="1542"/>
    </row>
    <row r="548" spans="2:11">
      <c r="B548" s="313"/>
      <c r="C548" s="313"/>
      <c r="D548" s="313"/>
      <c r="E548" s="313"/>
      <c r="F548" s="1542"/>
      <c r="G548" s="1542"/>
      <c r="H548" s="1542"/>
      <c r="I548" s="1542"/>
      <c r="J548" s="1542"/>
      <c r="K548" s="1542"/>
    </row>
    <row r="549" spans="2:11">
      <c r="B549" s="313"/>
      <c r="C549" s="313"/>
      <c r="D549" s="313"/>
      <c r="E549" s="313"/>
      <c r="F549" s="1542"/>
      <c r="G549" s="1542"/>
      <c r="H549" s="1542"/>
      <c r="I549" s="1542"/>
      <c r="J549" s="1542"/>
      <c r="K549" s="1542"/>
    </row>
    <row r="550" spans="2:11">
      <c r="B550" s="313"/>
      <c r="C550" s="313"/>
      <c r="D550" s="313"/>
      <c r="E550" s="313"/>
      <c r="F550" s="1542"/>
      <c r="G550" s="1542"/>
      <c r="H550" s="1542"/>
      <c r="I550" s="1542"/>
      <c r="J550" s="1542"/>
      <c r="K550" s="1542"/>
    </row>
    <row r="551" spans="2:11">
      <c r="B551" s="313"/>
      <c r="C551" s="313"/>
      <c r="D551" s="313"/>
      <c r="E551" s="313"/>
      <c r="F551" s="1542"/>
      <c r="G551" s="1542"/>
      <c r="H551" s="1542"/>
      <c r="I551" s="1542"/>
      <c r="J551" s="1542"/>
      <c r="K551" s="1542"/>
    </row>
    <row r="552" spans="2:11">
      <c r="B552" s="313"/>
      <c r="C552" s="313"/>
      <c r="D552" s="313"/>
      <c r="E552" s="313"/>
      <c r="F552" s="1542"/>
      <c r="G552" s="1542"/>
      <c r="H552" s="1542"/>
      <c r="I552" s="1542"/>
      <c r="J552" s="1542"/>
      <c r="K552" s="1542"/>
    </row>
    <row r="553" spans="2:11">
      <c r="B553" s="313"/>
      <c r="C553" s="313"/>
      <c r="D553" s="313"/>
      <c r="E553" s="313"/>
      <c r="F553" s="1542"/>
      <c r="G553" s="1542"/>
      <c r="H553" s="1542"/>
      <c r="I553" s="1542"/>
      <c r="J553" s="1542"/>
      <c r="K553" s="1542"/>
    </row>
    <row r="554" spans="2:11">
      <c r="B554" s="313"/>
      <c r="C554" s="313"/>
      <c r="D554" s="313"/>
      <c r="E554" s="313"/>
      <c r="F554" s="1542"/>
      <c r="G554" s="1542"/>
      <c r="H554" s="1542"/>
      <c r="I554" s="1542"/>
      <c r="J554" s="1542"/>
      <c r="K554" s="1542"/>
    </row>
    <row r="555" spans="2:11">
      <c r="B555" s="313"/>
      <c r="C555" s="313"/>
      <c r="D555" s="313"/>
      <c r="E555" s="313"/>
      <c r="F555" s="1542"/>
      <c r="G555" s="1542"/>
      <c r="H555" s="1542"/>
      <c r="I555" s="1542"/>
      <c r="J555" s="1542"/>
      <c r="K555" s="1542"/>
    </row>
    <row r="556" spans="2:11">
      <c r="B556" s="313"/>
      <c r="C556" s="313"/>
      <c r="D556" s="313"/>
      <c r="E556" s="313"/>
      <c r="F556" s="1542"/>
      <c r="G556" s="1542"/>
      <c r="H556" s="1542"/>
      <c r="I556" s="1542"/>
      <c r="J556" s="1542"/>
      <c r="K556" s="1542"/>
    </row>
    <row r="557" spans="2:11">
      <c r="B557" s="313"/>
      <c r="C557" s="313"/>
      <c r="D557" s="313"/>
      <c r="E557" s="313"/>
      <c r="F557" s="1542"/>
      <c r="G557" s="1542"/>
      <c r="H557" s="1542"/>
      <c r="I557" s="1542"/>
      <c r="J557" s="1542"/>
      <c r="K557" s="1542"/>
    </row>
    <row r="558" spans="2:11">
      <c r="B558" s="313"/>
      <c r="C558" s="313"/>
      <c r="D558" s="313"/>
      <c r="E558" s="313"/>
      <c r="F558" s="1542"/>
      <c r="G558" s="1542"/>
      <c r="H558" s="1542"/>
      <c r="I558" s="1542"/>
      <c r="J558" s="1542"/>
      <c r="K558" s="1542"/>
    </row>
    <row r="559" spans="2:11">
      <c r="B559" s="313"/>
      <c r="C559" s="313"/>
      <c r="D559" s="313"/>
      <c r="E559" s="313"/>
      <c r="F559" s="1542"/>
      <c r="G559" s="1542"/>
      <c r="H559" s="1542"/>
      <c r="I559" s="1542"/>
      <c r="J559" s="1542"/>
      <c r="K559" s="1542"/>
    </row>
    <row r="560" spans="2:11">
      <c r="B560" s="313"/>
      <c r="C560" s="313"/>
      <c r="D560" s="313"/>
      <c r="E560" s="313"/>
      <c r="F560" s="1542"/>
      <c r="G560" s="1542"/>
      <c r="H560" s="1542"/>
      <c r="I560" s="1542"/>
      <c r="J560" s="1542"/>
      <c r="K560" s="1542"/>
    </row>
    <row r="561" spans="2:11">
      <c r="B561" s="313"/>
      <c r="C561" s="313"/>
      <c r="D561" s="313"/>
      <c r="E561" s="313"/>
      <c r="F561" s="1542"/>
      <c r="G561" s="1542"/>
      <c r="H561" s="1542"/>
      <c r="I561" s="1542"/>
      <c r="J561" s="1542"/>
      <c r="K561" s="1542"/>
    </row>
    <row r="562" spans="2:11">
      <c r="B562" s="313"/>
      <c r="C562" s="313"/>
      <c r="D562" s="313"/>
      <c r="E562" s="313"/>
      <c r="F562" s="1542"/>
      <c r="G562" s="1542"/>
      <c r="H562" s="1542"/>
      <c r="I562" s="1542"/>
      <c r="J562" s="1542"/>
      <c r="K562" s="1542"/>
    </row>
    <row r="563" spans="2:11">
      <c r="B563" s="313"/>
      <c r="C563" s="313"/>
      <c r="D563" s="313"/>
      <c r="E563" s="313"/>
      <c r="F563" s="1542"/>
      <c r="G563" s="1542"/>
      <c r="H563" s="1542"/>
      <c r="I563" s="1542"/>
      <c r="J563" s="1542"/>
      <c r="K563" s="1542"/>
    </row>
    <row r="564" spans="2:11">
      <c r="B564" s="313"/>
      <c r="C564" s="313"/>
      <c r="D564" s="313"/>
      <c r="E564" s="313"/>
      <c r="F564" s="1542"/>
      <c r="G564" s="1542"/>
      <c r="H564" s="1542"/>
      <c r="I564" s="1542"/>
      <c r="J564" s="1542"/>
      <c r="K564" s="1542"/>
    </row>
    <row r="565" spans="2:11">
      <c r="B565" s="313"/>
      <c r="C565" s="313"/>
      <c r="D565" s="313"/>
      <c r="E565" s="313"/>
      <c r="F565" s="1542"/>
      <c r="G565" s="1542"/>
      <c r="H565" s="1542"/>
      <c r="I565" s="1542"/>
      <c r="J565" s="1542"/>
      <c r="K565" s="1542"/>
    </row>
    <row r="566" spans="2:11">
      <c r="B566" s="313"/>
      <c r="C566" s="313"/>
      <c r="D566" s="313"/>
      <c r="E566" s="313"/>
      <c r="F566" s="1542"/>
      <c r="G566" s="1542"/>
      <c r="H566" s="1542"/>
      <c r="I566" s="1542"/>
      <c r="J566" s="1542"/>
      <c r="K566" s="1542"/>
    </row>
    <row r="567" spans="2:11">
      <c r="B567" s="313"/>
      <c r="C567" s="313"/>
      <c r="D567" s="313"/>
      <c r="E567" s="313"/>
      <c r="F567" s="1542"/>
      <c r="G567" s="1542"/>
      <c r="H567" s="1542"/>
      <c r="I567" s="1542"/>
      <c r="J567" s="1542"/>
      <c r="K567" s="1542"/>
    </row>
    <row r="568" spans="2:11">
      <c r="B568" s="313"/>
      <c r="C568" s="313"/>
      <c r="D568" s="313"/>
      <c r="E568" s="313"/>
      <c r="F568" s="1542"/>
      <c r="G568" s="1542"/>
      <c r="H568" s="1542"/>
      <c r="I568" s="1542"/>
      <c r="J568" s="1542"/>
      <c r="K568" s="1542"/>
    </row>
    <row r="569" spans="2:11">
      <c r="B569" s="313"/>
      <c r="C569" s="313"/>
      <c r="D569" s="313"/>
      <c r="E569" s="313"/>
      <c r="F569" s="1542"/>
      <c r="G569" s="1542"/>
      <c r="H569" s="1542"/>
      <c r="I569" s="1542"/>
      <c r="J569" s="1542"/>
      <c r="K569" s="1542"/>
    </row>
    <row r="570" spans="2:11">
      <c r="B570" s="313"/>
      <c r="C570" s="313"/>
      <c r="D570" s="313"/>
      <c r="E570" s="313"/>
      <c r="F570" s="1542"/>
      <c r="G570" s="1542"/>
      <c r="H570" s="1542"/>
      <c r="I570" s="1542"/>
      <c r="J570" s="1542"/>
      <c r="K570" s="1542"/>
    </row>
    <row r="571" spans="2:11">
      <c r="B571" s="313"/>
      <c r="C571" s="313"/>
      <c r="D571" s="313"/>
      <c r="E571" s="313"/>
      <c r="F571" s="1542"/>
      <c r="G571" s="1542"/>
      <c r="H571" s="1542"/>
      <c r="I571" s="1542"/>
      <c r="J571" s="1542"/>
      <c r="K571" s="1542"/>
    </row>
    <row r="572" spans="2:11">
      <c r="B572" s="313"/>
      <c r="C572" s="313"/>
      <c r="D572" s="313"/>
      <c r="E572" s="313"/>
      <c r="F572" s="1542"/>
      <c r="G572" s="1542"/>
      <c r="H572" s="1542"/>
      <c r="I572" s="1542"/>
      <c r="J572" s="1542"/>
      <c r="K572" s="1542"/>
    </row>
    <row r="573" spans="2:11">
      <c r="B573" s="313"/>
      <c r="C573" s="313"/>
      <c r="D573" s="313"/>
      <c r="E573" s="313"/>
      <c r="F573" s="1542"/>
      <c r="G573" s="1542"/>
      <c r="H573" s="1542"/>
      <c r="I573" s="1542"/>
      <c r="J573" s="1542"/>
      <c r="K573" s="1542"/>
    </row>
    <row r="574" spans="2:11">
      <c r="B574" s="313"/>
      <c r="C574" s="313"/>
      <c r="D574" s="313"/>
      <c r="E574" s="313"/>
      <c r="F574" s="1542"/>
      <c r="G574" s="1542"/>
      <c r="H574" s="1542"/>
      <c r="I574" s="1542"/>
      <c r="J574" s="1542"/>
      <c r="K574" s="1542"/>
    </row>
    <row r="575" spans="2:11">
      <c r="B575" s="313"/>
      <c r="C575" s="313"/>
      <c r="D575" s="313"/>
      <c r="E575" s="313"/>
      <c r="F575" s="1542"/>
      <c r="G575" s="1542"/>
      <c r="H575" s="1542"/>
      <c r="I575" s="1542"/>
      <c r="J575" s="1542"/>
      <c r="K575" s="1542"/>
    </row>
    <row r="576" spans="2:11">
      <c r="B576" s="313"/>
      <c r="C576" s="313"/>
      <c r="D576" s="313"/>
      <c r="E576" s="313"/>
      <c r="F576" s="1542"/>
      <c r="G576" s="1542"/>
      <c r="H576" s="1542"/>
      <c r="I576" s="1542"/>
      <c r="J576" s="1542"/>
      <c r="K576" s="1542"/>
    </row>
    <row r="577" spans="2:11">
      <c r="B577" s="313"/>
      <c r="C577" s="313"/>
      <c r="D577" s="313"/>
      <c r="E577" s="313"/>
      <c r="F577" s="1542"/>
      <c r="G577" s="1542"/>
      <c r="H577" s="1542"/>
      <c r="I577" s="1542"/>
      <c r="J577" s="1542"/>
      <c r="K577" s="1542"/>
    </row>
    <row r="578" spans="2:11">
      <c r="B578" s="313"/>
      <c r="C578" s="313"/>
      <c r="D578" s="313"/>
      <c r="E578" s="313"/>
      <c r="F578" s="1542"/>
      <c r="G578" s="1542"/>
      <c r="H578" s="1542"/>
      <c r="I578" s="1542"/>
      <c r="J578" s="1542"/>
      <c r="K578" s="1542"/>
    </row>
    <row r="579" spans="2:11">
      <c r="B579" s="313"/>
      <c r="C579" s="313"/>
      <c r="D579" s="313"/>
      <c r="E579" s="313"/>
      <c r="F579" s="1542"/>
      <c r="G579" s="1542"/>
      <c r="H579" s="1542"/>
      <c r="I579" s="1542"/>
      <c r="J579" s="1542"/>
      <c r="K579" s="1542"/>
    </row>
    <row r="580" spans="2:11">
      <c r="B580" s="313"/>
      <c r="C580" s="313"/>
      <c r="D580" s="313"/>
      <c r="E580" s="313"/>
      <c r="F580" s="1542"/>
      <c r="G580" s="1542"/>
      <c r="H580" s="1542"/>
      <c r="I580" s="1542"/>
      <c r="J580" s="1542"/>
      <c r="K580" s="1542"/>
    </row>
    <row r="581" spans="2:11">
      <c r="B581" s="313"/>
      <c r="C581" s="313"/>
      <c r="D581" s="313"/>
      <c r="E581" s="313"/>
      <c r="F581" s="1542"/>
      <c r="G581" s="1542"/>
      <c r="H581" s="1542"/>
      <c r="I581" s="1542"/>
      <c r="J581" s="1542"/>
      <c r="K581" s="1542"/>
    </row>
    <row r="582" spans="2:11">
      <c r="B582" s="313"/>
      <c r="C582" s="313"/>
      <c r="D582" s="313"/>
      <c r="E582" s="313"/>
      <c r="F582" s="1542"/>
      <c r="G582" s="1542"/>
      <c r="H582" s="1542"/>
      <c r="I582" s="1542"/>
      <c r="J582" s="1542"/>
      <c r="K582" s="1542"/>
    </row>
    <row r="583" spans="2:11">
      <c r="B583" s="313"/>
      <c r="C583" s="313"/>
      <c r="D583" s="313"/>
      <c r="E583" s="313"/>
      <c r="F583" s="1542"/>
      <c r="G583" s="1542"/>
      <c r="H583" s="1542"/>
      <c r="I583" s="1542"/>
      <c r="J583" s="1542"/>
      <c r="K583" s="1542"/>
    </row>
    <row r="584" spans="2:11">
      <c r="B584" s="313"/>
      <c r="C584" s="313"/>
      <c r="D584" s="313"/>
      <c r="E584" s="313"/>
      <c r="F584" s="1542"/>
      <c r="G584" s="1542"/>
      <c r="H584" s="1542"/>
      <c r="I584" s="1542"/>
      <c r="J584" s="1542"/>
      <c r="K584" s="1542"/>
    </row>
    <row r="585" spans="2:11">
      <c r="B585" s="313"/>
      <c r="C585" s="313"/>
      <c r="D585" s="313"/>
      <c r="E585" s="313"/>
      <c r="F585" s="1542"/>
      <c r="G585" s="1542"/>
      <c r="H585" s="1542"/>
      <c r="I585" s="1542"/>
      <c r="J585" s="1542"/>
      <c r="K585" s="1542"/>
    </row>
    <row r="586" spans="2:11">
      <c r="B586" s="313"/>
      <c r="C586" s="313"/>
      <c r="D586" s="313"/>
      <c r="E586" s="313"/>
      <c r="F586" s="1542"/>
      <c r="G586" s="1542"/>
      <c r="H586" s="1542"/>
      <c r="I586" s="1542"/>
      <c r="J586" s="1542"/>
      <c r="K586" s="1542"/>
    </row>
    <row r="587" spans="2:11">
      <c r="B587" s="313"/>
      <c r="C587" s="313"/>
      <c r="D587" s="313"/>
      <c r="E587" s="313"/>
      <c r="F587" s="1542"/>
      <c r="G587" s="1542"/>
      <c r="H587" s="1542"/>
      <c r="I587" s="1542"/>
      <c r="J587" s="1542"/>
      <c r="K587" s="1542"/>
    </row>
    <row r="588" spans="2:11">
      <c r="B588" s="313"/>
      <c r="C588" s="313"/>
      <c r="D588" s="313"/>
      <c r="E588" s="313"/>
      <c r="F588" s="1542"/>
      <c r="G588" s="1542"/>
      <c r="H588" s="1542"/>
      <c r="I588" s="1542"/>
      <c r="J588" s="1542"/>
      <c r="K588" s="1542"/>
    </row>
    <row r="589" spans="2:11">
      <c r="B589" s="313"/>
      <c r="C589" s="313"/>
      <c r="D589" s="313"/>
      <c r="E589" s="313"/>
      <c r="F589" s="1542"/>
      <c r="G589" s="1542"/>
      <c r="H589" s="1542"/>
      <c r="I589" s="1542"/>
      <c r="J589" s="1542"/>
      <c r="K589" s="1542"/>
    </row>
    <row r="590" spans="2:11">
      <c r="B590" s="313"/>
      <c r="C590" s="313"/>
      <c r="D590" s="313"/>
      <c r="E590" s="313"/>
      <c r="F590" s="1542"/>
      <c r="G590" s="1542"/>
      <c r="H590" s="1542"/>
      <c r="I590" s="1542"/>
      <c r="J590" s="1542"/>
      <c r="K590" s="1542"/>
    </row>
    <row r="591" spans="2:11">
      <c r="B591" s="313"/>
      <c r="C591" s="313"/>
      <c r="D591" s="313"/>
      <c r="E591" s="313"/>
      <c r="F591" s="1542"/>
      <c r="G591" s="1542"/>
      <c r="H591" s="1542"/>
      <c r="I591" s="1542"/>
      <c r="J591" s="1542"/>
      <c r="K591" s="1542"/>
    </row>
    <row r="592" spans="2:11">
      <c r="B592" s="313"/>
      <c r="C592" s="313"/>
      <c r="D592" s="313"/>
      <c r="E592" s="313"/>
      <c r="F592" s="1542"/>
      <c r="G592" s="1542"/>
      <c r="H592" s="1542"/>
      <c r="I592" s="1542"/>
      <c r="J592" s="1542"/>
      <c r="K592" s="1542"/>
    </row>
    <row r="593" spans="2:11">
      <c r="B593" s="313"/>
      <c r="C593" s="313"/>
      <c r="D593" s="313"/>
      <c r="E593" s="313"/>
      <c r="F593" s="1542"/>
      <c r="G593" s="1542"/>
      <c r="H593" s="1542"/>
      <c r="I593" s="1542"/>
      <c r="J593" s="1542"/>
      <c r="K593" s="1542"/>
    </row>
    <row r="594" spans="2:11">
      <c r="B594" s="313"/>
      <c r="C594" s="313"/>
      <c r="D594" s="313"/>
      <c r="E594" s="313"/>
      <c r="F594" s="1542"/>
      <c r="G594" s="1542"/>
      <c r="H594" s="1542"/>
      <c r="I594" s="1542"/>
      <c r="J594" s="1542"/>
      <c r="K594" s="1542"/>
    </row>
    <row r="595" spans="2:11">
      <c r="B595" s="313"/>
      <c r="C595" s="313"/>
      <c r="D595" s="313"/>
      <c r="E595" s="313"/>
      <c r="F595" s="1542"/>
      <c r="G595" s="1542"/>
      <c r="H595" s="1542"/>
      <c r="I595" s="1542"/>
      <c r="J595" s="1542"/>
      <c r="K595" s="1542"/>
    </row>
    <row r="596" spans="2:11">
      <c r="B596" s="313"/>
      <c r="C596" s="313"/>
      <c r="D596" s="313"/>
      <c r="E596" s="313"/>
      <c r="F596" s="1542"/>
      <c r="G596" s="1542"/>
      <c r="H596" s="1542"/>
      <c r="I596" s="1542"/>
      <c r="J596" s="1542"/>
      <c r="K596" s="1542"/>
    </row>
    <row r="597" spans="2:11">
      <c r="B597" s="313"/>
      <c r="C597" s="313"/>
      <c r="D597" s="313"/>
      <c r="E597" s="313"/>
      <c r="F597" s="1542"/>
      <c r="G597" s="1542"/>
      <c r="H597" s="1542"/>
      <c r="I597" s="1542"/>
      <c r="J597" s="1542"/>
      <c r="K597" s="1542"/>
    </row>
    <row r="598" spans="2:11">
      <c r="B598" s="313"/>
      <c r="C598" s="313"/>
      <c r="D598" s="313"/>
      <c r="E598" s="313"/>
      <c r="F598" s="1542"/>
      <c r="G598" s="1542"/>
      <c r="H598" s="1542"/>
      <c r="I598" s="1542"/>
      <c r="J598" s="1542"/>
      <c r="K598" s="1542"/>
    </row>
    <row r="599" spans="2:11">
      <c r="B599" s="313"/>
      <c r="C599" s="313"/>
      <c r="D599" s="313"/>
      <c r="E599" s="313"/>
      <c r="F599" s="1542"/>
      <c r="G599" s="1542"/>
      <c r="H599" s="1542"/>
      <c r="I599" s="1542"/>
      <c r="J599" s="1542"/>
      <c r="K599" s="1542"/>
    </row>
    <row r="600" spans="2:11">
      <c r="B600" s="313"/>
      <c r="C600" s="313"/>
      <c r="D600" s="313"/>
      <c r="E600" s="313"/>
      <c r="F600" s="1542"/>
      <c r="G600" s="1542"/>
      <c r="H600" s="1542"/>
      <c r="I600" s="1542"/>
      <c r="J600" s="1542"/>
      <c r="K600" s="1542"/>
    </row>
    <row r="601" spans="2:11">
      <c r="B601" s="313"/>
      <c r="C601" s="313"/>
      <c r="D601" s="313"/>
      <c r="E601" s="313"/>
      <c r="F601" s="1542"/>
      <c r="G601" s="1542"/>
      <c r="H601" s="1542"/>
      <c r="I601" s="1542"/>
      <c r="J601" s="1542"/>
      <c r="K601" s="1542"/>
    </row>
    <row r="602" spans="2:11">
      <c r="B602" s="313"/>
      <c r="C602" s="313"/>
      <c r="D602" s="313"/>
      <c r="E602" s="313"/>
      <c r="F602" s="1542"/>
      <c r="G602" s="1542"/>
      <c r="H602" s="1542"/>
      <c r="I602" s="1542"/>
      <c r="J602" s="1542"/>
      <c r="K602" s="1542"/>
    </row>
    <row r="603" spans="2:11">
      <c r="B603" s="313"/>
      <c r="C603" s="313"/>
      <c r="D603" s="313"/>
      <c r="E603" s="313"/>
      <c r="F603" s="1542"/>
      <c r="G603" s="1542"/>
      <c r="H603" s="1542"/>
      <c r="I603" s="1542"/>
      <c r="J603" s="1542"/>
      <c r="K603" s="1542"/>
    </row>
    <row r="604" spans="2:11">
      <c r="B604" s="313"/>
      <c r="C604" s="313"/>
      <c r="D604" s="313"/>
      <c r="E604" s="313"/>
      <c r="F604" s="1542"/>
      <c r="G604" s="1542"/>
      <c r="H604" s="1542"/>
      <c r="I604" s="1542"/>
      <c r="J604" s="1542"/>
      <c r="K604" s="1542"/>
    </row>
    <row r="605" spans="2:11">
      <c r="B605" s="313"/>
      <c r="C605" s="313"/>
      <c r="D605" s="313"/>
      <c r="E605" s="313"/>
      <c r="F605" s="1542"/>
      <c r="G605" s="1542"/>
      <c r="H605" s="1542"/>
      <c r="I605" s="1542"/>
      <c r="J605" s="1542"/>
      <c r="K605" s="1542"/>
    </row>
    <row r="606" spans="2:11">
      <c r="B606" s="313"/>
      <c r="C606" s="313"/>
      <c r="D606" s="313"/>
      <c r="E606" s="313"/>
      <c r="F606" s="1542"/>
      <c r="G606" s="1542"/>
      <c r="H606" s="1542"/>
      <c r="I606" s="1542"/>
      <c r="J606" s="1542"/>
      <c r="K606" s="1542"/>
    </row>
    <row r="607" spans="2:11">
      <c r="B607" s="313"/>
      <c r="C607" s="313"/>
      <c r="D607" s="313"/>
      <c r="E607" s="313"/>
      <c r="F607" s="1542"/>
      <c r="G607" s="1542"/>
      <c r="H607" s="1542"/>
      <c r="I607" s="1542"/>
      <c r="J607" s="1542"/>
      <c r="K607" s="1542"/>
    </row>
    <row r="608" spans="2:11">
      <c r="B608" s="313"/>
      <c r="C608" s="313"/>
      <c r="D608" s="313"/>
      <c r="E608" s="313"/>
      <c r="F608" s="1542"/>
      <c r="G608" s="1542"/>
      <c r="H608" s="1542"/>
      <c r="I608" s="1542"/>
      <c r="J608" s="1542"/>
      <c r="K608" s="1542"/>
    </row>
    <row r="609" spans="2:11">
      <c r="B609" s="313"/>
      <c r="C609" s="313"/>
      <c r="D609" s="313"/>
      <c r="E609" s="313"/>
      <c r="F609" s="1542"/>
      <c r="G609" s="1542"/>
      <c r="H609" s="1542"/>
      <c r="I609" s="1542"/>
      <c r="J609" s="1542"/>
      <c r="K609" s="1542"/>
    </row>
    <row r="610" spans="2:11">
      <c r="B610" s="313"/>
      <c r="C610" s="313"/>
      <c r="D610" s="313"/>
      <c r="E610" s="313"/>
      <c r="F610" s="1542"/>
      <c r="G610" s="1542"/>
      <c r="H610" s="1542"/>
      <c r="I610" s="1542"/>
      <c r="J610" s="1542"/>
      <c r="K610" s="1542"/>
    </row>
    <row r="611" spans="2:11">
      <c r="B611" s="313"/>
      <c r="C611" s="313"/>
      <c r="D611" s="313"/>
      <c r="E611" s="313"/>
      <c r="F611" s="1542"/>
      <c r="G611" s="1542"/>
      <c r="H611" s="1542"/>
      <c r="I611" s="1542"/>
      <c r="J611" s="1542"/>
      <c r="K611" s="1542"/>
    </row>
    <row r="612" spans="2:11">
      <c r="B612" s="313"/>
      <c r="C612" s="313"/>
      <c r="D612" s="313"/>
      <c r="E612" s="313"/>
      <c r="F612" s="1542"/>
      <c r="G612" s="1542"/>
      <c r="H612" s="1542"/>
      <c r="I612" s="1542"/>
      <c r="J612" s="1542"/>
      <c r="K612" s="1542"/>
    </row>
    <row r="613" spans="2:11">
      <c r="B613" s="313"/>
      <c r="C613" s="313"/>
      <c r="D613" s="313"/>
      <c r="E613" s="313"/>
      <c r="F613" s="1542"/>
      <c r="G613" s="1542"/>
      <c r="H613" s="1542"/>
      <c r="I613" s="1542"/>
      <c r="J613" s="1542"/>
      <c r="K613" s="1542"/>
    </row>
    <row r="614" spans="2:11">
      <c r="B614" s="313"/>
      <c r="C614" s="313"/>
      <c r="D614" s="313"/>
      <c r="E614" s="313"/>
      <c r="F614" s="1542"/>
      <c r="G614" s="1542"/>
      <c r="H614" s="1542"/>
      <c r="I614" s="1542"/>
      <c r="J614" s="1542"/>
      <c r="K614" s="1542"/>
    </row>
    <row r="615" spans="2:11">
      <c r="B615" s="313"/>
      <c r="C615" s="313"/>
      <c r="D615" s="313"/>
      <c r="E615" s="313"/>
      <c r="F615" s="1542"/>
      <c r="G615" s="1542"/>
      <c r="H615" s="1542"/>
      <c r="I615" s="1542"/>
      <c r="J615" s="1542"/>
      <c r="K615" s="1542"/>
    </row>
    <row r="616" spans="2:11">
      <c r="B616" s="313"/>
      <c r="C616" s="313"/>
      <c r="D616" s="313"/>
      <c r="E616" s="313"/>
      <c r="F616" s="1542"/>
      <c r="G616" s="1542"/>
      <c r="H616" s="1542"/>
      <c r="I616" s="1542"/>
      <c r="J616" s="1542"/>
      <c r="K616" s="1542"/>
    </row>
    <row r="617" spans="2:11">
      <c r="B617" s="313"/>
      <c r="C617" s="313"/>
      <c r="D617" s="313"/>
      <c r="E617" s="313"/>
      <c r="F617" s="1542"/>
      <c r="G617" s="1542"/>
      <c r="H617" s="1542"/>
      <c r="I617" s="1542"/>
      <c r="J617" s="1542"/>
      <c r="K617" s="1542"/>
    </row>
    <row r="618" spans="2:11">
      <c r="B618" s="313"/>
      <c r="C618" s="313"/>
      <c r="D618" s="313"/>
      <c r="E618" s="313"/>
      <c r="F618" s="1542"/>
      <c r="G618" s="1542"/>
      <c r="H618" s="1542"/>
      <c r="I618" s="1542"/>
      <c r="J618" s="1542"/>
      <c r="K618" s="1542"/>
    </row>
    <row r="619" spans="2:11">
      <c r="B619" s="313"/>
      <c r="C619" s="313"/>
      <c r="D619" s="313"/>
      <c r="E619" s="313"/>
      <c r="F619" s="1542"/>
      <c r="G619" s="1542"/>
      <c r="H619" s="1542"/>
      <c r="I619" s="1542"/>
      <c r="J619" s="1542"/>
      <c r="K619" s="1542"/>
    </row>
    <row r="620" spans="2:11">
      <c r="B620" s="313"/>
      <c r="C620" s="313"/>
      <c r="D620" s="313"/>
      <c r="E620" s="313"/>
      <c r="F620" s="1542"/>
      <c r="G620" s="1542"/>
      <c r="H620" s="1542"/>
      <c r="I620" s="1542"/>
      <c r="J620" s="1542"/>
      <c r="K620" s="1542"/>
    </row>
    <row r="621" spans="2:11">
      <c r="B621" s="313"/>
      <c r="C621" s="313"/>
      <c r="D621" s="313"/>
      <c r="E621" s="313"/>
      <c r="F621" s="1542"/>
      <c r="G621" s="1542"/>
      <c r="H621" s="1542"/>
      <c r="I621" s="1542"/>
      <c r="J621" s="1542"/>
      <c r="K621" s="1542"/>
    </row>
    <row r="622" spans="2:11">
      <c r="B622" s="313"/>
      <c r="C622" s="313"/>
      <c r="D622" s="313"/>
      <c r="E622" s="313"/>
      <c r="F622" s="1542"/>
      <c r="G622" s="1542"/>
      <c r="H622" s="1542"/>
      <c r="I622" s="1542"/>
      <c r="J622" s="1542"/>
      <c r="K622" s="1542"/>
    </row>
    <row r="623" spans="2:11">
      <c r="B623" s="313"/>
      <c r="C623" s="313"/>
      <c r="D623" s="313"/>
      <c r="E623" s="313"/>
      <c r="F623" s="1542"/>
      <c r="G623" s="1542"/>
      <c r="H623" s="1542"/>
      <c r="I623" s="1542"/>
      <c r="J623" s="1542"/>
      <c r="K623" s="1542"/>
    </row>
    <row r="624" spans="2:11">
      <c r="B624" s="313"/>
      <c r="C624" s="313"/>
      <c r="D624" s="313"/>
      <c r="E624" s="313"/>
      <c r="F624" s="1542"/>
      <c r="G624" s="1542"/>
      <c r="H624" s="1542"/>
      <c r="I624" s="1542"/>
      <c r="J624" s="1542"/>
      <c r="K624" s="1542"/>
    </row>
    <row r="625" spans="2:11">
      <c r="B625" s="313"/>
      <c r="C625" s="313"/>
      <c r="D625" s="313"/>
      <c r="E625" s="313"/>
      <c r="F625" s="1542"/>
      <c r="G625" s="1542"/>
      <c r="H625" s="1542"/>
      <c r="I625" s="1542"/>
      <c r="J625" s="1542"/>
      <c r="K625" s="1542"/>
    </row>
    <row r="626" spans="2:11">
      <c r="B626" s="313"/>
      <c r="C626" s="313"/>
      <c r="D626" s="313"/>
      <c r="E626" s="313"/>
      <c r="F626" s="1542"/>
      <c r="G626" s="1542"/>
      <c r="H626" s="1542"/>
      <c r="I626" s="1542"/>
      <c r="J626" s="1542"/>
      <c r="K626" s="1542"/>
    </row>
    <row r="627" spans="2:11">
      <c r="B627" s="313"/>
      <c r="C627" s="313"/>
      <c r="D627" s="313"/>
      <c r="E627" s="313"/>
      <c r="F627" s="1542"/>
      <c r="G627" s="1542"/>
      <c r="H627" s="1542"/>
      <c r="I627" s="1542"/>
      <c r="J627" s="1542"/>
      <c r="K627" s="1542"/>
    </row>
    <row r="628" spans="2:11">
      <c r="B628" s="313"/>
      <c r="C628" s="313"/>
      <c r="D628" s="313"/>
      <c r="E628" s="313"/>
      <c r="F628" s="1542"/>
      <c r="G628" s="1542"/>
      <c r="H628" s="1542"/>
      <c r="I628" s="1542"/>
      <c r="J628" s="1542"/>
      <c r="K628" s="1542"/>
    </row>
    <row r="629" spans="2:11">
      <c r="B629" s="313"/>
      <c r="C629" s="313"/>
      <c r="D629" s="313"/>
      <c r="E629" s="313"/>
      <c r="F629" s="1542"/>
      <c r="G629" s="1542"/>
      <c r="H629" s="1542"/>
      <c r="I629" s="1542"/>
      <c r="J629" s="1542"/>
      <c r="K629" s="1542"/>
    </row>
    <row r="630" spans="2:11">
      <c r="B630" s="313"/>
      <c r="C630" s="313"/>
      <c r="D630" s="313"/>
      <c r="E630" s="313"/>
      <c r="F630" s="1542"/>
      <c r="G630" s="1542"/>
      <c r="H630" s="1542"/>
      <c r="I630" s="1542"/>
      <c r="J630" s="1542"/>
      <c r="K630" s="1542"/>
    </row>
    <row r="631" spans="2:11">
      <c r="B631" s="313"/>
      <c r="C631" s="313"/>
      <c r="D631" s="313"/>
      <c r="E631" s="313"/>
      <c r="F631" s="1542"/>
      <c r="G631" s="1542"/>
      <c r="H631" s="1542"/>
      <c r="I631" s="1542"/>
      <c r="J631" s="1542"/>
      <c r="K631" s="1542"/>
    </row>
    <row r="632" spans="2:11">
      <c r="B632" s="313"/>
      <c r="C632" s="313"/>
      <c r="D632" s="313"/>
      <c r="E632" s="313"/>
      <c r="F632" s="1542"/>
      <c r="G632" s="1542"/>
      <c r="H632" s="1542"/>
      <c r="I632" s="1542"/>
      <c r="J632" s="1542"/>
      <c r="K632" s="1542"/>
    </row>
    <row r="633" spans="2:11">
      <c r="B633" s="313"/>
      <c r="C633" s="313"/>
      <c r="D633" s="313"/>
      <c r="E633" s="313"/>
      <c r="F633" s="1542"/>
      <c r="G633" s="1542"/>
      <c r="H633" s="1542"/>
      <c r="I633" s="1542"/>
      <c r="J633" s="1542"/>
      <c r="K633" s="1542"/>
    </row>
    <row r="634" spans="2:11">
      <c r="B634" s="313"/>
      <c r="C634" s="313"/>
      <c r="D634" s="313"/>
      <c r="E634" s="313"/>
      <c r="F634" s="1542"/>
      <c r="G634" s="1542"/>
      <c r="H634" s="1542"/>
      <c r="I634" s="1542"/>
      <c r="J634" s="1542"/>
      <c r="K634" s="1542"/>
    </row>
    <row r="635" spans="2:11">
      <c r="B635" s="313"/>
      <c r="C635" s="313"/>
      <c r="D635" s="313"/>
      <c r="E635" s="313"/>
      <c r="F635" s="1542"/>
      <c r="G635" s="1542"/>
      <c r="H635" s="1542"/>
      <c r="I635" s="1542"/>
      <c r="J635" s="1542"/>
      <c r="K635" s="1542"/>
    </row>
    <row r="636" spans="2:11">
      <c r="B636" s="313"/>
      <c r="C636" s="313"/>
      <c r="D636" s="313"/>
      <c r="E636" s="313"/>
      <c r="F636" s="1542"/>
      <c r="G636" s="1542"/>
      <c r="H636" s="1542"/>
      <c r="I636" s="1542"/>
      <c r="J636" s="1542"/>
      <c r="K636" s="1542"/>
    </row>
    <row r="637" spans="2:11">
      <c r="B637" s="313"/>
      <c r="C637" s="313"/>
      <c r="D637" s="313"/>
      <c r="E637" s="313"/>
      <c r="F637" s="1542"/>
      <c r="G637" s="1542"/>
      <c r="H637" s="1542"/>
      <c r="I637" s="1542"/>
      <c r="J637" s="1542"/>
      <c r="K637" s="1542"/>
    </row>
    <row r="638" spans="2:11">
      <c r="B638" s="313"/>
      <c r="C638" s="313"/>
      <c r="D638" s="313"/>
      <c r="E638" s="313"/>
      <c r="F638" s="1542"/>
      <c r="G638" s="1542"/>
      <c r="H638" s="1542"/>
      <c r="I638" s="1542"/>
      <c r="J638" s="1542"/>
      <c r="K638" s="1542"/>
    </row>
    <row r="639" spans="2:11">
      <c r="B639" s="313"/>
      <c r="C639" s="313"/>
      <c r="D639" s="313"/>
      <c r="E639" s="313"/>
      <c r="F639" s="1542"/>
      <c r="G639" s="1542"/>
      <c r="H639" s="1542"/>
      <c r="I639" s="1542"/>
      <c r="J639" s="1542"/>
      <c r="K639" s="1542"/>
    </row>
    <row r="640" spans="2:11">
      <c r="B640" s="313"/>
      <c r="C640" s="313"/>
      <c r="D640" s="313"/>
      <c r="E640" s="313"/>
      <c r="F640" s="1542"/>
      <c r="G640" s="1542"/>
      <c r="H640" s="1542"/>
      <c r="I640" s="1542"/>
      <c r="J640" s="1542"/>
      <c r="K640" s="1542"/>
    </row>
    <row r="641" spans="2:11">
      <c r="B641" s="313"/>
      <c r="C641" s="313"/>
      <c r="D641" s="313"/>
      <c r="E641" s="313"/>
      <c r="F641" s="1542"/>
      <c r="G641" s="1542"/>
      <c r="H641" s="1542"/>
      <c r="I641" s="1542"/>
      <c r="J641" s="1542"/>
      <c r="K641" s="1542"/>
    </row>
    <row r="642" spans="2:11">
      <c r="B642" s="313"/>
      <c r="C642" s="313"/>
      <c r="D642" s="313"/>
      <c r="E642" s="313"/>
      <c r="F642" s="1542"/>
      <c r="G642" s="1542"/>
      <c r="H642" s="1542"/>
      <c r="I642" s="1542"/>
      <c r="J642" s="1542"/>
      <c r="K642" s="1542"/>
    </row>
    <row r="643" spans="2:11">
      <c r="B643" s="313"/>
      <c r="C643" s="313"/>
      <c r="D643" s="313"/>
      <c r="E643" s="313"/>
      <c r="F643" s="1542"/>
      <c r="G643" s="1542"/>
      <c r="H643" s="1542"/>
      <c r="I643" s="1542"/>
      <c r="J643" s="1542"/>
      <c r="K643" s="1542"/>
    </row>
    <row r="644" spans="2:11">
      <c r="B644" s="313"/>
      <c r="C644" s="313"/>
      <c r="D644" s="313"/>
      <c r="E644" s="313"/>
      <c r="F644" s="1542"/>
      <c r="G644" s="1542"/>
      <c r="H644" s="1542"/>
      <c r="I644" s="1542"/>
      <c r="J644" s="1542"/>
      <c r="K644" s="1542"/>
    </row>
    <row r="645" spans="2:11">
      <c r="B645" s="313"/>
      <c r="C645" s="313"/>
      <c r="D645" s="313"/>
      <c r="E645" s="313"/>
      <c r="F645" s="1542"/>
      <c r="G645" s="1542"/>
      <c r="H645" s="1542"/>
      <c r="I645" s="1542"/>
      <c r="J645" s="1542"/>
      <c r="K645" s="1542"/>
    </row>
    <row r="646" spans="2:11">
      <c r="B646" s="313"/>
      <c r="C646" s="313"/>
      <c r="D646" s="313"/>
      <c r="E646" s="313"/>
      <c r="F646" s="1542"/>
      <c r="G646" s="1542"/>
      <c r="H646" s="1542"/>
      <c r="I646" s="1542"/>
      <c r="J646" s="1542"/>
      <c r="K646" s="1542"/>
    </row>
    <row r="647" spans="2:11">
      <c r="B647" s="313"/>
      <c r="C647" s="313"/>
      <c r="D647" s="313"/>
      <c r="E647" s="313"/>
      <c r="F647" s="1542"/>
      <c r="G647" s="1542"/>
      <c r="H647" s="1542"/>
      <c r="I647" s="1542"/>
      <c r="J647" s="1542"/>
      <c r="K647" s="1542"/>
    </row>
    <row r="648" spans="2:11">
      <c r="B648" s="313"/>
      <c r="C648" s="313"/>
      <c r="D648" s="313"/>
      <c r="E648" s="313"/>
      <c r="F648" s="1542"/>
      <c r="G648" s="1542"/>
      <c r="H648" s="1542"/>
      <c r="I648" s="1542"/>
      <c r="J648" s="1542"/>
      <c r="K648" s="1542"/>
    </row>
    <row r="649" spans="2:11">
      <c r="B649" s="313"/>
      <c r="C649" s="313"/>
      <c r="D649" s="313"/>
      <c r="E649" s="313"/>
      <c r="F649" s="1542"/>
      <c r="G649" s="1542"/>
      <c r="H649" s="1542"/>
      <c r="I649" s="1542"/>
      <c r="J649" s="1542"/>
      <c r="K649" s="1542"/>
    </row>
    <row r="650" spans="2:11">
      <c r="B650" s="313"/>
      <c r="C650" s="313"/>
      <c r="D650" s="313"/>
      <c r="E650" s="313"/>
      <c r="F650" s="1542"/>
      <c r="G650" s="1542"/>
      <c r="H650" s="1542"/>
      <c r="I650" s="1542"/>
      <c r="J650" s="1542"/>
      <c r="K650" s="1542"/>
    </row>
    <row r="651" spans="2:11">
      <c r="B651" s="313"/>
      <c r="C651" s="313"/>
      <c r="D651" s="313"/>
      <c r="E651" s="313"/>
      <c r="F651" s="1542"/>
      <c r="G651" s="1542"/>
      <c r="H651" s="1542"/>
      <c r="I651" s="1542"/>
      <c r="J651" s="1542"/>
      <c r="K651" s="1542"/>
    </row>
    <row r="652" spans="2:11">
      <c r="B652" s="313"/>
      <c r="C652" s="313"/>
      <c r="D652" s="313"/>
      <c r="E652" s="313"/>
      <c r="F652" s="1542"/>
      <c r="G652" s="1542"/>
      <c r="H652" s="1542"/>
      <c r="I652" s="1542"/>
      <c r="J652" s="1542"/>
      <c r="K652" s="1542"/>
    </row>
    <row r="653" spans="2:11">
      <c r="B653" s="313"/>
      <c r="C653" s="313"/>
      <c r="D653" s="313"/>
      <c r="E653" s="313"/>
      <c r="F653" s="1542"/>
      <c r="G653" s="1542"/>
      <c r="H653" s="1542"/>
      <c r="I653" s="1542"/>
      <c r="J653" s="1542"/>
      <c r="K653" s="1542"/>
    </row>
    <row r="654" spans="2:11">
      <c r="B654" s="313"/>
      <c r="C654" s="313"/>
      <c r="D654" s="313"/>
      <c r="E654" s="313"/>
      <c r="F654" s="1542"/>
      <c r="G654" s="1542"/>
      <c r="H654" s="1542"/>
      <c r="I654" s="1542"/>
      <c r="J654" s="1542"/>
      <c r="K654" s="1542"/>
    </row>
    <row r="655" spans="2:11">
      <c r="B655" s="313"/>
      <c r="C655" s="313"/>
      <c r="D655" s="313"/>
      <c r="E655" s="313"/>
      <c r="F655" s="1542"/>
      <c r="G655" s="1542"/>
      <c r="H655" s="1542"/>
      <c r="I655" s="1542"/>
      <c r="J655" s="1542"/>
      <c r="K655" s="1542"/>
    </row>
    <row r="656" spans="2:11">
      <c r="B656" s="313"/>
      <c r="C656" s="313"/>
      <c r="D656" s="313"/>
      <c r="E656" s="313"/>
      <c r="F656" s="1542"/>
      <c r="G656" s="1542"/>
      <c r="H656" s="1542"/>
      <c r="I656" s="1542"/>
      <c r="J656" s="1542"/>
      <c r="K656" s="1542"/>
    </row>
    <row r="657" spans="2:11">
      <c r="B657" s="313"/>
      <c r="C657" s="313"/>
      <c r="D657" s="313"/>
      <c r="E657" s="313"/>
      <c r="F657" s="1542"/>
      <c r="G657" s="1542"/>
      <c r="H657" s="1542"/>
      <c r="I657" s="1542"/>
      <c r="J657" s="1542"/>
      <c r="K657" s="1542"/>
    </row>
    <row r="658" spans="2:11">
      <c r="B658" s="313"/>
      <c r="C658" s="313"/>
      <c r="D658" s="313"/>
      <c r="E658" s="313"/>
      <c r="F658" s="1542"/>
      <c r="G658" s="1542"/>
      <c r="H658" s="1542"/>
      <c r="I658" s="1542"/>
      <c r="J658" s="1542"/>
      <c r="K658" s="1542"/>
    </row>
    <row r="659" spans="2:11">
      <c r="B659" s="313"/>
      <c r="C659" s="313"/>
      <c r="D659" s="313"/>
      <c r="E659" s="313"/>
      <c r="F659" s="1542"/>
      <c r="G659" s="1542"/>
      <c r="H659" s="1542"/>
      <c r="I659" s="1542"/>
      <c r="J659" s="1542"/>
      <c r="K659" s="1542"/>
    </row>
    <row r="660" spans="2:11">
      <c r="B660" s="313"/>
      <c r="C660" s="313"/>
      <c r="D660" s="313"/>
      <c r="E660" s="313"/>
      <c r="F660" s="1542"/>
      <c r="G660" s="1542"/>
      <c r="H660" s="1542"/>
      <c r="I660" s="1542"/>
      <c r="J660" s="1542"/>
      <c r="K660" s="1542"/>
    </row>
    <row r="661" spans="2:11">
      <c r="B661" s="313"/>
      <c r="C661" s="313"/>
      <c r="D661" s="313"/>
      <c r="E661" s="313"/>
      <c r="F661" s="1542"/>
      <c r="G661" s="1542"/>
      <c r="H661" s="1542"/>
      <c r="I661" s="1542"/>
      <c r="J661" s="1542"/>
      <c r="K661" s="1542"/>
    </row>
    <row r="662" spans="2:11">
      <c r="B662" s="313"/>
      <c r="C662" s="313"/>
      <c r="D662" s="313"/>
      <c r="E662" s="313"/>
      <c r="F662" s="1542"/>
      <c r="G662" s="1542"/>
      <c r="H662" s="1542"/>
      <c r="I662" s="1542"/>
      <c r="J662" s="1542"/>
      <c r="K662" s="1542"/>
    </row>
    <row r="663" spans="2:11">
      <c r="B663" s="313"/>
      <c r="C663" s="313"/>
      <c r="D663" s="313"/>
      <c r="E663" s="313"/>
      <c r="F663" s="1542"/>
      <c r="G663" s="1542"/>
      <c r="H663" s="1542"/>
      <c r="I663" s="1542"/>
      <c r="J663" s="1542"/>
      <c r="K663" s="1542"/>
    </row>
    <row r="664" spans="2:11">
      <c r="B664" s="313"/>
      <c r="C664" s="313"/>
      <c r="D664" s="313"/>
      <c r="E664" s="313"/>
      <c r="F664" s="1542"/>
      <c r="G664" s="1542"/>
      <c r="H664" s="1542"/>
      <c r="I664" s="1542"/>
      <c r="J664" s="1542"/>
      <c r="K664" s="1542"/>
    </row>
    <row r="665" spans="2:11">
      <c r="B665" s="313"/>
      <c r="C665" s="313"/>
      <c r="D665" s="313"/>
      <c r="E665" s="313"/>
      <c r="F665" s="1542"/>
      <c r="G665" s="1542"/>
      <c r="H665" s="1542"/>
      <c r="I665" s="1542"/>
      <c r="J665" s="1542"/>
      <c r="K665" s="1542"/>
    </row>
    <row r="666" spans="2:11">
      <c r="B666" s="313"/>
      <c r="C666" s="313"/>
      <c r="D666" s="313"/>
      <c r="E666" s="313"/>
      <c r="F666" s="1542"/>
      <c r="G666" s="1542"/>
      <c r="H666" s="1542"/>
      <c r="I666" s="1542"/>
      <c r="J666" s="1542"/>
      <c r="K666" s="1542"/>
    </row>
    <row r="667" spans="2:11">
      <c r="B667" s="313"/>
      <c r="C667" s="313"/>
      <c r="D667" s="313"/>
      <c r="E667" s="313"/>
      <c r="F667" s="1542"/>
      <c r="G667" s="1542"/>
      <c r="H667" s="1542"/>
      <c r="I667" s="1542"/>
      <c r="J667" s="1542"/>
      <c r="K667" s="1542"/>
    </row>
    <row r="668" spans="2:11">
      <c r="B668" s="313"/>
      <c r="C668" s="313"/>
      <c r="D668" s="313"/>
      <c r="E668" s="313"/>
      <c r="F668" s="1542"/>
      <c r="G668" s="1542"/>
      <c r="H668" s="1542"/>
      <c r="I668" s="1542"/>
      <c r="J668" s="1542"/>
      <c r="K668" s="1542"/>
    </row>
    <row r="669" spans="2:11">
      <c r="B669" s="313"/>
      <c r="C669" s="313"/>
      <c r="D669" s="313"/>
      <c r="E669" s="313"/>
      <c r="F669" s="1542"/>
      <c r="G669" s="1542"/>
      <c r="H669" s="1542"/>
      <c r="I669" s="1542"/>
      <c r="J669" s="1542"/>
      <c r="K669" s="1542"/>
    </row>
    <row r="670" spans="2:11">
      <c r="B670" s="313"/>
      <c r="C670" s="313"/>
      <c r="D670" s="313"/>
      <c r="E670" s="313"/>
      <c r="F670" s="1542"/>
      <c r="G670" s="1542"/>
      <c r="H670" s="1542"/>
      <c r="I670" s="1542"/>
      <c r="J670" s="1542"/>
      <c r="K670" s="1542"/>
    </row>
    <row r="671" spans="2:11">
      <c r="B671" s="313"/>
      <c r="C671" s="313"/>
      <c r="D671" s="313"/>
      <c r="E671" s="313"/>
      <c r="F671" s="1542"/>
      <c r="G671" s="1542"/>
      <c r="H671" s="1542"/>
      <c r="I671" s="1542"/>
      <c r="J671" s="1542"/>
      <c r="K671" s="1542"/>
    </row>
    <row r="672" spans="2:11">
      <c r="B672" s="313"/>
      <c r="C672" s="313"/>
      <c r="D672" s="313"/>
      <c r="E672" s="313"/>
      <c r="F672" s="1542"/>
      <c r="G672" s="1542"/>
      <c r="H672" s="1542"/>
      <c r="I672" s="1542"/>
      <c r="J672" s="1542"/>
      <c r="K672" s="1542"/>
    </row>
    <row r="673" spans="2:11">
      <c r="B673" s="313"/>
      <c r="C673" s="313"/>
      <c r="D673" s="313"/>
      <c r="E673" s="313"/>
      <c r="F673" s="1542"/>
      <c r="G673" s="1542"/>
      <c r="H673" s="1542"/>
      <c r="I673" s="1542"/>
      <c r="J673" s="1542"/>
      <c r="K673" s="1542"/>
    </row>
    <row r="674" spans="2:11">
      <c r="B674" s="313"/>
      <c r="C674" s="313"/>
      <c r="D674" s="313"/>
      <c r="E674" s="313"/>
      <c r="F674" s="1542"/>
      <c r="G674" s="1542"/>
      <c r="H674" s="1542"/>
      <c r="I674" s="1542"/>
      <c r="J674" s="1542"/>
      <c r="K674" s="1542"/>
    </row>
    <row r="675" spans="2:11">
      <c r="B675" s="313"/>
      <c r="C675" s="313"/>
      <c r="D675" s="313"/>
      <c r="E675" s="313"/>
      <c r="F675" s="1542"/>
      <c r="G675" s="1542"/>
      <c r="H675" s="1542"/>
      <c r="I675" s="1542"/>
      <c r="J675" s="1542"/>
      <c r="K675" s="1542"/>
    </row>
    <row r="676" spans="2:11">
      <c r="B676" s="313"/>
      <c r="C676" s="313"/>
      <c r="D676" s="313"/>
      <c r="E676" s="313"/>
      <c r="F676" s="1542"/>
      <c r="G676" s="1542"/>
      <c r="H676" s="1542"/>
      <c r="I676" s="1542"/>
      <c r="J676" s="1542"/>
      <c r="K676" s="1542"/>
    </row>
    <row r="677" spans="2:11">
      <c r="B677" s="313"/>
      <c r="C677" s="313"/>
      <c r="D677" s="313"/>
      <c r="E677" s="313"/>
      <c r="F677" s="1542"/>
      <c r="G677" s="1542"/>
      <c r="H677" s="1542"/>
      <c r="I677" s="1542"/>
      <c r="J677" s="1542"/>
      <c r="K677" s="1542"/>
    </row>
    <row r="678" spans="2:11">
      <c r="B678" s="313"/>
      <c r="C678" s="313"/>
      <c r="D678" s="313"/>
      <c r="E678" s="313"/>
      <c r="F678" s="1542"/>
      <c r="G678" s="1542"/>
      <c r="H678" s="1542"/>
      <c r="I678" s="1542"/>
      <c r="J678" s="1542"/>
      <c r="K678" s="1542"/>
    </row>
    <row r="679" spans="2:11">
      <c r="B679" s="313"/>
      <c r="C679" s="313"/>
      <c r="D679" s="313"/>
      <c r="E679" s="313"/>
      <c r="F679" s="1542"/>
      <c r="G679" s="1542"/>
      <c r="H679" s="1542"/>
      <c r="I679" s="1542"/>
      <c r="J679" s="1542"/>
      <c r="K679" s="1542"/>
    </row>
    <row r="680" spans="2:11">
      <c r="B680" s="313"/>
      <c r="C680" s="313"/>
      <c r="D680" s="313"/>
      <c r="E680" s="313"/>
      <c r="F680" s="1542"/>
      <c r="G680" s="1542"/>
      <c r="H680" s="1542"/>
      <c r="I680" s="1542"/>
      <c r="J680" s="1542"/>
      <c r="K680" s="1542"/>
    </row>
    <row r="681" spans="2:11">
      <c r="B681" s="313"/>
      <c r="C681" s="313"/>
      <c r="D681" s="313"/>
      <c r="E681" s="313"/>
      <c r="F681" s="1542"/>
      <c r="G681" s="1542"/>
      <c r="H681" s="1542"/>
      <c r="I681" s="1542"/>
      <c r="J681" s="1542"/>
      <c r="K681" s="1542"/>
    </row>
    <row r="682" spans="2:11">
      <c r="B682" s="313"/>
      <c r="C682" s="313"/>
      <c r="D682" s="313"/>
      <c r="E682" s="313"/>
      <c r="F682" s="1542"/>
      <c r="G682" s="1542"/>
      <c r="H682" s="1542"/>
      <c r="I682" s="1542"/>
      <c r="J682" s="1542"/>
      <c r="K682" s="1542"/>
    </row>
    <row r="683" spans="2:11">
      <c r="B683" s="313"/>
      <c r="C683" s="313"/>
      <c r="D683" s="313"/>
      <c r="E683" s="313"/>
      <c r="F683" s="1542"/>
      <c r="G683" s="1542"/>
      <c r="H683" s="1542"/>
      <c r="I683" s="1542"/>
      <c r="J683" s="1542"/>
      <c r="K683" s="1542"/>
    </row>
    <row r="684" spans="2:11">
      <c r="B684" s="313"/>
      <c r="C684" s="313"/>
      <c r="D684" s="313"/>
      <c r="E684" s="313"/>
      <c r="F684" s="1542"/>
      <c r="G684" s="1542"/>
      <c r="H684" s="1542"/>
      <c r="I684" s="1542"/>
      <c r="J684" s="1542"/>
      <c r="K684" s="1542"/>
    </row>
    <row r="685" spans="2:11">
      <c r="B685" s="313"/>
      <c r="C685" s="313"/>
      <c r="D685" s="313"/>
      <c r="E685" s="313"/>
      <c r="F685" s="1542"/>
      <c r="G685" s="1542"/>
      <c r="H685" s="1542"/>
      <c r="I685" s="1542"/>
      <c r="J685" s="1542"/>
      <c r="K685" s="1542"/>
    </row>
    <row r="686" spans="2:11">
      <c r="B686" s="313"/>
      <c r="C686" s="313"/>
      <c r="D686" s="313"/>
      <c r="E686" s="313"/>
      <c r="F686" s="1542"/>
      <c r="G686" s="1542"/>
      <c r="H686" s="1542"/>
      <c r="I686" s="1542"/>
      <c r="J686" s="1542"/>
      <c r="K686" s="1542"/>
    </row>
    <row r="687" spans="2:11">
      <c r="B687" s="313"/>
      <c r="C687" s="313"/>
      <c r="D687" s="313"/>
      <c r="E687" s="313"/>
      <c r="F687" s="1542"/>
      <c r="G687" s="1542"/>
      <c r="H687" s="1542"/>
      <c r="I687" s="1542"/>
      <c r="J687" s="1542"/>
      <c r="K687" s="1542"/>
    </row>
    <row r="688" spans="2:11">
      <c r="B688" s="313"/>
      <c r="C688" s="313"/>
      <c r="D688" s="313"/>
      <c r="E688" s="313"/>
      <c r="F688" s="1542"/>
      <c r="G688" s="1542"/>
      <c r="H688" s="1542"/>
      <c r="I688" s="1542"/>
      <c r="J688" s="1542"/>
      <c r="K688" s="1542"/>
    </row>
    <row r="689" spans="2:11">
      <c r="B689" s="313"/>
      <c r="C689" s="313"/>
      <c r="D689" s="313"/>
      <c r="E689" s="313"/>
      <c r="F689" s="1542"/>
      <c r="G689" s="1542"/>
      <c r="H689" s="1542"/>
      <c r="I689" s="1542"/>
      <c r="J689" s="1542"/>
      <c r="K689" s="1542"/>
    </row>
    <row r="690" spans="2:11">
      <c r="B690" s="313"/>
      <c r="C690" s="313"/>
      <c r="D690" s="313"/>
      <c r="E690" s="313"/>
      <c r="F690" s="1542"/>
      <c r="G690" s="1542"/>
      <c r="H690" s="1542"/>
      <c r="I690" s="1542"/>
      <c r="J690" s="1542"/>
      <c r="K690" s="1542"/>
    </row>
    <row r="691" spans="2:11">
      <c r="B691" s="313"/>
      <c r="C691" s="313"/>
      <c r="D691" s="313"/>
      <c r="E691" s="313"/>
      <c r="F691" s="1542"/>
      <c r="G691" s="1542"/>
      <c r="H691" s="1542"/>
      <c r="I691" s="1542"/>
      <c r="J691" s="1542"/>
      <c r="K691" s="1542"/>
    </row>
    <row r="692" spans="2:11">
      <c r="B692" s="313"/>
      <c r="C692" s="313"/>
      <c r="D692" s="313"/>
      <c r="E692" s="313"/>
      <c r="F692" s="1542"/>
      <c r="G692" s="1542"/>
      <c r="H692" s="1542"/>
      <c r="I692" s="1542"/>
      <c r="J692" s="1542"/>
      <c r="K692" s="1542"/>
    </row>
    <row r="693" spans="2:11">
      <c r="B693" s="313"/>
      <c r="C693" s="313"/>
      <c r="D693" s="313"/>
      <c r="E693" s="313"/>
      <c r="F693" s="1542"/>
      <c r="G693" s="1542"/>
      <c r="H693" s="1542"/>
      <c r="I693" s="1542"/>
      <c r="J693" s="1542"/>
      <c r="K693" s="1542"/>
    </row>
    <row r="694" spans="2:11">
      <c r="B694" s="313"/>
      <c r="C694" s="313"/>
      <c r="D694" s="313"/>
      <c r="E694" s="313"/>
      <c r="F694" s="1542"/>
      <c r="G694" s="1542"/>
      <c r="H694" s="1542"/>
      <c r="I694" s="1542"/>
      <c r="J694" s="1542"/>
      <c r="K694" s="1542"/>
    </row>
    <row r="695" spans="2:11">
      <c r="B695" s="313"/>
      <c r="C695" s="313"/>
      <c r="D695" s="313"/>
      <c r="E695" s="313"/>
      <c r="F695" s="1542"/>
      <c r="G695" s="1542"/>
      <c r="H695" s="1542"/>
      <c r="I695" s="1542"/>
      <c r="J695" s="1542"/>
      <c r="K695" s="1542"/>
    </row>
    <row r="696" spans="2:11">
      <c r="B696" s="313"/>
      <c r="C696" s="313"/>
      <c r="D696" s="313"/>
      <c r="E696" s="313"/>
      <c r="F696" s="1542"/>
      <c r="G696" s="1542"/>
      <c r="H696" s="1542"/>
      <c r="I696" s="1542"/>
      <c r="J696" s="1542"/>
      <c r="K696" s="1542"/>
    </row>
    <row r="697" spans="2:11">
      <c r="B697" s="313"/>
      <c r="C697" s="313"/>
      <c r="D697" s="313"/>
      <c r="E697" s="313"/>
      <c r="F697" s="1542"/>
      <c r="G697" s="1542"/>
      <c r="H697" s="1542"/>
      <c r="I697" s="1542"/>
      <c r="J697" s="1542"/>
      <c r="K697" s="1542"/>
    </row>
    <row r="698" spans="2:11">
      <c r="B698" s="313"/>
      <c r="C698" s="313"/>
      <c r="D698" s="313"/>
      <c r="E698" s="313"/>
      <c r="F698" s="1542"/>
      <c r="G698" s="1542"/>
      <c r="H698" s="1542"/>
      <c r="I698" s="1542"/>
      <c r="J698" s="1542"/>
      <c r="K698" s="1542"/>
    </row>
    <row r="699" spans="2:11">
      <c r="B699" s="313"/>
      <c r="C699" s="313"/>
      <c r="D699" s="313"/>
      <c r="E699" s="313"/>
      <c r="F699" s="1542"/>
      <c r="G699" s="1542"/>
      <c r="H699" s="1542"/>
      <c r="I699" s="1542"/>
      <c r="J699" s="1542"/>
      <c r="K699" s="1542"/>
    </row>
    <row r="700" spans="2:11">
      <c r="B700" s="313"/>
      <c r="C700" s="313"/>
      <c r="D700" s="313"/>
      <c r="E700" s="313"/>
      <c r="F700" s="1542"/>
      <c r="G700" s="1542"/>
      <c r="H700" s="1542"/>
      <c r="I700" s="1542"/>
      <c r="J700" s="1542"/>
      <c r="K700" s="1542"/>
    </row>
    <row r="701" spans="2:11">
      <c r="B701" s="313"/>
      <c r="C701" s="313"/>
      <c r="D701" s="313"/>
      <c r="E701" s="313"/>
      <c r="F701" s="1542"/>
      <c r="G701" s="1542"/>
      <c r="H701" s="1542"/>
      <c r="I701" s="1542"/>
      <c r="J701" s="1542"/>
      <c r="K701" s="1542"/>
    </row>
    <row r="702" spans="2:11">
      <c r="B702" s="313"/>
      <c r="C702" s="313"/>
      <c r="D702" s="313"/>
      <c r="E702" s="313"/>
      <c r="F702" s="1542"/>
      <c r="G702" s="1542"/>
      <c r="H702" s="1542"/>
      <c r="I702" s="1542"/>
      <c r="J702" s="1542"/>
      <c r="K702" s="1542"/>
    </row>
    <row r="703" spans="2:11">
      <c r="B703" s="313"/>
      <c r="C703" s="313"/>
      <c r="D703" s="313"/>
      <c r="E703" s="313"/>
      <c r="F703" s="1542"/>
      <c r="G703" s="1542"/>
      <c r="H703" s="1542"/>
      <c r="I703" s="1542"/>
      <c r="J703" s="1542"/>
      <c r="K703" s="1542"/>
    </row>
    <row r="704" spans="2:11">
      <c r="B704" s="313"/>
      <c r="C704" s="313"/>
      <c r="D704" s="313"/>
      <c r="E704" s="313"/>
      <c r="F704" s="1542"/>
      <c r="G704" s="1542"/>
      <c r="H704" s="1542"/>
      <c r="I704" s="1542"/>
      <c r="J704" s="1542"/>
      <c r="K704" s="1542"/>
    </row>
    <row r="705" spans="2:11">
      <c r="B705" s="313"/>
      <c r="C705" s="313"/>
      <c r="D705" s="313"/>
      <c r="E705" s="313"/>
      <c r="F705" s="1542"/>
      <c r="G705" s="1542"/>
      <c r="H705" s="1542"/>
      <c r="I705" s="1542"/>
      <c r="J705" s="1542"/>
      <c r="K705" s="1542"/>
    </row>
    <row r="706" spans="2:11">
      <c r="B706" s="313"/>
      <c r="C706" s="313"/>
      <c r="D706" s="313"/>
      <c r="E706" s="313"/>
      <c r="F706" s="1542"/>
      <c r="G706" s="1542"/>
      <c r="H706" s="1542"/>
      <c r="I706" s="1542"/>
      <c r="J706" s="1542"/>
      <c r="K706" s="1542"/>
    </row>
    <row r="707" spans="2:11">
      <c r="B707" s="313"/>
      <c r="C707" s="313"/>
      <c r="D707" s="313"/>
      <c r="E707" s="313"/>
      <c r="F707" s="1542"/>
      <c r="G707" s="1542"/>
      <c r="H707" s="1542"/>
      <c r="I707" s="1542"/>
      <c r="J707" s="1542"/>
      <c r="K707" s="1542"/>
    </row>
    <row r="708" spans="2:11">
      <c r="B708" s="313"/>
      <c r="C708" s="313"/>
      <c r="D708" s="313"/>
      <c r="E708" s="313"/>
      <c r="F708" s="1542"/>
      <c r="G708" s="1542"/>
      <c r="H708" s="1542"/>
      <c r="I708" s="1542"/>
      <c r="J708" s="1542"/>
      <c r="K708" s="1542"/>
    </row>
    <row r="709" spans="2:11">
      <c r="B709" s="313"/>
      <c r="C709" s="313"/>
      <c r="D709" s="313"/>
      <c r="E709" s="313"/>
      <c r="F709" s="1542"/>
      <c r="G709" s="1542"/>
      <c r="H709" s="1542"/>
      <c r="I709" s="1542"/>
      <c r="J709" s="1542"/>
      <c r="K709" s="1542"/>
    </row>
    <row r="710" spans="2:11">
      <c r="B710" s="313"/>
      <c r="C710" s="313"/>
      <c r="D710" s="313"/>
      <c r="E710" s="313"/>
      <c r="F710" s="1542"/>
      <c r="G710" s="1542"/>
      <c r="H710" s="1542"/>
      <c r="I710" s="1542"/>
      <c r="J710" s="1542"/>
      <c r="K710" s="1542"/>
    </row>
    <row r="711" spans="2:11">
      <c r="B711" s="313"/>
      <c r="C711" s="313"/>
      <c r="D711" s="313"/>
      <c r="E711" s="313"/>
      <c r="F711" s="1542"/>
      <c r="G711" s="1542"/>
      <c r="H711" s="1542"/>
      <c r="I711" s="1542"/>
      <c r="J711" s="1542"/>
      <c r="K711" s="1542"/>
    </row>
    <row r="712" spans="2:11">
      <c r="B712" s="313"/>
      <c r="C712" s="313"/>
      <c r="D712" s="313"/>
      <c r="E712" s="313"/>
      <c r="F712" s="1542"/>
      <c r="G712" s="1542"/>
      <c r="H712" s="1542"/>
      <c r="I712" s="1542"/>
      <c r="J712" s="1542"/>
      <c r="K712" s="1542"/>
    </row>
    <row r="713" spans="2:11">
      <c r="B713" s="313"/>
      <c r="C713" s="313"/>
      <c r="D713" s="313"/>
      <c r="E713" s="313"/>
      <c r="F713" s="1542"/>
      <c r="G713" s="1542"/>
      <c r="H713" s="1542"/>
      <c r="I713" s="1542"/>
      <c r="J713" s="1542"/>
      <c r="K713" s="1542"/>
    </row>
    <row r="714" spans="2:11">
      <c r="B714" s="313"/>
      <c r="C714" s="313"/>
      <c r="D714" s="313"/>
      <c r="E714" s="313"/>
      <c r="F714" s="1542"/>
      <c r="G714" s="1542"/>
      <c r="H714" s="1542"/>
      <c r="I714" s="1542"/>
      <c r="J714" s="1542"/>
      <c r="K714" s="1542"/>
    </row>
    <row r="715" spans="2:11">
      <c r="B715" s="313"/>
      <c r="C715" s="313"/>
      <c r="D715" s="313"/>
      <c r="E715" s="313"/>
      <c r="F715" s="1542"/>
      <c r="G715" s="1542"/>
      <c r="H715" s="1542"/>
      <c r="I715" s="1542"/>
      <c r="J715" s="1542"/>
      <c r="K715" s="1542"/>
    </row>
    <row r="716" spans="2:11">
      <c r="B716" s="313"/>
      <c r="C716" s="313"/>
      <c r="D716" s="313"/>
      <c r="E716" s="313"/>
      <c r="F716" s="1542"/>
      <c r="G716" s="1542"/>
      <c r="H716" s="1542"/>
      <c r="I716" s="1542"/>
      <c r="J716" s="1542"/>
      <c r="K716" s="1542"/>
    </row>
    <row r="717" spans="2:11">
      <c r="B717" s="313"/>
      <c r="C717" s="313"/>
      <c r="D717" s="313"/>
      <c r="E717" s="313"/>
      <c r="F717" s="1542"/>
      <c r="G717" s="1542"/>
      <c r="H717" s="1542"/>
      <c r="I717" s="1542"/>
      <c r="J717" s="1542"/>
      <c r="K717" s="1542"/>
    </row>
    <row r="718" spans="2:11">
      <c r="B718" s="313"/>
      <c r="C718" s="313"/>
      <c r="D718" s="313"/>
      <c r="E718" s="313"/>
      <c r="F718" s="1542"/>
      <c r="G718" s="1542"/>
      <c r="H718" s="1542"/>
      <c r="I718" s="1542"/>
      <c r="J718" s="1542"/>
      <c r="K718" s="1542"/>
    </row>
    <row r="719" spans="2:11">
      <c r="B719" s="313"/>
      <c r="C719" s="313"/>
      <c r="D719" s="313"/>
      <c r="E719" s="313"/>
      <c r="F719" s="1542"/>
      <c r="G719" s="1542"/>
      <c r="H719" s="1542"/>
      <c r="I719" s="1542"/>
      <c r="J719" s="1542"/>
      <c r="K719" s="1542"/>
    </row>
    <row r="720" spans="2:11">
      <c r="B720" s="313"/>
      <c r="C720" s="313"/>
      <c r="D720" s="313"/>
      <c r="E720" s="313"/>
      <c r="F720" s="1542"/>
      <c r="G720" s="1542"/>
      <c r="H720" s="1542"/>
      <c r="I720" s="1542"/>
      <c r="J720" s="1542"/>
      <c r="K720" s="1542"/>
    </row>
    <row r="721" spans="2:11">
      <c r="B721" s="313"/>
      <c r="C721" s="313"/>
      <c r="D721" s="313"/>
      <c r="E721" s="313"/>
      <c r="F721" s="1542"/>
      <c r="G721" s="1542"/>
      <c r="H721" s="1542"/>
      <c r="I721" s="1542"/>
      <c r="J721" s="1542"/>
      <c r="K721" s="1542"/>
    </row>
    <row r="722" spans="2:11">
      <c r="B722" s="313"/>
      <c r="C722" s="313"/>
      <c r="D722" s="313"/>
      <c r="E722" s="313"/>
      <c r="F722" s="1542"/>
      <c r="G722" s="1542"/>
      <c r="H722" s="1542"/>
      <c r="I722" s="1542"/>
      <c r="J722" s="1542"/>
      <c r="K722" s="1542"/>
    </row>
    <row r="723" spans="2:11">
      <c r="B723" s="313"/>
      <c r="C723" s="313"/>
      <c r="D723" s="313"/>
      <c r="E723" s="313"/>
      <c r="F723" s="1542"/>
      <c r="G723" s="1542"/>
      <c r="H723" s="1542"/>
      <c r="I723" s="1542"/>
      <c r="J723" s="1542"/>
      <c r="K723" s="1542"/>
    </row>
    <row r="724" spans="2:11">
      <c r="B724" s="313"/>
      <c r="C724" s="313"/>
      <c r="D724" s="313"/>
      <c r="E724" s="313"/>
      <c r="F724" s="1542"/>
      <c r="G724" s="1542"/>
      <c r="H724" s="1542"/>
      <c r="I724" s="1542"/>
      <c r="J724" s="1542"/>
      <c r="K724" s="1542"/>
    </row>
    <row r="725" spans="2:11">
      <c r="B725" s="313"/>
      <c r="C725" s="313"/>
      <c r="D725" s="313"/>
      <c r="E725" s="313"/>
      <c r="F725" s="1542"/>
      <c r="G725" s="1542"/>
      <c r="H725" s="1542"/>
      <c r="I725" s="1542"/>
      <c r="J725" s="1542"/>
      <c r="K725" s="1542"/>
    </row>
    <row r="726" spans="2:11">
      <c r="B726" s="313"/>
      <c r="C726" s="313"/>
      <c r="D726" s="313"/>
      <c r="E726" s="313"/>
      <c r="F726" s="1542"/>
      <c r="G726" s="1542"/>
      <c r="H726" s="1542"/>
      <c r="I726" s="1542"/>
      <c r="J726" s="1542"/>
      <c r="K726" s="1542"/>
    </row>
    <row r="727" spans="2:11">
      <c r="B727" s="313"/>
      <c r="C727" s="313"/>
      <c r="D727" s="313"/>
      <c r="E727" s="313"/>
      <c r="F727" s="1542"/>
      <c r="G727" s="1542"/>
      <c r="H727" s="1542"/>
      <c r="I727" s="1542"/>
      <c r="J727" s="1542"/>
      <c r="K727" s="1542"/>
    </row>
    <row r="728" spans="2:11">
      <c r="B728" s="313"/>
      <c r="C728" s="313"/>
      <c r="D728" s="313"/>
      <c r="E728" s="313"/>
      <c r="F728" s="1542"/>
      <c r="G728" s="1542"/>
      <c r="H728" s="1542"/>
      <c r="I728" s="1542"/>
      <c r="J728" s="1542"/>
      <c r="K728" s="1542"/>
    </row>
    <row r="729" spans="2:11">
      <c r="B729" s="313"/>
      <c r="C729" s="313"/>
      <c r="D729" s="313"/>
      <c r="E729" s="313"/>
      <c r="F729" s="1542"/>
      <c r="G729" s="1542"/>
      <c r="H729" s="1542"/>
      <c r="I729" s="1542"/>
      <c r="J729" s="1542"/>
      <c r="K729" s="1542"/>
    </row>
    <row r="730" spans="2:11">
      <c r="B730" s="313"/>
      <c r="C730" s="313"/>
      <c r="D730" s="313"/>
      <c r="E730" s="313"/>
      <c r="F730" s="1542"/>
      <c r="G730" s="1542"/>
      <c r="H730" s="1542"/>
      <c r="I730" s="1542"/>
      <c r="J730" s="1542"/>
      <c r="K730" s="1542"/>
    </row>
    <row r="731" spans="2:11">
      <c r="B731" s="313"/>
      <c r="C731" s="313"/>
      <c r="D731" s="313"/>
      <c r="E731" s="313"/>
      <c r="F731" s="1542"/>
      <c r="G731" s="1542"/>
      <c r="H731" s="1542"/>
      <c r="I731" s="1542"/>
      <c r="J731" s="1542"/>
      <c r="K731" s="1542"/>
    </row>
    <row r="732" spans="2:11">
      <c r="B732" s="313"/>
      <c r="C732" s="313"/>
      <c r="D732" s="313"/>
      <c r="E732" s="313"/>
      <c r="F732" s="1542"/>
      <c r="G732" s="1542"/>
      <c r="H732" s="1542"/>
      <c r="I732" s="1542"/>
      <c r="J732" s="1542"/>
      <c r="K732" s="1542"/>
    </row>
    <row r="733" spans="2:11">
      <c r="B733" s="313"/>
      <c r="C733" s="313"/>
      <c r="D733" s="313"/>
      <c r="E733" s="313"/>
      <c r="F733" s="1542"/>
      <c r="G733" s="1542"/>
      <c r="H733" s="1542"/>
      <c r="I733" s="1542"/>
      <c r="J733" s="1542"/>
      <c r="K733" s="1542"/>
    </row>
    <row r="734" spans="2:11">
      <c r="B734" s="313"/>
      <c r="C734" s="313"/>
      <c r="D734" s="313"/>
      <c r="E734" s="313"/>
      <c r="F734" s="1542"/>
      <c r="G734" s="1542"/>
      <c r="H734" s="1542"/>
      <c r="I734" s="1542"/>
      <c r="J734" s="1542"/>
      <c r="K734" s="1542"/>
    </row>
    <row r="735" spans="2:11">
      <c r="B735" s="313"/>
      <c r="C735" s="313"/>
      <c r="D735" s="313"/>
      <c r="E735" s="313"/>
      <c r="F735" s="1542"/>
      <c r="G735" s="1542"/>
      <c r="H735" s="1542"/>
      <c r="I735" s="1542"/>
      <c r="J735" s="1542"/>
      <c r="K735" s="1542"/>
    </row>
    <row r="736" spans="2:11">
      <c r="B736" s="313"/>
      <c r="C736" s="313"/>
      <c r="D736" s="313"/>
      <c r="E736" s="313"/>
      <c r="F736" s="1542"/>
      <c r="G736" s="1542"/>
      <c r="H736" s="1542"/>
      <c r="I736" s="1542"/>
      <c r="J736" s="1542"/>
      <c r="K736" s="1542"/>
    </row>
    <row r="737" spans="2:11">
      <c r="B737" s="313"/>
      <c r="C737" s="313"/>
      <c r="D737" s="313"/>
      <c r="E737" s="313"/>
      <c r="F737" s="1542"/>
      <c r="G737" s="1542"/>
      <c r="H737" s="1542"/>
      <c r="I737" s="1542"/>
      <c r="J737" s="1542"/>
      <c r="K737" s="1542"/>
    </row>
    <row r="738" spans="2:11">
      <c r="B738" s="313"/>
      <c r="C738" s="313"/>
      <c r="D738" s="313"/>
      <c r="E738" s="313"/>
      <c r="F738" s="1542"/>
      <c r="G738" s="1542"/>
      <c r="H738" s="1542"/>
      <c r="I738" s="1542"/>
      <c r="J738" s="1542"/>
      <c r="K738" s="1542"/>
    </row>
    <row r="739" spans="2:11">
      <c r="B739" s="313"/>
      <c r="C739" s="313"/>
      <c r="D739" s="313"/>
      <c r="E739" s="313"/>
      <c r="F739" s="1542"/>
      <c r="G739" s="1542"/>
      <c r="H739" s="1542"/>
      <c r="I739" s="1542"/>
      <c r="J739" s="1542"/>
      <c r="K739" s="1542"/>
    </row>
    <row r="740" spans="2:11">
      <c r="B740" s="313"/>
      <c r="C740" s="313"/>
      <c r="D740" s="313"/>
      <c r="E740" s="313"/>
      <c r="F740" s="1542"/>
      <c r="G740" s="1542"/>
      <c r="H740" s="1542"/>
      <c r="I740" s="1542"/>
      <c r="J740" s="1542"/>
      <c r="K740" s="1542"/>
    </row>
    <row r="741" spans="2:11">
      <c r="B741" s="313"/>
      <c r="C741" s="313"/>
      <c r="D741" s="313"/>
      <c r="E741" s="313"/>
      <c r="F741" s="1542"/>
      <c r="G741" s="1542"/>
      <c r="H741" s="1542"/>
      <c r="I741" s="1542"/>
      <c r="J741" s="1542"/>
      <c r="K741" s="1542"/>
    </row>
    <row r="742" spans="2:11">
      <c r="B742" s="313"/>
      <c r="C742" s="313"/>
      <c r="D742" s="313"/>
      <c r="E742" s="313"/>
      <c r="F742" s="1542"/>
      <c r="G742" s="1542"/>
      <c r="H742" s="1542"/>
      <c r="I742" s="1542"/>
      <c r="J742" s="1542"/>
      <c r="K742" s="1542"/>
    </row>
    <row r="743" spans="2:11">
      <c r="B743" s="313"/>
      <c r="C743" s="313"/>
      <c r="D743" s="313"/>
      <c r="E743" s="313"/>
      <c r="F743" s="1542"/>
      <c r="G743" s="1542"/>
      <c r="H743" s="1542"/>
      <c r="I743" s="1542"/>
      <c r="J743" s="1542"/>
      <c r="K743" s="1542"/>
    </row>
    <row r="744" spans="2:11">
      <c r="B744" s="313"/>
      <c r="C744" s="313"/>
      <c r="D744" s="313"/>
      <c r="E744" s="313"/>
      <c r="F744" s="1542"/>
      <c r="G744" s="1542"/>
      <c r="H744" s="1542"/>
      <c r="I744" s="1542"/>
      <c r="J744" s="1542"/>
      <c r="K744" s="1542"/>
    </row>
    <row r="745" spans="2:11">
      <c r="B745" s="313"/>
      <c r="C745" s="313"/>
      <c r="D745" s="313"/>
      <c r="E745" s="313"/>
      <c r="F745" s="1542"/>
      <c r="G745" s="1542"/>
      <c r="H745" s="1542"/>
      <c r="I745" s="1542"/>
      <c r="J745" s="1542"/>
      <c r="K745" s="1542"/>
    </row>
    <row r="746" spans="2:11">
      <c r="B746" s="313"/>
      <c r="C746" s="313"/>
      <c r="D746" s="313"/>
      <c r="E746" s="313"/>
      <c r="F746" s="1542"/>
      <c r="G746" s="1542"/>
      <c r="H746" s="1542"/>
      <c r="I746" s="1542"/>
      <c r="J746" s="1542"/>
      <c r="K746" s="1542"/>
    </row>
    <row r="747" spans="2:11">
      <c r="B747" s="313"/>
      <c r="C747" s="313"/>
      <c r="D747" s="313"/>
      <c r="E747" s="313"/>
      <c r="F747" s="1542"/>
      <c r="G747" s="1542"/>
      <c r="H747" s="1542"/>
      <c r="I747" s="1542"/>
      <c r="J747" s="1542"/>
      <c r="K747" s="1542"/>
    </row>
    <row r="748" spans="2:11">
      <c r="B748" s="313"/>
      <c r="C748" s="313"/>
      <c r="D748" s="313"/>
      <c r="E748" s="313"/>
      <c r="F748" s="1542"/>
      <c r="G748" s="1542"/>
      <c r="H748" s="1542"/>
      <c r="I748" s="1542"/>
      <c r="J748" s="1542"/>
      <c r="K748" s="1542"/>
    </row>
    <row r="749" spans="2:11">
      <c r="B749" s="313"/>
      <c r="C749" s="313"/>
      <c r="D749" s="313"/>
      <c r="E749" s="313"/>
      <c r="F749" s="1542"/>
      <c r="G749" s="1542"/>
      <c r="H749" s="1542"/>
      <c r="I749" s="1542"/>
      <c r="J749" s="1542"/>
      <c r="K749" s="1542"/>
    </row>
    <row r="750" spans="2:11">
      <c r="B750" s="313"/>
      <c r="C750" s="313"/>
      <c r="D750" s="313"/>
      <c r="E750" s="313"/>
      <c r="F750" s="1542"/>
      <c r="G750" s="1542"/>
      <c r="H750" s="1542"/>
      <c r="I750" s="1542"/>
      <c r="J750" s="1542"/>
      <c r="K750" s="1542"/>
    </row>
    <row r="751" spans="2:11">
      <c r="B751" s="313"/>
      <c r="C751" s="313"/>
      <c r="D751" s="313"/>
      <c r="E751" s="313"/>
      <c r="F751" s="1542"/>
      <c r="G751" s="1542"/>
      <c r="H751" s="1542"/>
      <c r="I751" s="1542"/>
      <c r="J751" s="1542"/>
      <c r="K751" s="1542"/>
    </row>
    <row r="752" spans="2:11">
      <c r="B752" s="313"/>
      <c r="C752" s="313"/>
      <c r="D752" s="313"/>
      <c r="E752" s="313"/>
      <c r="F752" s="1542"/>
      <c r="G752" s="1542"/>
      <c r="H752" s="1542"/>
      <c r="I752" s="1542"/>
      <c r="J752" s="1542"/>
      <c r="K752" s="1542"/>
    </row>
    <row r="753" spans="2:11">
      <c r="B753" s="313"/>
      <c r="C753" s="313"/>
      <c r="D753" s="313"/>
      <c r="E753" s="313"/>
      <c r="F753" s="1542"/>
      <c r="G753" s="1542"/>
      <c r="H753" s="1542"/>
      <c r="I753" s="1542"/>
      <c r="J753" s="1542"/>
      <c r="K753" s="1542"/>
    </row>
    <row r="754" spans="2:11">
      <c r="B754" s="313"/>
      <c r="C754" s="313"/>
      <c r="D754" s="313"/>
      <c r="E754" s="313"/>
      <c r="F754" s="1542"/>
      <c r="G754" s="1542"/>
      <c r="H754" s="1542"/>
      <c r="I754" s="1542"/>
      <c r="J754" s="1542"/>
      <c r="K754" s="1542"/>
    </row>
    <row r="755" spans="2:11">
      <c r="B755" s="313"/>
      <c r="C755" s="313"/>
      <c r="D755" s="313"/>
      <c r="E755" s="313"/>
      <c r="F755" s="1542"/>
      <c r="G755" s="1542"/>
      <c r="H755" s="1542"/>
      <c r="I755" s="1542"/>
      <c r="J755" s="1542"/>
      <c r="K755" s="1542"/>
    </row>
    <row r="756" spans="2:11">
      <c r="B756" s="313"/>
      <c r="C756" s="313"/>
      <c r="D756" s="313"/>
      <c r="E756" s="313"/>
      <c r="F756" s="1542"/>
      <c r="G756" s="1542"/>
      <c r="H756" s="1542"/>
      <c r="I756" s="1542"/>
      <c r="J756" s="1542"/>
      <c r="K756" s="1542"/>
    </row>
    <row r="757" spans="2:11">
      <c r="B757" s="313"/>
      <c r="C757" s="313"/>
      <c r="D757" s="313"/>
      <c r="E757" s="313"/>
      <c r="F757" s="1542"/>
      <c r="G757" s="1542"/>
      <c r="H757" s="1542"/>
      <c r="I757" s="1542"/>
      <c r="J757" s="1542"/>
      <c r="K757" s="1542"/>
    </row>
    <row r="758" spans="2:11">
      <c r="B758" s="313"/>
      <c r="C758" s="313"/>
      <c r="D758" s="313"/>
      <c r="E758" s="313"/>
      <c r="F758" s="1542"/>
      <c r="G758" s="1542"/>
      <c r="H758" s="1542"/>
      <c r="I758" s="1542"/>
      <c r="J758" s="1542"/>
      <c r="K758" s="1542"/>
    </row>
    <row r="759" spans="2:11">
      <c r="B759" s="313"/>
      <c r="C759" s="313"/>
      <c r="D759" s="313"/>
      <c r="E759" s="313"/>
      <c r="F759" s="1542"/>
      <c r="G759" s="1542"/>
      <c r="H759" s="1542"/>
      <c r="I759" s="1542"/>
      <c r="J759" s="1542"/>
      <c r="K759" s="1542"/>
    </row>
    <row r="760" spans="2:11">
      <c r="B760" s="313"/>
      <c r="C760" s="313"/>
      <c r="D760" s="313"/>
      <c r="E760" s="313"/>
      <c r="F760" s="1542"/>
      <c r="G760" s="1542"/>
      <c r="H760" s="1542"/>
      <c r="I760" s="1542"/>
      <c r="J760" s="1542"/>
      <c r="K760" s="1542"/>
    </row>
    <row r="761" spans="2:11">
      <c r="B761" s="313"/>
      <c r="C761" s="313"/>
      <c r="D761" s="313"/>
      <c r="E761" s="313"/>
      <c r="F761" s="1542"/>
      <c r="G761" s="1542"/>
      <c r="H761" s="1542"/>
      <c r="I761" s="1542"/>
      <c r="J761" s="1542"/>
      <c r="K761" s="1542"/>
    </row>
    <row r="762" spans="2:11">
      <c r="B762" s="313"/>
      <c r="C762" s="313"/>
      <c r="D762" s="313"/>
      <c r="E762" s="313"/>
      <c r="F762" s="1542"/>
      <c r="G762" s="1542"/>
      <c r="H762" s="1542"/>
      <c r="I762" s="1542"/>
      <c r="J762" s="1542"/>
      <c r="K762" s="1542"/>
    </row>
    <row r="763" spans="2:11">
      <c r="B763" s="313"/>
      <c r="C763" s="313"/>
      <c r="D763" s="313"/>
      <c r="E763" s="313"/>
      <c r="F763" s="1542"/>
      <c r="G763" s="1542"/>
      <c r="H763" s="1542"/>
      <c r="I763" s="1542"/>
      <c r="J763" s="1542"/>
      <c r="K763" s="1542"/>
    </row>
    <row r="764" spans="2:11">
      <c r="B764" s="313"/>
      <c r="C764" s="313"/>
      <c r="D764" s="313"/>
      <c r="E764" s="313"/>
      <c r="F764" s="1542"/>
      <c r="G764" s="1542"/>
      <c r="H764" s="1542"/>
      <c r="I764" s="1542"/>
      <c r="J764" s="1542"/>
      <c r="K764" s="1542"/>
    </row>
    <row r="765" spans="2:11">
      <c r="B765" s="313"/>
      <c r="C765" s="313"/>
      <c r="D765" s="313"/>
      <c r="E765" s="313"/>
      <c r="F765" s="1542"/>
      <c r="G765" s="1542"/>
      <c r="H765" s="1542"/>
      <c r="I765" s="1542"/>
      <c r="J765" s="1542"/>
      <c r="K765" s="1542"/>
    </row>
    <row r="766" spans="2:11">
      <c r="B766" s="313"/>
      <c r="C766" s="313"/>
      <c r="D766" s="313"/>
      <c r="E766" s="313"/>
      <c r="F766" s="1542"/>
      <c r="G766" s="1542"/>
      <c r="H766" s="1542"/>
      <c r="I766" s="1542"/>
      <c r="J766" s="1542"/>
      <c r="K766" s="1542"/>
    </row>
    <row r="767" spans="2:11">
      <c r="B767" s="313"/>
      <c r="C767" s="313"/>
      <c r="D767" s="313"/>
      <c r="E767" s="313"/>
      <c r="F767" s="1542"/>
      <c r="G767" s="1542"/>
      <c r="H767" s="1542"/>
      <c r="I767" s="1542"/>
      <c r="J767" s="1542"/>
      <c r="K767" s="1542"/>
    </row>
    <row r="768" spans="2:11">
      <c r="B768" s="313"/>
      <c r="C768" s="313"/>
      <c r="D768" s="313"/>
      <c r="E768" s="313"/>
      <c r="F768" s="1542"/>
      <c r="G768" s="1542"/>
      <c r="H768" s="1542"/>
      <c r="I768" s="1542"/>
      <c r="J768" s="1542"/>
      <c r="K768" s="1542"/>
    </row>
    <row r="769" spans="2:11">
      <c r="B769" s="313"/>
      <c r="C769" s="313"/>
      <c r="D769" s="313"/>
      <c r="E769" s="313"/>
      <c r="F769" s="1542"/>
      <c r="G769" s="1542"/>
      <c r="H769" s="1542"/>
      <c r="I769" s="1542"/>
      <c r="J769" s="1542"/>
      <c r="K769" s="1542"/>
    </row>
    <row r="770" spans="2:11">
      <c r="B770" s="313"/>
      <c r="C770" s="313"/>
      <c r="D770" s="313"/>
      <c r="E770" s="313"/>
      <c r="F770" s="1542"/>
      <c r="G770" s="1542"/>
      <c r="H770" s="1542"/>
      <c r="I770" s="1542"/>
      <c r="J770" s="1542"/>
      <c r="K770" s="1542"/>
    </row>
    <row r="771" spans="2:11">
      <c r="B771" s="313"/>
      <c r="C771" s="313"/>
      <c r="D771" s="313"/>
      <c r="E771" s="313"/>
      <c r="F771" s="1542"/>
      <c r="G771" s="1542"/>
      <c r="H771" s="1542"/>
      <c r="I771" s="1542"/>
      <c r="J771" s="1542"/>
      <c r="K771" s="1542"/>
    </row>
    <row r="772" spans="2:11">
      <c r="B772" s="313"/>
      <c r="C772" s="313"/>
      <c r="D772" s="313"/>
      <c r="E772" s="313"/>
      <c r="F772" s="1542"/>
      <c r="G772" s="1542"/>
      <c r="H772" s="1542"/>
      <c r="I772" s="1542"/>
      <c r="J772" s="1542"/>
      <c r="K772" s="1542"/>
    </row>
    <row r="773" spans="2:11">
      <c r="B773" s="313"/>
      <c r="C773" s="313"/>
      <c r="D773" s="313"/>
      <c r="E773" s="313"/>
      <c r="F773" s="1542"/>
      <c r="G773" s="1542"/>
      <c r="H773" s="1542"/>
      <c r="I773" s="1542"/>
      <c r="J773" s="1542"/>
      <c r="K773" s="1542"/>
    </row>
    <row r="774" spans="2:11">
      <c r="B774" s="313"/>
      <c r="C774" s="313"/>
      <c r="D774" s="313"/>
      <c r="E774" s="313"/>
      <c r="F774" s="1542"/>
      <c r="G774" s="1542"/>
      <c r="H774" s="1542"/>
      <c r="I774" s="1542"/>
      <c r="J774" s="1542"/>
      <c r="K774" s="1542"/>
    </row>
    <row r="775" spans="2:11">
      <c r="B775" s="313"/>
      <c r="C775" s="313"/>
      <c r="D775" s="313"/>
      <c r="E775" s="313"/>
      <c r="F775" s="1542"/>
      <c r="G775" s="1542"/>
      <c r="H775" s="1542"/>
      <c r="I775" s="1542"/>
      <c r="J775" s="1542"/>
      <c r="K775" s="1542"/>
    </row>
    <row r="776" spans="2:11">
      <c r="B776" s="313"/>
      <c r="C776" s="313"/>
      <c r="D776" s="313"/>
      <c r="E776" s="313"/>
      <c r="F776" s="1542"/>
      <c r="G776" s="1542"/>
      <c r="H776" s="1542"/>
      <c r="I776" s="1542"/>
      <c r="J776" s="1542"/>
      <c r="K776" s="1542"/>
    </row>
    <row r="777" spans="2:11">
      <c r="B777" s="313"/>
      <c r="C777" s="313"/>
      <c r="D777" s="313"/>
      <c r="E777" s="313"/>
      <c r="F777" s="1542"/>
      <c r="G777" s="1542"/>
      <c r="H777" s="1542"/>
      <c r="I777" s="1542"/>
      <c r="J777" s="1542"/>
      <c r="K777" s="1542"/>
    </row>
    <row r="778" spans="2:11">
      <c r="B778" s="313"/>
      <c r="C778" s="313"/>
      <c r="D778" s="313"/>
      <c r="E778" s="313"/>
      <c r="F778" s="1542"/>
      <c r="G778" s="1542"/>
      <c r="H778" s="1542"/>
      <c r="I778" s="1542"/>
      <c r="J778" s="1542"/>
      <c r="K778" s="1542"/>
    </row>
    <row r="779" spans="2:11">
      <c r="B779" s="313"/>
      <c r="C779" s="313"/>
      <c r="D779" s="313"/>
      <c r="E779" s="313"/>
      <c r="F779" s="1542"/>
      <c r="G779" s="1542"/>
      <c r="H779" s="1542"/>
      <c r="I779" s="1542"/>
      <c r="J779" s="1542"/>
      <c r="K779" s="1542"/>
    </row>
    <row r="780" spans="2:11">
      <c r="B780" s="313"/>
      <c r="C780" s="313"/>
      <c r="D780" s="313"/>
      <c r="E780" s="313"/>
      <c r="F780" s="1542"/>
      <c r="G780" s="1542"/>
      <c r="H780" s="1542"/>
      <c r="I780" s="1542"/>
      <c r="J780" s="1542"/>
      <c r="K780" s="1542"/>
    </row>
    <row r="781" spans="2:11">
      <c r="B781" s="313"/>
      <c r="C781" s="313"/>
      <c r="D781" s="313"/>
      <c r="E781" s="313"/>
      <c r="F781" s="1542"/>
      <c r="G781" s="1542"/>
      <c r="H781" s="1542"/>
      <c r="I781" s="1542"/>
      <c r="J781" s="1542"/>
      <c r="K781" s="1542"/>
    </row>
    <row r="782" spans="2:11">
      <c r="B782" s="313"/>
      <c r="C782" s="313"/>
      <c r="D782" s="313"/>
      <c r="E782" s="313"/>
      <c r="F782" s="1542"/>
      <c r="G782" s="1542"/>
      <c r="H782" s="1542"/>
      <c r="I782" s="1542"/>
      <c r="J782" s="1542"/>
      <c r="K782" s="1542"/>
    </row>
    <row r="783" spans="2:11">
      <c r="B783" s="313"/>
      <c r="C783" s="313"/>
      <c r="D783" s="313"/>
      <c r="E783" s="313"/>
      <c r="F783" s="1542"/>
      <c r="G783" s="1542"/>
      <c r="H783" s="1542"/>
      <c r="I783" s="1542"/>
      <c r="J783" s="1542"/>
      <c r="K783" s="1542"/>
    </row>
    <row r="784" spans="2:11">
      <c r="B784" s="313"/>
      <c r="C784" s="313"/>
      <c r="D784" s="313"/>
      <c r="E784" s="313"/>
      <c r="F784" s="1542"/>
      <c r="G784" s="1542"/>
      <c r="H784" s="1542"/>
      <c r="I784" s="1542"/>
      <c r="J784" s="1542"/>
      <c r="K784" s="1542"/>
    </row>
    <row r="785" spans="2:11">
      <c r="B785" s="313"/>
      <c r="C785" s="313"/>
      <c r="D785" s="313"/>
      <c r="E785" s="313"/>
      <c r="F785" s="1542"/>
      <c r="G785" s="1542"/>
      <c r="H785" s="1542"/>
      <c r="I785" s="1542"/>
      <c r="J785" s="1542"/>
      <c r="K785" s="1542"/>
    </row>
    <row r="786" spans="2:11">
      <c r="B786" s="313"/>
      <c r="C786" s="313"/>
      <c r="D786" s="313"/>
      <c r="E786" s="313"/>
      <c r="F786" s="1542"/>
      <c r="G786" s="1542"/>
      <c r="H786" s="1542"/>
      <c r="I786" s="1542"/>
      <c r="J786" s="1542"/>
      <c r="K786" s="1542"/>
    </row>
    <row r="787" spans="2:11">
      <c r="B787" s="313"/>
      <c r="C787" s="313"/>
      <c r="D787" s="313"/>
      <c r="E787" s="313"/>
      <c r="F787" s="1542"/>
      <c r="G787" s="1542"/>
      <c r="H787" s="1542"/>
      <c r="I787" s="1542"/>
      <c r="J787" s="1542"/>
      <c r="K787" s="1542"/>
    </row>
    <row r="788" spans="2:11">
      <c r="B788" s="313"/>
      <c r="C788" s="313"/>
      <c r="D788" s="313"/>
      <c r="E788" s="313"/>
      <c r="F788" s="1542"/>
      <c r="G788" s="1542"/>
      <c r="H788" s="1542"/>
      <c r="I788" s="1542"/>
      <c r="J788" s="1542"/>
      <c r="K788" s="1542"/>
    </row>
    <row r="789" spans="2:11">
      <c r="B789" s="313"/>
      <c r="C789" s="313"/>
      <c r="D789" s="313"/>
      <c r="E789" s="313"/>
      <c r="F789" s="1542"/>
      <c r="G789" s="1542"/>
      <c r="H789" s="1542"/>
      <c r="I789" s="1542"/>
      <c r="J789" s="1542"/>
      <c r="K789" s="1542"/>
    </row>
    <row r="790" spans="2:11">
      <c r="B790" s="313"/>
      <c r="C790" s="313"/>
      <c r="D790" s="313"/>
      <c r="E790" s="313"/>
      <c r="F790" s="1542"/>
      <c r="G790" s="1542"/>
      <c r="H790" s="1542"/>
      <c r="I790" s="1542"/>
      <c r="J790" s="1542"/>
      <c r="K790" s="1542"/>
    </row>
    <row r="791" spans="2:11">
      <c r="B791" s="313"/>
      <c r="C791" s="313"/>
      <c r="D791" s="313"/>
      <c r="E791" s="313"/>
      <c r="F791" s="1542"/>
      <c r="G791" s="1542"/>
      <c r="H791" s="1542"/>
      <c r="I791" s="1542"/>
      <c r="J791" s="1542"/>
      <c r="K791" s="1542"/>
    </row>
    <row r="792" spans="2:11">
      <c r="B792" s="313"/>
      <c r="C792" s="313"/>
      <c r="D792" s="313"/>
      <c r="E792" s="313"/>
      <c r="F792" s="1542"/>
      <c r="G792" s="1542"/>
      <c r="H792" s="1542"/>
      <c r="I792" s="1542"/>
      <c r="J792" s="1542"/>
      <c r="K792" s="1542"/>
    </row>
    <row r="793" spans="2:11">
      <c r="B793" s="313"/>
      <c r="C793" s="313"/>
      <c r="D793" s="313"/>
      <c r="E793" s="313"/>
      <c r="F793" s="1542"/>
      <c r="G793" s="1542"/>
      <c r="H793" s="1542"/>
      <c r="I793" s="1542"/>
      <c r="J793" s="1542"/>
      <c r="K793" s="1542"/>
    </row>
    <row r="794" spans="2:11">
      <c r="B794" s="313"/>
      <c r="C794" s="313"/>
      <c r="D794" s="313"/>
      <c r="E794" s="313"/>
      <c r="F794" s="1542"/>
      <c r="G794" s="1542"/>
      <c r="H794" s="1542"/>
      <c r="I794" s="1542"/>
      <c r="J794" s="1542"/>
      <c r="K794" s="1542"/>
    </row>
    <row r="795" spans="2:11">
      <c r="B795" s="313"/>
      <c r="C795" s="313"/>
      <c r="D795" s="313"/>
      <c r="E795" s="313"/>
      <c r="F795" s="1542"/>
      <c r="G795" s="1542"/>
      <c r="H795" s="1542"/>
      <c r="I795" s="1542"/>
      <c r="J795" s="1542"/>
      <c r="K795" s="1542"/>
    </row>
    <row r="796" spans="2:11">
      <c r="B796" s="313"/>
      <c r="C796" s="313"/>
      <c r="D796" s="313"/>
      <c r="E796" s="313"/>
      <c r="F796" s="1542"/>
      <c r="G796" s="1542"/>
      <c r="H796" s="1542"/>
      <c r="I796" s="1542"/>
      <c r="J796" s="1542"/>
      <c r="K796" s="1542"/>
    </row>
    <row r="797" spans="2:11">
      <c r="B797" s="313"/>
      <c r="C797" s="313"/>
      <c r="D797" s="313"/>
      <c r="E797" s="313"/>
      <c r="F797" s="1542"/>
      <c r="G797" s="1542"/>
      <c r="H797" s="1542"/>
      <c r="I797" s="1542"/>
      <c r="J797" s="1542"/>
      <c r="K797" s="1542"/>
    </row>
    <row r="798" spans="2:11">
      <c r="B798" s="313"/>
      <c r="C798" s="313"/>
      <c r="D798" s="313"/>
      <c r="E798" s="313"/>
      <c r="F798" s="1542"/>
      <c r="G798" s="1542"/>
      <c r="H798" s="1542"/>
      <c r="I798" s="1542"/>
      <c r="J798" s="1542"/>
      <c r="K798" s="1542"/>
    </row>
    <row r="799" spans="2:11">
      <c r="B799" s="313"/>
      <c r="C799" s="313"/>
      <c r="D799" s="313"/>
      <c r="E799" s="313"/>
      <c r="F799" s="1542"/>
      <c r="G799" s="1542"/>
      <c r="H799" s="1542"/>
      <c r="I799" s="1542"/>
      <c r="J799" s="1542"/>
      <c r="K799" s="1542"/>
    </row>
    <row r="800" spans="2:11">
      <c r="B800" s="313"/>
      <c r="C800" s="313"/>
      <c r="D800" s="313"/>
      <c r="E800" s="313"/>
      <c r="F800" s="1542"/>
      <c r="G800" s="1542"/>
      <c r="H800" s="1542"/>
      <c r="I800" s="1542"/>
      <c r="J800" s="1542"/>
      <c r="K800" s="1542"/>
    </row>
    <row r="801" spans="2:11">
      <c r="B801" s="313"/>
      <c r="C801" s="313"/>
      <c r="D801" s="313"/>
      <c r="E801" s="313"/>
      <c r="F801" s="1542"/>
      <c r="G801" s="1542"/>
      <c r="H801" s="1542"/>
      <c r="I801" s="1542"/>
      <c r="J801" s="1542"/>
      <c r="K801" s="1542"/>
    </row>
    <row r="802" spans="2:11">
      <c r="B802" s="313"/>
      <c r="C802" s="313"/>
      <c r="D802" s="313"/>
      <c r="E802" s="313"/>
      <c r="F802" s="1542"/>
      <c r="G802" s="1542"/>
      <c r="H802" s="1542"/>
      <c r="I802" s="1542"/>
      <c r="J802" s="1542"/>
      <c r="K802" s="1542"/>
    </row>
    <row r="803" spans="2:11">
      <c r="B803" s="313"/>
      <c r="C803" s="313"/>
      <c r="D803" s="313"/>
      <c r="E803" s="313"/>
      <c r="F803" s="1542"/>
      <c r="G803" s="1542"/>
      <c r="H803" s="1542"/>
      <c r="I803" s="1542"/>
      <c r="J803" s="1542"/>
      <c r="K803" s="1542"/>
    </row>
    <row r="804" spans="2:11">
      <c r="B804" s="313"/>
      <c r="C804" s="313"/>
      <c r="D804" s="313"/>
      <c r="E804" s="313"/>
      <c r="F804" s="1542"/>
      <c r="G804" s="1542"/>
      <c r="H804" s="1542"/>
      <c r="I804" s="1542"/>
      <c r="J804" s="1542"/>
      <c r="K804" s="1542"/>
    </row>
    <row r="805" spans="2:11">
      <c r="B805" s="313"/>
      <c r="C805" s="313"/>
      <c r="D805" s="313"/>
      <c r="E805" s="313"/>
      <c r="F805" s="1542"/>
      <c r="G805" s="1542"/>
      <c r="H805" s="1542"/>
      <c r="I805" s="1542"/>
      <c r="J805" s="1542"/>
      <c r="K805" s="1542"/>
    </row>
    <row r="806" spans="2:11">
      <c r="B806" s="313"/>
      <c r="C806" s="313"/>
      <c r="D806" s="313"/>
      <c r="E806" s="313"/>
      <c r="F806" s="1542"/>
      <c r="G806" s="1542"/>
      <c r="H806" s="1542"/>
      <c r="I806" s="1542"/>
      <c r="J806" s="1542"/>
      <c r="K806" s="1542"/>
    </row>
    <row r="807" spans="2:11">
      <c r="B807" s="313"/>
      <c r="C807" s="313"/>
      <c r="D807" s="313"/>
      <c r="E807" s="313"/>
      <c r="F807" s="1542"/>
      <c r="G807" s="1542"/>
      <c r="H807" s="1542"/>
      <c r="I807" s="1542"/>
      <c r="J807" s="1542"/>
      <c r="K807" s="1542"/>
    </row>
    <row r="808" spans="2:11">
      <c r="B808" s="313"/>
      <c r="C808" s="313"/>
      <c r="D808" s="313"/>
      <c r="E808" s="313"/>
      <c r="F808" s="1542"/>
      <c r="G808" s="1542"/>
      <c r="H808" s="1542"/>
      <c r="I808" s="1542"/>
      <c r="J808" s="1542"/>
      <c r="K808" s="1542"/>
    </row>
    <row r="809" spans="2:11">
      <c r="B809" s="313"/>
      <c r="C809" s="313"/>
      <c r="D809" s="313"/>
      <c r="E809" s="313"/>
      <c r="F809" s="1542"/>
      <c r="G809" s="1542"/>
      <c r="H809" s="1542"/>
      <c r="I809" s="1542"/>
      <c r="J809" s="1542"/>
      <c r="K809" s="1542"/>
    </row>
    <row r="810" spans="2:11">
      <c r="B810" s="313"/>
      <c r="C810" s="313"/>
      <c r="D810" s="313"/>
      <c r="E810" s="313"/>
      <c r="F810" s="1542"/>
      <c r="G810" s="1542"/>
      <c r="H810" s="1542"/>
      <c r="I810" s="1542"/>
      <c r="J810" s="1542"/>
      <c r="K810" s="1542"/>
    </row>
    <row r="811" spans="2:11">
      <c r="B811" s="313"/>
      <c r="C811" s="313"/>
      <c r="D811" s="313"/>
      <c r="E811" s="313"/>
      <c r="F811" s="1542"/>
      <c r="G811" s="1542"/>
      <c r="H811" s="1542"/>
      <c r="I811" s="1542"/>
      <c r="J811" s="1542"/>
      <c r="K811" s="1542"/>
    </row>
    <row r="812" spans="2:11">
      <c r="B812" s="313"/>
      <c r="C812" s="313"/>
      <c r="D812" s="313"/>
      <c r="E812" s="313"/>
      <c r="F812" s="1542"/>
      <c r="G812" s="1542"/>
      <c r="H812" s="1542"/>
      <c r="I812" s="1542"/>
      <c r="J812" s="1542"/>
      <c r="K812" s="1542"/>
    </row>
    <row r="813" spans="2:11">
      <c r="B813" s="313"/>
      <c r="C813" s="313"/>
      <c r="D813" s="313"/>
      <c r="E813" s="313"/>
      <c r="F813" s="1542"/>
      <c r="G813" s="1542"/>
      <c r="H813" s="1542"/>
      <c r="I813" s="1542"/>
      <c r="J813" s="1542"/>
      <c r="K813" s="1542"/>
    </row>
    <row r="814" spans="2:11">
      <c r="B814" s="313"/>
      <c r="C814" s="313"/>
      <c r="D814" s="313"/>
      <c r="E814" s="313"/>
      <c r="F814" s="1542"/>
      <c r="G814" s="1542"/>
      <c r="H814" s="1542"/>
      <c r="I814" s="1542"/>
      <c r="J814" s="1542"/>
      <c r="K814" s="1542"/>
    </row>
    <row r="815" spans="2:11">
      <c r="B815" s="313"/>
      <c r="C815" s="313"/>
      <c r="D815" s="313"/>
      <c r="E815" s="313"/>
      <c r="F815" s="1542"/>
      <c r="G815" s="1542"/>
      <c r="H815" s="1542"/>
      <c r="I815" s="1542"/>
      <c r="J815" s="1542"/>
      <c r="K815" s="1542"/>
    </row>
    <row r="816" spans="2:11">
      <c r="B816" s="313"/>
      <c r="C816" s="313"/>
      <c r="D816" s="313"/>
      <c r="E816" s="313"/>
      <c r="F816" s="1542"/>
      <c r="G816" s="1542"/>
      <c r="H816" s="1542"/>
      <c r="I816" s="1542"/>
      <c r="J816" s="1542"/>
      <c r="K816" s="1542"/>
    </row>
    <row r="817" spans="2:11">
      <c r="B817" s="313"/>
      <c r="C817" s="313"/>
      <c r="D817" s="313"/>
      <c r="E817" s="313"/>
      <c r="F817" s="1542"/>
      <c r="G817" s="1542"/>
      <c r="H817" s="1542"/>
      <c r="I817" s="1542"/>
      <c r="J817" s="1542"/>
      <c r="K817" s="1542"/>
    </row>
    <row r="818" spans="2:11">
      <c r="B818" s="313"/>
      <c r="C818" s="313"/>
      <c r="D818" s="313"/>
      <c r="E818" s="313"/>
      <c r="F818" s="1542"/>
      <c r="G818" s="1542"/>
      <c r="H818" s="1542"/>
      <c r="I818" s="1542"/>
      <c r="J818" s="1542"/>
      <c r="K818" s="1542"/>
    </row>
    <row r="819" spans="2:11">
      <c r="B819" s="313"/>
      <c r="C819" s="313"/>
      <c r="D819" s="313"/>
      <c r="E819" s="313"/>
      <c r="F819" s="1542"/>
      <c r="G819" s="1542"/>
      <c r="H819" s="1542"/>
      <c r="I819" s="1542"/>
      <c r="J819" s="1542"/>
      <c r="K819" s="1542"/>
    </row>
    <row r="820" spans="2:11">
      <c r="B820" s="313"/>
      <c r="C820" s="313"/>
      <c r="D820" s="313"/>
      <c r="E820" s="313"/>
      <c r="F820" s="1542"/>
      <c r="G820" s="1542"/>
      <c r="H820" s="1542"/>
      <c r="I820" s="1542"/>
      <c r="J820" s="1542"/>
      <c r="K820" s="1542"/>
    </row>
    <row r="821" spans="2:11">
      <c r="B821" s="313"/>
      <c r="C821" s="313"/>
      <c r="D821" s="313"/>
      <c r="E821" s="313"/>
      <c r="F821" s="1542"/>
      <c r="G821" s="1542"/>
      <c r="H821" s="1542"/>
      <c r="I821" s="1542"/>
      <c r="J821" s="1542"/>
      <c r="K821" s="1542"/>
    </row>
    <row r="822" spans="2:11">
      <c r="B822" s="313"/>
      <c r="C822" s="313"/>
      <c r="D822" s="313"/>
      <c r="E822" s="313"/>
      <c r="F822" s="1542"/>
      <c r="G822" s="1542"/>
      <c r="H822" s="1542"/>
      <c r="I822" s="1542"/>
      <c r="J822" s="1542"/>
      <c r="K822" s="1542"/>
    </row>
    <row r="823" spans="2:11">
      <c r="B823" s="313"/>
      <c r="C823" s="313"/>
      <c r="D823" s="313"/>
      <c r="E823" s="313"/>
      <c r="F823" s="1542"/>
      <c r="G823" s="1542"/>
      <c r="H823" s="1542"/>
      <c r="I823" s="1542"/>
      <c r="J823" s="1542"/>
      <c r="K823" s="1542"/>
    </row>
    <row r="824" spans="2:11">
      <c r="B824" s="313"/>
      <c r="C824" s="313"/>
      <c r="D824" s="313"/>
      <c r="E824" s="313"/>
      <c r="F824" s="1542"/>
      <c r="G824" s="1542"/>
      <c r="H824" s="1542"/>
      <c r="I824" s="1542"/>
      <c r="J824" s="1542"/>
      <c r="K824" s="1542"/>
    </row>
    <row r="825" spans="2:11">
      <c r="B825" s="313"/>
      <c r="C825" s="313"/>
      <c r="D825" s="313"/>
      <c r="E825" s="313"/>
      <c r="F825" s="1542"/>
      <c r="G825" s="1542"/>
      <c r="H825" s="1542"/>
      <c r="I825" s="1542"/>
      <c r="J825" s="1542"/>
      <c r="K825" s="1542"/>
    </row>
    <row r="826" spans="2:11">
      <c r="B826" s="313"/>
      <c r="C826" s="313"/>
      <c r="D826" s="313"/>
      <c r="E826" s="313"/>
      <c r="F826" s="1542"/>
      <c r="G826" s="1542"/>
      <c r="H826" s="1542"/>
      <c r="I826" s="1542"/>
      <c r="J826" s="1542"/>
      <c r="K826" s="1542"/>
    </row>
    <row r="827" spans="2:11">
      <c r="B827" s="313"/>
      <c r="C827" s="313"/>
      <c r="D827" s="313"/>
      <c r="E827" s="313"/>
      <c r="F827" s="1542"/>
      <c r="G827" s="1542"/>
      <c r="H827" s="1542"/>
      <c r="I827" s="1542"/>
      <c r="J827" s="1542"/>
      <c r="K827" s="1542"/>
    </row>
    <row r="828" spans="2:11">
      <c r="B828" s="313"/>
      <c r="C828" s="313"/>
      <c r="D828" s="313"/>
      <c r="E828" s="313"/>
      <c r="F828" s="1542"/>
      <c r="G828" s="1542"/>
      <c r="H828" s="1542"/>
      <c r="I828" s="1542"/>
      <c r="J828" s="1542"/>
      <c r="K828" s="1542"/>
    </row>
    <row r="829" spans="2:11">
      <c r="B829" s="313"/>
      <c r="C829" s="313"/>
      <c r="D829" s="313"/>
      <c r="E829" s="313"/>
      <c r="F829" s="1542"/>
      <c r="G829" s="1542"/>
      <c r="H829" s="1542"/>
      <c r="I829" s="1542"/>
      <c r="J829" s="1542"/>
      <c r="K829" s="1542"/>
    </row>
    <row r="830" spans="2:11">
      <c r="B830" s="313"/>
      <c r="C830" s="313"/>
      <c r="D830" s="313"/>
      <c r="E830" s="313"/>
      <c r="F830" s="1542"/>
      <c r="G830" s="1542"/>
      <c r="H830" s="1542"/>
      <c r="I830" s="1542"/>
      <c r="J830" s="1542"/>
      <c r="K830" s="1542"/>
    </row>
    <row r="831" spans="2:11">
      <c r="B831" s="313"/>
      <c r="C831" s="313"/>
      <c r="D831" s="313"/>
      <c r="E831" s="313"/>
      <c r="F831" s="1542"/>
      <c r="G831" s="1542"/>
      <c r="H831" s="1542"/>
      <c r="I831" s="1542"/>
      <c r="J831" s="1542"/>
      <c r="K831" s="1542"/>
    </row>
    <row r="832" spans="2:11">
      <c r="B832" s="313"/>
      <c r="C832" s="313"/>
      <c r="D832" s="313"/>
      <c r="E832" s="313"/>
      <c r="F832" s="1542"/>
      <c r="G832" s="1542"/>
      <c r="H832" s="1542"/>
      <c r="I832" s="1542"/>
      <c r="J832" s="1542"/>
      <c r="K832" s="1542"/>
    </row>
    <row r="833" spans="2:11">
      <c r="B833" s="313"/>
      <c r="C833" s="313"/>
      <c r="D833" s="313"/>
      <c r="E833" s="313"/>
      <c r="F833" s="1542"/>
      <c r="G833" s="1542"/>
      <c r="H833" s="1542"/>
      <c r="I833" s="1542"/>
      <c r="J833" s="1542"/>
      <c r="K833" s="1542"/>
    </row>
    <row r="834" spans="2:11">
      <c r="B834" s="313"/>
      <c r="C834" s="313"/>
      <c r="D834" s="313"/>
      <c r="E834" s="313"/>
      <c r="F834" s="1542"/>
      <c r="G834" s="1542"/>
      <c r="H834" s="1542"/>
      <c r="I834" s="1542"/>
      <c r="J834" s="1542"/>
      <c r="K834" s="1542"/>
    </row>
    <row r="835" spans="2:11">
      <c r="B835" s="313"/>
      <c r="C835" s="313"/>
      <c r="D835" s="313"/>
      <c r="E835" s="313"/>
      <c r="F835" s="1542"/>
      <c r="G835" s="1542"/>
      <c r="H835" s="1542"/>
      <c r="I835" s="1542"/>
      <c r="J835" s="1542"/>
      <c r="K835" s="1542"/>
    </row>
    <row r="836" spans="2:11">
      <c r="B836" s="313"/>
      <c r="C836" s="313"/>
      <c r="D836" s="313"/>
      <c r="E836" s="313"/>
      <c r="F836" s="1542"/>
      <c r="G836" s="1542"/>
      <c r="H836" s="1542"/>
      <c r="I836" s="1542"/>
      <c r="J836" s="1542"/>
      <c r="K836" s="1542"/>
    </row>
    <row r="837" spans="2:11">
      <c r="B837" s="313"/>
      <c r="C837" s="313"/>
      <c r="D837" s="313"/>
      <c r="E837" s="313"/>
      <c r="F837" s="1542"/>
      <c r="G837" s="1542"/>
      <c r="H837" s="1542"/>
      <c r="I837" s="1542"/>
      <c r="J837" s="1542"/>
      <c r="K837" s="1542"/>
    </row>
    <row r="838" spans="2:11">
      <c r="B838" s="313"/>
      <c r="C838" s="313"/>
      <c r="D838" s="313"/>
      <c r="E838" s="313"/>
      <c r="F838" s="1542"/>
      <c r="G838" s="1542"/>
      <c r="H838" s="1542"/>
      <c r="I838" s="1542"/>
      <c r="J838" s="1542"/>
      <c r="K838" s="1542"/>
    </row>
    <row r="839" spans="2:11">
      <c r="B839" s="313"/>
      <c r="C839" s="313"/>
      <c r="D839" s="313"/>
      <c r="E839" s="313"/>
      <c r="F839" s="1542"/>
      <c r="G839" s="1542"/>
      <c r="H839" s="1542"/>
      <c r="I839" s="1542"/>
      <c r="J839" s="1542"/>
      <c r="K839" s="1542"/>
    </row>
    <row r="840" spans="2:11">
      <c r="B840" s="313"/>
      <c r="C840" s="313"/>
      <c r="D840" s="313"/>
      <c r="E840" s="313"/>
      <c r="F840" s="1542"/>
      <c r="G840" s="1542"/>
      <c r="H840" s="1542"/>
      <c r="I840" s="1542"/>
      <c r="J840" s="1542"/>
      <c r="K840" s="1542"/>
    </row>
    <row r="841" spans="2:11">
      <c r="B841" s="313"/>
      <c r="C841" s="313"/>
      <c r="D841" s="313"/>
      <c r="E841" s="313"/>
      <c r="F841" s="1542"/>
      <c r="G841" s="1542"/>
      <c r="H841" s="1542"/>
      <c r="I841" s="1542"/>
      <c r="J841" s="1542"/>
      <c r="K841" s="1542"/>
    </row>
    <row r="842" spans="2:11">
      <c r="B842" s="313"/>
      <c r="C842" s="313"/>
      <c r="D842" s="313"/>
      <c r="E842" s="313"/>
      <c r="F842" s="1542"/>
      <c r="G842" s="1542"/>
      <c r="H842" s="1542"/>
      <c r="I842" s="1542"/>
      <c r="J842" s="1542"/>
      <c r="K842" s="1542"/>
    </row>
    <row r="843" spans="2:11">
      <c r="B843" s="313"/>
      <c r="C843" s="313"/>
      <c r="D843" s="313"/>
      <c r="E843" s="313"/>
      <c r="F843" s="1542"/>
      <c r="G843" s="1542"/>
      <c r="H843" s="1542"/>
      <c r="I843" s="1542"/>
      <c r="J843" s="1542"/>
      <c r="K843" s="1542"/>
    </row>
    <row r="844" spans="2:11">
      <c r="B844" s="313"/>
      <c r="C844" s="313"/>
      <c r="D844" s="313"/>
      <c r="E844" s="313"/>
      <c r="F844" s="1542"/>
      <c r="G844" s="1542"/>
      <c r="H844" s="1542"/>
      <c r="I844" s="1542"/>
      <c r="J844" s="1542"/>
      <c r="K844" s="1542"/>
    </row>
    <row r="845" spans="2:11">
      <c r="B845" s="313"/>
      <c r="C845" s="313"/>
      <c r="D845" s="313"/>
      <c r="E845" s="313"/>
      <c r="F845" s="1542"/>
      <c r="G845" s="1542"/>
      <c r="H845" s="1542"/>
      <c r="I845" s="1542"/>
      <c r="J845" s="1542"/>
      <c r="K845" s="1542"/>
    </row>
    <row r="846" spans="2:11">
      <c r="B846" s="313"/>
      <c r="C846" s="313"/>
      <c r="D846" s="313"/>
      <c r="E846" s="313"/>
      <c r="F846" s="1542"/>
      <c r="G846" s="1542"/>
      <c r="H846" s="1542"/>
      <c r="I846" s="1542"/>
      <c r="J846" s="1542"/>
      <c r="K846" s="1542"/>
    </row>
    <row r="847" spans="2:11">
      <c r="B847" s="313"/>
      <c r="C847" s="313"/>
      <c r="D847" s="313"/>
      <c r="E847" s="313"/>
      <c r="F847" s="1542"/>
      <c r="G847" s="1542"/>
      <c r="H847" s="1542"/>
      <c r="I847" s="1542"/>
      <c r="J847" s="1542"/>
      <c r="K847" s="1542"/>
    </row>
    <row r="848" spans="2:11">
      <c r="B848" s="313"/>
      <c r="C848" s="313"/>
      <c r="D848" s="313"/>
      <c r="E848" s="313"/>
      <c r="F848" s="1542"/>
      <c r="G848" s="1542"/>
      <c r="H848" s="1542"/>
      <c r="I848" s="1542"/>
      <c r="J848" s="1542"/>
      <c r="K848" s="1542"/>
    </row>
    <row r="849" spans="2:11">
      <c r="B849" s="313"/>
      <c r="C849" s="313"/>
      <c r="D849" s="313"/>
      <c r="E849" s="313"/>
      <c r="F849" s="1542"/>
      <c r="G849" s="1542"/>
      <c r="H849" s="1542"/>
      <c r="I849" s="1542"/>
      <c r="J849" s="1542"/>
      <c r="K849" s="1542"/>
    </row>
    <row r="850" spans="2:11">
      <c r="B850" s="313"/>
      <c r="C850" s="313"/>
      <c r="D850" s="313"/>
      <c r="E850" s="313"/>
      <c r="F850" s="1542"/>
      <c r="G850" s="1542"/>
      <c r="H850" s="1542"/>
      <c r="I850" s="1542"/>
      <c r="J850" s="1542"/>
      <c r="K850" s="1542"/>
    </row>
    <row r="851" spans="2:11">
      <c r="B851" s="313"/>
      <c r="C851" s="313"/>
      <c r="D851" s="313"/>
      <c r="E851" s="313"/>
      <c r="F851" s="1542"/>
      <c r="G851" s="1542"/>
      <c r="H851" s="1542"/>
      <c r="I851" s="1542"/>
      <c r="J851" s="1542"/>
      <c r="K851" s="1542"/>
    </row>
    <row r="852" spans="2:11">
      <c r="B852" s="313"/>
      <c r="C852" s="313"/>
      <c r="D852" s="313"/>
      <c r="E852" s="313"/>
      <c r="F852" s="1542"/>
      <c r="G852" s="1542"/>
      <c r="H852" s="1542"/>
      <c r="I852" s="1542"/>
      <c r="J852" s="1542"/>
      <c r="K852" s="1542"/>
    </row>
    <row r="853" spans="2:11">
      <c r="B853" s="313"/>
      <c r="C853" s="313"/>
      <c r="D853" s="313"/>
      <c r="E853" s="313"/>
      <c r="F853" s="1542"/>
      <c r="G853" s="1542"/>
      <c r="H853" s="1542"/>
      <c r="I853" s="1542"/>
      <c r="J853" s="1542"/>
      <c r="K853" s="1542"/>
    </row>
    <row r="854" spans="2:11">
      <c r="B854" s="313"/>
      <c r="C854" s="313"/>
      <c r="D854" s="313"/>
      <c r="E854" s="313"/>
      <c r="F854" s="1542"/>
      <c r="G854" s="1542"/>
      <c r="H854" s="1542"/>
      <c r="I854" s="1542"/>
      <c r="J854" s="1542"/>
      <c r="K854" s="1542"/>
    </row>
    <row r="855" spans="2:11">
      <c r="B855" s="313"/>
      <c r="C855" s="313"/>
      <c r="D855" s="313"/>
      <c r="E855" s="313"/>
      <c r="F855" s="1542"/>
      <c r="G855" s="1542"/>
      <c r="H855" s="1542"/>
      <c r="I855" s="1542"/>
      <c r="J855" s="1542"/>
      <c r="K855" s="1542"/>
    </row>
    <row r="856" spans="2:11">
      <c r="B856" s="313"/>
      <c r="C856" s="313"/>
      <c r="D856" s="313"/>
      <c r="E856" s="313"/>
      <c r="F856" s="1542"/>
      <c r="G856" s="1542"/>
      <c r="H856" s="1542"/>
      <c r="I856" s="1542"/>
      <c r="J856" s="1542"/>
      <c r="K856" s="1542"/>
    </row>
    <row r="857" spans="2:11">
      <c r="B857" s="313"/>
      <c r="C857" s="313"/>
      <c r="D857" s="313"/>
      <c r="E857" s="313"/>
      <c r="F857" s="1542"/>
      <c r="G857" s="1542"/>
      <c r="H857" s="1542"/>
      <c r="I857" s="1542"/>
      <c r="J857" s="1542"/>
      <c r="K857" s="1542"/>
    </row>
    <row r="858" spans="2:11">
      <c r="B858" s="313"/>
      <c r="C858" s="313"/>
      <c r="D858" s="313"/>
      <c r="E858" s="313"/>
      <c r="F858" s="1542"/>
      <c r="G858" s="1542"/>
      <c r="H858" s="1542"/>
      <c r="I858" s="1542"/>
      <c r="J858" s="1542"/>
      <c r="K858" s="1542"/>
    </row>
    <row r="859" spans="2:11">
      <c r="B859" s="313"/>
      <c r="C859" s="313"/>
      <c r="D859" s="313"/>
      <c r="E859" s="313"/>
      <c r="F859" s="1542"/>
      <c r="G859" s="1542"/>
      <c r="H859" s="1542"/>
      <c r="I859" s="1542"/>
      <c r="J859" s="1542"/>
      <c r="K859" s="1542"/>
    </row>
    <row r="860" spans="2:11">
      <c r="B860" s="313"/>
      <c r="C860" s="313"/>
      <c r="D860" s="313"/>
      <c r="E860" s="313"/>
      <c r="F860" s="1542"/>
      <c r="G860" s="1542"/>
      <c r="H860" s="1542"/>
      <c r="I860" s="1542"/>
      <c r="J860" s="1542"/>
      <c r="K860" s="1542"/>
    </row>
    <row r="861" spans="2:11">
      <c r="B861" s="313"/>
      <c r="C861" s="313"/>
      <c r="D861" s="313"/>
      <c r="E861" s="313"/>
      <c r="F861" s="1542"/>
      <c r="G861" s="1542"/>
      <c r="H861" s="1542"/>
      <c r="I861" s="1542"/>
      <c r="J861" s="1542"/>
      <c r="K861" s="1542"/>
    </row>
    <row r="862" spans="2:11">
      <c r="B862" s="313"/>
      <c r="C862" s="313"/>
      <c r="D862" s="313"/>
      <c r="E862" s="313"/>
      <c r="F862" s="1542"/>
      <c r="G862" s="1542"/>
      <c r="H862" s="1542"/>
      <c r="I862" s="1542"/>
      <c r="J862" s="1542"/>
      <c r="K862" s="1542"/>
    </row>
    <row r="863" spans="2:11">
      <c r="B863" s="313"/>
      <c r="C863" s="313"/>
      <c r="D863" s="313"/>
      <c r="E863" s="313"/>
      <c r="F863" s="1542"/>
      <c r="G863" s="1542"/>
      <c r="H863" s="1542"/>
      <c r="I863" s="1542"/>
      <c r="J863" s="1542"/>
      <c r="K863" s="1542"/>
    </row>
    <row r="864" spans="2:11">
      <c r="B864" s="313"/>
      <c r="C864" s="313"/>
      <c r="D864" s="313"/>
      <c r="E864" s="313"/>
      <c r="F864" s="1542"/>
      <c r="G864" s="1542"/>
      <c r="H864" s="1542"/>
      <c r="I864" s="1542"/>
      <c r="J864" s="1542"/>
      <c r="K864" s="1542"/>
    </row>
    <row r="865" spans="2:11">
      <c r="B865" s="313"/>
      <c r="C865" s="313"/>
      <c r="D865" s="313"/>
      <c r="E865" s="313"/>
      <c r="F865" s="1542"/>
      <c r="G865" s="1542"/>
      <c r="H865" s="1542"/>
      <c r="I865" s="1542"/>
      <c r="J865" s="1542"/>
      <c r="K865" s="1542"/>
    </row>
    <row r="866" spans="2:11">
      <c r="B866" s="313"/>
      <c r="C866" s="313"/>
      <c r="D866" s="313"/>
      <c r="E866" s="313"/>
      <c r="F866" s="1542"/>
      <c r="G866" s="1542"/>
      <c r="H866" s="1542"/>
      <c r="I866" s="1542"/>
      <c r="J866" s="1542"/>
      <c r="K866" s="1542"/>
    </row>
    <row r="867" spans="2:11">
      <c r="B867" s="313"/>
      <c r="C867" s="313"/>
      <c r="D867" s="313"/>
      <c r="E867" s="313"/>
      <c r="F867" s="1542"/>
      <c r="G867" s="1542"/>
      <c r="H867" s="1542"/>
      <c r="I867" s="1542"/>
      <c r="J867" s="1542"/>
      <c r="K867" s="1542"/>
    </row>
    <row r="868" spans="2:11">
      <c r="B868" s="313"/>
      <c r="C868" s="313"/>
      <c r="D868" s="313"/>
      <c r="E868" s="313"/>
      <c r="F868" s="1542"/>
      <c r="G868" s="1542"/>
      <c r="H868" s="1542"/>
      <c r="I868" s="1542"/>
      <c r="J868" s="1542"/>
      <c r="K868" s="1542"/>
    </row>
    <row r="869" spans="2:11">
      <c r="B869" s="313"/>
      <c r="C869" s="313"/>
      <c r="D869" s="313"/>
      <c r="E869" s="313"/>
      <c r="F869" s="1542"/>
      <c r="G869" s="1542"/>
      <c r="H869" s="1542"/>
      <c r="I869" s="1542"/>
      <c r="J869" s="1542"/>
      <c r="K869" s="1542"/>
    </row>
    <row r="870" spans="2:11">
      <c r="B870" s="313"/>
      <c r="C870" s="313"/>
      <c r="D870" s="313"/>
      <c r="E870" s="313"/>
      <c r="F870" s="1542"/>
      <c r="G870" s="1542"/>
      <c r="H870" s="1542"/>
      <c r="I870" s="1542"/>
      <c r="J870" s="1542"/>
      <c r="K870" s="1542"/>
    </row>
    <row r="871" spans="2:11">
      <c r="B871" s="313"/>
      <c r="C871" s="313"/>
      <c r="D871" s="313"/>
      <c r="E871" s="313"/>
      <c r="F871" s="1542"/>
      <c r="G871" s="1542"/>
      <c r="H871" s="1542"/>
      <c r="I871" s="1542"/>
      <c r="J871" s="1542"/>
      <c r="K871" s="1542"/>
    </row>
    <row r="872" spans="2:11">
      <c r="B872" s="313"/>
      <c r="C872" s="313"/>
      <c r="D872" s="313"/>
      <c r="E872" s="313"/>
      <c r="F872" s="1542"/>
      <c r="G872" s="1542"/>
      <c r="H872" s="1542"/>
      <c r="I872" s="1542"/>
      <c r="J872" s="1542"/>
      <c r="K872" s="1542"/>
    </row>
    <row r="873" spans="2:11">
      <c r="B873" s="313"/>
      <c r="C873" s="313"/>
      <c r="D873" s="313"/>
      <c r="E873" s="313"/>
      <c r="F873" s="1542"/>
      <c r="G873" s="1542"/>
      <c r="H873" s="1542"/>
      <c r="I873" s="1542"/>
      <c r="J873" s="1542"/>
      <c r="K873" s="1542"/>
    </row>
    <row r="874" spans="2:11">
      <c r="B874" s="313"/>
      <c r="C874" s="313"/>
      <c r="D874" s="313"/>
      <c r="E874" s="313"/>
      <c r="F874" s="1542"/>
      <c r="G874" s="1542"/>
      <c r="H874" s="1542"/>
      <c r="I874" s="1542"/>
      <c r="J874" s="1542"/>
      <c r="K874" s="1542"/>
    </row>
    <row r="875" spans="2:11">
      <c r="B875" s="313"/>
      <c r="C875" s="313"/>
      <c r="D875" s="313"/>
      <c r="E875" s="313"/>
      <c r="F875" s="1542"/>
      <c r="G875" s="1542"/>
      <c r="H875" s="1542"/>
      <c r="I875" s="1542"/>
      <c r="J875" s="1542"/>
      <c r="K875" s="1542"/>
    </row>
    <row r="876" spans="2:11">
      <c r="B876" s="313"/>
      <c r="C876" s="313"/>
      <c r="D876" s="313"/>
      <c r="E876" s="313"/>
      <c r="F876" s="1542"/>
      <c r="G876" s="1542"/>
      <c r="H876" s="1542"/>
      <c r="I876" s="1542"/>
      <c r="J876" s="1542"/>
      <c r="K876" s="1542"/>
    </row>
    <row r="877" spans="2:11">
      <c r="B877" s="313"/>
      <c r="C877" s="313"/>
      <c r="D877" s="313"/>
      <c r="E877" s="313"/>
      <c r="F877" s="1542"/>
      <c r="G877" s="1542"/>
      <c r="H877" s="1542"/>
      <c r="I877" s="1542"/>
      <c r="J877" s="1542"/>
      <c r="K877" s="1542"/>
    </row>
    <row r="878" spans="2:11">
      <c r="B878" s="313"/>
      <c r="C878" s="313"/>
      <c r="D878" s="313"/>
      <c r="E878" s="313"/>
      <c r="F878" s="1542"/>
      <c r="G878" s="1542"/>
      <c r="H878" s="1542"/>
      <c r="I878" s="1542"/>
      <c r="J878" s="1542"/>
      <c r="K878" s="1542"/>
    </row>
    <row r="879" spans="2:11">
      <c r="B879" s="313"/>
      <c r="C879" s="313"/>
      <c r="D879" s="313"/>
      <c r="E879" s="313"/>
      <c r="F879" s="1542"/>
      <c r="G879" s="1542"/>
      <c r="H879" s="1542"/>
      <c r="I879" s="1542"/>
      <c r="J879" s="1542"/>
      <c r="K879" s="1542"/>
    </row>
    <row r="880" spans="2:11">
      <c r="B880" s="313"/>
      <c r="C880" s="313"/>
      <c r="D880" s="313"/>
      <c r="E880" s="313"/>
      <c r="F880" s="1542"/>
      <c r="G880" s="1542"/>
      <c r="H880" s="1542"/>
      <c r="I880" s="1542"/>
      <c r="J880" s="1542"/>
      <c r="K880" s="1542"/>
    </row>
    <row r="881" spans="2:11">
      <c r="B881" s="313"/>
      <c r="C881" s="313"/>
      <c r="D881" s="313"/>
      <c r="E881" s="313"/>
      <c r="F881" s="1542"/>
      <c r="G881" s="1542"/>
      <c r="H881" s="1542"/>
      <c r="I881" s="1542"/>
      <c r="J881" s="1542"/>
      <c r="K881" s="1542"/>
    </row>
    <row r="882" spans="2:11">
      <c r="B882" s="313"/>
      <c r="C882" s="313"/>
      <c r="D882" s="313"/>
      <c r="E882" s="313"/>
      <c r="F882" s="1542"/>
      <c r="G882" s="1542"/>
      <c r="H882" s="1542"/>
      <c r="I882" s="1542"/>
      <c r="J882" s="1542"/>
      <c r="K882" s="1542"/>
    </row>
    <row r="883" spans="2:11">
      <c r="B883" s="313"/>
      <c r="C883" s="313"/>
      <c r="D883" s="313"/>
      <c r="E883" s="313"/>
      <c r="F883" s="1542"/>
      <c r="G883" s="1542"/>
      <c r="H883" s="1542"/>
      <c r="I883" s="1542"/>
      <c r="J883" s="1542"/>
      <c r="K883" s="1542"/>
    </row>
    <row r="884" spans="2:11">
      <c r="B884" s="313"/>
      <c r="C884" s="313"/>
      <c r="D884" s="313"/>
      <c r="E884" s="313"/>
      <c r="F884" s="1542"/>
      <c r="G884" s="1542"/>
      <c r="H884" s="1542"/>
      <c r="I884" s="1542"/>
      <c r="J884" s="1542"/>
      <c r="K884" s="1542"/>
    </row>
    <row r="885" spans="2:11">
      <c r="B885" s="313"/>
      <c r="C885" s="313"/>
      <c r="D885" s="313"/>
      <c r="E885" s="313"/>
      <c r="F885" s="1542"/>
      <c r="G885" s="1542"/>
      <c r="H885" s="1542"/>
      <c r="I885" s="1542"/>
      <c r="J885" s="1542"/>
      <c r="K885" s="1542"/>
    </row>
    <row r="886" spans="2:11">
      <c r="B886" s="313"/>
      <c r="C886" s="313"/>
      <c r="D886" s="313"/>
      <c r="E886" s="313"/>
      <c r="F886" s="1542"/>
      <c r="G886" s="1542"/>
      <c r="H886" s="1542"/>
      <c r="I886" s="1542"/>
      <c r="J886" s="1542"/>
      <c r="K886" s="1542"/>
    </row>
    <row r="887" spans="2:11">
      <c r="B887" s="313"/>
      <c r="C887" s="313"/>
      <c r="D887" s="313"/>
      <c r="E887" s="313"/>
      <c r="F887" s="1542"/>
      <c r="G887" s="1542"/>
      <c r="H887" s="1542"/>
      <c r="I887" s="1542"/>
      <c r="J887" s="1542"/>
      <c r="K887" s="1542"/>
    </row>
    <row r="888" spans="2:11">
      <c r="B888" s="313"/>
      <c r="C888" s="313"/>
      <c r="D888" s="313"/>
      <c r="E888" s="313"/>
      <c r="F888" s="1542"/>
      <c r="G888" s="1542"/>
      <c r="H888" s="1542"/>
      <c r="I888" s="1542"/>
      <c r="J888" s="1542"/>
      <c r="K888" s="1542"/>
    </row>
    <row r="889" spans="2:11">
      <c r="B889" s="313"/>
      <c r="C889" s="313"/>
      <c r="D889" s="313"/>
      <c r="E889" s="313"/>
      <c r="F889" s="1542"/>
      <c r="G889" s="1542"/>
      <c r="H889" s="1542"/>
      <c r="I889" s="1542"/>
      <c r="J889" s="1542"/>
      <c r="K889" s="1542"/>
    </row>
    <row r="890" spans="2:11">
      <c r="B890" s="313"/>
      <c r="C890" s="313"/>
      <c r="D890" s="313"/>
      <c r="E890" s="313"/>
      <c r="F890" s="1542"/>
      <c r="G890" s="1542"/>
      <c r="H890" s="1542"/>
      <c r="I890" s="1542"/>
      <c r="J890" s="1542"/>
      <c r="K890" s="1542"/>
    </row>
    <row r="891" spans="2:11">
      <c r="B891" s="313"/>
      <c r="C891" s="313"/>
      <c r="D891" s="313"/>
      <c r="E891" s="313"/>
      <c r="F891" s="1542"/>
      <c r="G891" s="1542"/>
      <c r="H891" s="1542"/>
      <c r="I891" s="1542"/>
      <c r="J891" s="1542"/>
      <c r="K891" s="1542"/>
    </row>
    <row r="892" spans="2:11">
      <c r="B892" s="313"/>
      <c r="C892" s="313"/>
      <c r="D892" s="313"/>
      <c r="E892" s="313"/>
      <c r="F892" s="1542"/>
      <c r="G892" s="1542"/>
      <c r="H892" s="1542"/>
      <c r="I892" s="1542"/>
      <c r="J892" s="1542"/>
      <c r="K892" s="1542"/>
    </row>
    <row r="893" spans="2:11">
      <c r="B893" s="313"/>
      <c r="C893" s="313"/>
      <c r="D893" s="313"/>
      <c r="E893" s="313"/>
      <c r="F893" s="1542"/>
      <c r="G893" s="1542"/>
      <c r="H893" s="1542"/>
      <c r="I893" s="1542"/>
      <c r="J893" s="1542"/>
      <c r="K893" s="1542"/>
    </row>
    <row r="894" spans="2:11">
      <c r="B894" s="313"/>
      <c r="C894" s="313"/>
      <c r="D894" s="313"/>
      <c r="E894" s="313"/>
      <c r="F894" s="1542"/>
      <c r="G894" s="1542"/>
      <c r="H894" s="1542"/>
      <c r="I894" s="1542"/>
      <c r="J894" s="1542"/>
      <c r="K894" s="1542"/>
    </row>
    <row r="895" spans="2:11">
      <c r="B895" s="313"/>
      <c r="C895" s="313"/>
      <c r="D895" s="313"/>
      <c r="E895" s="313"/>
      <c r="F895" s="1542"/>
      <c r="G895" s="1542"/>
      <c r="H895" s="1542"/>
      <c r="I895" s="1542"/>
      <c r="J895" s="1542"/>
      <c r="K895" s="1542"/>
    </row>
    <row r="896" spans="2:11">
      <c r="B896" s="313"/>
      <c r="C896" s="313"/>
      <c r="D896" s="313"/>
      <c r="E896" s="313"/>
      <c r="F896" s="1542"/>
      <c r="G896" s="1542"/>
      <c r="H896" s="1542"/>
      <c r="I896" s="1542"/>
      <c r="J896" s="1542"/>
      <c r="K896" s="1542"/>
    </row>
    <row r="897" spans="2:11">
      <c r="B897" s="313"/>
      <c r="C897" s="313"/>
      <c r="D897" s="313"/>
      <c r="E897" s="313"/>
      <c r="F897" s="1542"/>
      <c r="G897" s="1542"/>
      <c r="H897" s="1542"/>
      <c r="I897" s="1542"/>
      <c r="J897" s="1542"/>
      <c r="K897" s="1542"/>
    </row>
    <row r="898" spans="2:11">
      <c r="B898" s="313"/>
      <c r="C898" s="313"/>
      <c r="D898" s="313"/>
      <c r="E898" s="313"/>
      <c r="F898" s="1542"/>
      <c r="G898" s="1542"/>
      <c r="H898" s="1542"/>
      <c r="I898" s="1542"/>
      <c r="J898" s="1542"/>
      <c r="K898" s="1542"/>
    </row>
    <row r="899" spans="2:11">
      <c r="B899" s="313"/>
      <c r="C899" s="313"/>
      <c r="D899" s="313"/>
      <c r="E899" s="313"/>
      <c r="F899" s="1542"/>
      <c r="G899" s="1542"/>
      <c r="H899" s="1542"/>
      <c r="I899" s="1542"/>
      <c r="J899" s="1542"/>
      <c r="K899" s="1542"/>
    </row>
    <row r="900" spans="2:11">
      <c r="B900" s="313"/>
      <c r="C900" s="313"/>
      <c r="D900" s="313"/>
      <c r="E900" s="313"/>
      <c r="F900" s="1542"/>
      <c r="G900" s="1542"/>
      <c r="H900" s="1542"/>
      <c r="I900" s="1542"/>
      <c r="J900" s="1542"/>
      <c r="K900" s="1542"/>
    </row>
    <row r="901" spans="2:11">
      <c r="B901" s="313"/>
      <c r="C901" s="313"/>
      <c r="D901" s="313"/>
      <c r="E901" s="313"/>
      <c r="F901" s="1542"/>
      <c r="G901" s="1542"/>
      <c r="H901" s="1542"/>
      <c r="I901" s="1542"/>
      <c r="J901" s="1542"/>
      <c r="K901" s="1542"/>
    </row>
    <row r="902" spans="2:11">
      <c r="B902" s="313"/>
      <c r="C902" s="313"/>
      <c r="D902" s="313"/>
      <c r="E902" s="313"/>
      <c r="F902" s="1542"/>
      <c r="G902" s="1542"/>
      <c r="H902" s="1542"/>
      <c r="I902" s="1542"/>
      <c r="J902" s="1542"/>
      <c r="K902" s="1542"/>
    </row>
    <row r="903" spans="2:11">
      <c r="B903" s="313"/>
      <c r="C903" s="313"/>
      <c r="D903" s="313"/>
      <c r="E903" s="313"/>
      <c r="F903" s="1542"/>
      <c r="G903" s="1542"/>
      <c r="H903" s="1542"/>
      <c r="I903" s="1542"/>
      <c r="J903" s="1542"/>
      <c r="K903" s="1542"/>
    </row>
    <row r="904" spans="2:11">
      <c r="B904" s="313"/>
      <c r="C904" s="313"/>
      <c r="D904" s="313"/>
      <c r="E904" s="313"/>
      <c r="F904" s="1542"/>
      <c r="G904" s="1542"/>
      <c r="H904" s="1542"/>
      <c r="I904" s="1542"/>
      <c r="J904" s="1542"/>
      <c r="K904" s="1542"/>
    </row>
    <row r="905" spans="2:11">
      <c r="B905" s="313"/>
      <c r="C905" s="313"/>
      <c r="D905" s="313"/>
      <c r="E905" s="313"/>
      <c r="F905" s="1542"/>
      <c r="G905" s="1542"/>
      <c r="H905" s="1542"/>
      <c r="I905" s="1542"/>
      <c r="J905" s="1542"/>
      <c r="K905" s="1542"/>
    </row>
    <row r="906" spans="2:11">
      <c r="B906" s="313"/>
      <c r="C906" s="313"/>
      <c r="D906" s="313"/>
      <c r="E906" s="313"/>
      <c r="F906" s="1542"/>
      <c r="G906" s="1542"/>
      <c r="H906" s="1542"/>
      <c r="I906" s="1542"/>
      <c r="J906" s="1542"/>
      <c r="K906" s="1542"/>
    </row>
    <row r="907" spans="2:11">
      <c r="B907" s="313"/>
      <c r="C907" s="313"/>
      <c r="D907" s="313"/>
      <c r="E907" s="313"/>
      <c r="F907" s="1542"/>
      <c r="G907" s="1542"/>
      <c r="H907" s="1542"/>
      <c r="I907" s="1542"/>
      <c r="J907" s="1542"/>
      <c r="K907" s="1542"/>
    </row>
    <row r="908" spans="2:11">
      <c r="B908" s="313"/>
      <c r="C908" s="313"/>
      <c r="D908" s="313"/>
      <c r="E908" s="313"/>
      <c r="F908" s="1542"/>
      <c r="G908" s="1542"/>
      <c r="H908" s="1542"/>
      <c r="I908" s="1542"/>
      <c r="J908" s="1542"/>
      <c r="K908" s="1542"/>
    </row>
    <row r="909" spans="2:11">
      <c r="B909" s="313"/>
      <c r="C909" s="313"/>
      <c r="D909" s="313"/>
      <c r="E909" s="313"/>
      <c r="F909" s="1542"/>
      <c r="G909" s="1542"/>
      <c r="H909" s="1542"/>
      <c r="I909" s="1542"/>
      <c r="J909" s="1542"/>
      <c r="K909" s="1542"/>
    </row>
    <row r="910" spans="2:11">
      <c r="B910" s="313"/>
      <c r="C910" s="313"/>
      <c r="D910" s="313"/>
      <c r="E910" s="313"/>
      <c r="F910" s="1542"/>
      <c r="G910" s="1542"/>
      <c r="H910" s="1542"/>
      <c r="I910" s="1542"/>
      <c r="J910" s="1542"/>
      <c r="K910" s="1542"/>
    </row>
    <row r="911" spans="2:11">
      <c r="B911" s="313"/>
      <c r="C911" s="313"/>
      <c r="D911" s="313"/>
      <c r="E911" s="313"/>
      <c r="F911" s="1542"/>
      <c r="G911" s="1542"/>
      <c r="H911" s="1542"/>
      <c r="I911" s="1542"/>
      <c r="J911" s="1542"/>
      <c r="K911" s="1542"/>
    </row>
    <row r="912" spans="2:11">
      <c r="B912" s="313"/>
      <c r="C912" s="313"/>
      <c r="D912" s="313"/>
      <c r="E912" s="313"/>
      <c r="F912" s="1542"/>
      <c r="G912" s="1542"/>
      <c r="H912" s="1542"/>
      <c r="I912" s="1542"/>
      <c r="J912" s="1542"/>
      <c r="K912" s="1542"/>
    </row>
    <row r="913" spans="2:11">
      <c r="B913" s="313"/>
      <c r="C913" s="313"/>
      <c r="D913" s="313"/>
      <c r="E913" s="313"/>
      <c r="F913" s="1542"/>
      <c r="G913" s="1542"/>
      <c r="H913" s="1542"/>
      <c r="I913" s="1542"/>
      <c r="J913" s="1542"/>
      <c r="K913" s="1542"/>
    </row>
    <row r="914" spans="2:11">
      <c r="B914" s="313"/>
      <c r="C914" s="313"/>
      <c r="D914" s="313"/>
      <c r="E914" s="313"/>
      <c r="F914" s="1542"/>
      <c r="G914" s="1542"/>
      <c r="H914" s="1542"/>
      <c r="I914" s="1542"/>
      <c r="J914" s="1542"/>
      <c r="K914" s="1542"/>
    </row>
    <row r="915" spans="2:11">
      <c r="B915" s="313"/>
      <c r="C915" s="313"/>
      <c r="D915" s="313"/>
      <c r="E915" s="313"/>
      <c r="F915" s="1542"/>
      <c r="G915" s="1542"/>
      <c r="H915" s="1542"/>
      <c r="I915" s="1542"/>
      <c r="J915" s="1542"/>
      <c r="K915" s="1542"/>
    </row>
    <row r="916" spans="2:11">
      <c r="B916" s="313"/>
      <c r="C916" s="313"/>
      <c r="D916" s="313"/>
      <c r="E916" s="313"/>
      <c r="F916" s="1542"/>
      <c r="G916" s="1542"/>
      <c r="H916" s="1542"/>
      <c r="I916" s="1542"/>
      <c r="J916" s="1542"/>
      <c r="K916" s="1542"/>
    </row>
    <row r="917" spans="2:11">
      <c r="B917" s="313"/>
      <c r="C917" s="313"/>
      <c r="D917" s="313"/>
      <c r="E917" s="313"/>
      <c r="F917" s="1542"/>
      <c r="G917" s="1542"/>
      <c r="H917" s="1542"/>
      <c r="I917" s="1542"/>
      <c r="J917" s="1542"/>
      <c r="K917" s="1542"/>
    </row>
    <row r="918" spans="2:11">
      <c r="B918" s="313"/>
      <c r="C918" s="313"/>
      <c r="D918" s="313"/>
      <c r="E918" s="313"/>
      <c r="F918" s="1542"/>
      <c r="G918" s="1542"/>
      <c r="H918" s="1542"/>
      <c r="I918" s="1542"/>
      <c r="J918" s="1542"/>
      <c r="K918" s="1542"/>
    </row>
    <row r="919" spans="2:11">
      <c r="B919" s="313"/>
      <c r="C919" s="313"/>
      <c r="D919" s="313"/>
      <c r="E919" s="313"/>
      <c r="F919" s="1542"/>
      <c r="G919" s="1542"/>
      <c r="H919" s="1542"/>
      <c r="I919" s="1542"/>
      <c r="J919" s="1542"/>
      <c r="K919" s="1542"/>
    </row>
    <row r="920" spans="2:11">
      <c r="B920" s="313"/>
      <c r="C920" s="313"/>
      <c r="D920" s="313"/>
      <c r="E920" s="313"/>
      <c r="F920" s="1542"/>
      <c r="G920" s="1542"/>
      <c r="H920" s="1542"/>
      <c r="I920" s="1542"/>
      <c r="J920" s="1542"/>
      <c r="K920" s="1542"/>
    </row>
    <row r="921" spans="2:11">
      <c r="B921" s="313"/>
      <c r="C921" s="313"/>
      <c r="D921" s="313"/>
      <c r="E921" s="313"/>
      <c r="F921" s="1542"/>
      <c r="G921" s="1542"/>
      <c r="H921" s="1542"/>
      <c r="I921" s="1542"/>
      <c r="J921" s="1542"/>
      <c r="K921" s="1542"/>
    </row>
    <row r="922" spans="2:11">
      <c r="B922" s="313"/>
      <c r="C922" s="313"/>
      <c r="D922" s="313"/>
      <c r="E922" s="313"/>
      <c r="F922" s="1542"/>
      <c r="G922" s="1542"/>
      <c r="H922" s="1542"/>
      <c r="I922" s="1542"/>
      <c r="J922" s="1542"/>
      <c r="K922" s="1542"/>
    </row>
    <row r="923" spans="2:11">
      <c r="B923" s="313"/>
      <c r="C923" s="313"/>
      <c r="D923" s="313"/>
      <c r="E923" s="313"/>
      <c r="F923" s="1542"/>
      <c r="G923" s="1542"/>
      <c r="H923" s="1542"/>
      <c r="I923" s="1542"/>
      <c r="J923" s="1542"/>
      <c r="K923" s="1542"/>
    </row>
    <row r="924" spans="2:11">
      <c r="B924" s="313"/>
      <c r="C924" s="313"/>
      <c r="D924" s="313"/>
      <c r="E924" s="313"/>
      <c r="F924" s="1542"/>
      <c r="G924" s="1542"/>
      <c r="H924" s="1542"/>
      <c r="I924" s="1542"/>
      <c r="J924" s="1542"/>
      <c r="K924" s="1542"/>
    </row>
    <row r="925" spans="2:11">
      <c r="B925" s="313"/>
      <c r="C925" s="313"/>
      <c r="D925" s="313"/>
      <c r="E925" s="313"/>
      <c r="F925" s="1542"/>
      <c r="G925" s="1542"/>
      <c r="H925" s="1542"/>
      <c r="I925" s="1542"/>
      <c r="J925" s="1542"/>
      <c r="K925" s="1542"/>
    </row>
    <row r="926" spans="2:11">
      <c r="B926" s="313"/>
      <c r="C926" s="313"/>
      <c r="D926" s="313"/>
      <c r="E926" s="313"/>
      <c r="F926" s="1542"/>
      <c r="G926" s="1542"/>
      <c r="H926" s="1542"/>
      <c r="I926" s="1542"/>
      <c r="J926" s="1542"/>
      <c r="K926" s="1542"/>
    </row>
    <row r="927" spans="2:11">
      <c r="B927" s="313"/>
      <c r="C927" s="313"/>
      <c r="D927" s="313"/>
      <c r="E927" s="313"/>
      <c r="F927" s="1542"/>
      <c r="G927" s="1542"/>
      <c r="H927" s="1542"/>
      <c r="I927" s="1542"/>
      <c r="J927" s="1542"/>
      <c r="K927" s="1542"/>
    </row>
    <row r="928" spans="2:11">
      <c r="B928" s="313"/>
      <c r="C928" s="313"/>
      <c r="D928" s="313"/>
      <c r="E928" s="313"/>
      <c r="F928" s="1542"/>
      <c r="G928" s="1542"/>
      <c r="H928" s="1542"/>
      <c r="I928" s="1542"/>
      <c r="J928" s="1542"/>
      <c r="K928" s="1542"/>
    </row>
    <row r="929" spans="2:11">
      <c r="B929" s="313"/>
      <c r="C929" s="313"/>
      <c r="D929" s="313"/>
      <c r="E929" s="313"/>
      <c r="F929" s="1542"/>
      <c r="G929" s="1542"/>
      <c r="H929" s="1542"/>
      <c r="I929" s="1542"/>
      <c r="J929" s="1542"/>
      <c r="K929" s="1542"/>
    </row>
    <row r="930" spans="2:11">
      <c r="B930" s="313"/>
      <c r="C930" s="313"/>
      <c r="D930" s="313"/>
      <c r="E930" s="313"/>
      <c r="F930" s="1542"/>
      <c r="G930" s="1542"/>
      <c r="H930" s="1542"/>
      <c r="I930" s="1542"/>
      <c r="J930" s="1542"/>
      <c r="K930" s="1542"/>
    </row>
    <row r="931" spans="2:11">
      <c r="B931" s="313"/>
      <c r="C931" s="313"/>
      <c r="D931" s="313"/>
      <c r="E931" s="313"/>
      <c r="F931" s="1542"/>
      <c r="G931" s="1542"/>
      <c r="H931" s="1542"/>
      <c r="I931" s="1542"/>
      <c r="J931" s="1542"/>
      <c r="K931" s="1542"/>
    </row>
    <row r="932" spans="2:11">
      <c r="B932" s="313"/>
      <c r="C932" s="313"/>
      <c r="D932" s="313"/>
      <c r="E932" s="313"/>
      <c r="F932" s="1542"/>
      <c r="G932" s="1542"/>
      <c r="H932" s="1542"/>
      <c r="I932" s="1542"/>
      <c r="J932" s="1542"/>
      <c r="K932" s="1542"/>
    </row>
    <row r="933" spans="2:11">
      <c r="B933" s="313"/>
      <c r="C933" s="313"/>
      <c r="D933" s="313"/>
      <c r="E933" s="313"/>
      <c r="F933" s="1542"/>
      <c r="G933" s="1542"/>
      <c r="H933" s="1542"/>
      <c r="I933" s="1542"/>
      <c r="J933" s="1542"/>
      <c r="K933" s="1542"/>
    </row>
    <row r="934" spans="2:11">
      <c r="B934" s="313"/>
      <c r="C934" s="313"/>
      <c r="D934" s="313"/>
      <c r="E934" s="313"/>
      <c r="F934" s="1542"/>
      <c r="G934" s="1542"/>
      <c r="H934" s="1542"/>
      <c r="I934" s="1542"/>
      <c r="J934" s="1542"/>
      <c r="K934" s="1542"/>
    </row>
    <row r="935" spans="2:11">
      <c r="B935" s="313"/>
      <c r="C935" s="313"/>
      <c r="D935" s="313"/>
      <c r="E935" s="313"/>
      <c r="F935" s="1542"/>
      <c r="G935" s="1542"/>
      <c r="H935" s="1542"/>
      <c r="I935" s="1542"/>
      <c r="J935" s="1542"/>
      <c r="K935" s="1542"/>
    </row>
    <row r="936" spans="2:11">
      <c r="B936" s="313"/>
      <c r="C936" s="313"/>
      <c r="D936" s="313"/>
      <c r="E936" s="313"/>
      <c r="F936" s="1542"/>
      <c r="G936" s="1542"/>
      <c r="H936" s="1542"/>
      <c r="I936" s="1542"/>
      <c r="J936" s="1542"/>
      <c r="K936" s="1542"/>
    </row>
    <row r="937" spans="2:11">
      <c r="B937" s="313"/>
      <c r="C937" s="313"/>
      <c r="D937" s="313"/>
      <c r="E937" s="313"/>
      <c r="F937" s="1542"/>
      <c r="G937" s="1542"/>
      <c r="H937" s="1542"/>
      <c r="I937" s="1542"/>
      <c r="J937" s="1542"/>
      <c r="K937" s="1542"/>
    </row>
    <row r="938" spans="2:11">
      <c r="B938" s="313"/>
      <c r="C938" s="313"/>
      <c r="D938" s="313"/>
      <c r="E938" s="313"/>
      <c r="F938" s="1542"/>
      <c r="G938" s="1542"/>
      <c r="H938" s="1542"/>
      <c r="I938" s="1542"/>
      <c r="J938" s="1542"/>
      <c r="K938" s="1542"/>
    </row>
    <row r="939" spans="2:11">
      <c r="B939" s="313"/>
      <c r="C939" s="313"/>
      <c r="D939" s="313"/>
      <c r="E939" s="313"/>
      <c r="F939" s="1542"/>
      <c r="G939" s="1542"/>
      <c r="H939" s="1542"/>
      <c r="I939" s="1542"/>
      <c r="J939" s="1542"/>
      <c r="K939" s="1542"/>
    </row>
    <row r="940" spans="2:11">
      <c r="B940" s="313"/>
      <c r="C940" s="313"/>
      <c r="D940" s="313"/>
      <c r="E940" s="313"/>
      <c r="F940" s="1542"/>
      <c r="G940" s="1542"/>
      <c r="H940" s="1542"/>
      <c r="I940" s="1542"/>
      <c r="J940" s="1542"/>
      <c r="K940" s="1542"/>
    </row>
    <row r="941" spans="2:11">
      <c r="B941" s="313"/>
      <c r="C941" s="313"/>
      <c r="D941" s="313"/>
      <c r="E941" s="313"/>
      <c r="F941" s="1542"/>
      <c r="G941" s="1542"/>
      <c r="H941" s="1542"/>
      <c r="I941" s="1542"/>
      <c r="J941" s="1542"/>
      <c r="K941" s="1542"/>
    </row>
    <row r="942" spans="2:11">
      <c r="B942" s="313"/>
      <c r="C942" s="313"/>
      <c r="D942" s="313"/>
      <c r="E942" s="313"/>
      <c r="F942" s="1542"/>
      <c r="G942" s="1542"/>
      <c r="H942" s="1542"/>
      <c r="I942" s="1542"/>
      <c r="J942" s="1542"/>
      <c r="K942" s="1542"/>
    </row>
    <row r="943" spans="2:11">
      <c r="B943" s="313"/>
      <c r="C943" s="313"/>
      <c r="D943" s="313"/>
      <c r="E943" s="313"/>
      <c r="F943" s="1542"/>
      <c r="G943" s="1542"/>
      <c r="H943" s="1542"/>
      <c r="I943" s="1542"/>
      <c r="J943" s="1542"/>
      <c r="K943" s="1542"/>
    </row>
    <row r="944" spans="2:11">
      <c r="B944" s="313"/>
      <c r="C944" s="313"/>
      <c r="D944" s="313"/>
      <c r="E944" s="313"/>
      <c r="F944" s="1542"/>
      <c r="G944" s="1542"/>
      <c r="H944" s="1542"/>
      <c r="I944" s="1542"/>
      <c r="J944" s="1542"/>
      <c r="K944" s="1542"/>
    </row>
    <row r="945" spans="2:11">
      <c r="B945" s="313"/>
      <c r="C945" s="313"/>
      <c r="D945" s="313"/>
      <c r="E945" s="313"/>
      <c r="F945" s="1542"/>
      <c r="G945" s="1542"/>
      <c r="H945" s="1542"/>
      <c r="I945" s="1542"/>
      <c r="J945" s="1542"/>
      <c r="K945" s="1542"/>
    </row>
    <row r="946" spans="2:11">
      <c r="B946" s="313"/>
      <c r="C946" s="313"/>
      <c r="D946" s="313"/>
      <c r="E946" s="313"/>
      <c r="F946" s="1542"/>
      <c r="G946" s="1542"/>
      <c r="H946" s="1542"/>
      <c r="I946" s="1542"/>
      <c r="J946" s="1542"/>
      <c r="K946" s="1542"/>
    </row>
    <row r="947" spans="2:11">
      <c r="B947" s="313"/>
      <c r="C947" s="313"/>
      <c r="D947" s="313"/>
      <c r="E947" s="313"/>
      <c r="F947" s="1542"/>
      <c r="G947" s="1542"/>
      <c r="H947" s="1542"/>
      <c r="I947" s="1542"/>
      <c r="J947" s="1542"/>
      <c r="K947" s="1542"/>
    </row>
    <row r="948" spans="2:11">
      <c r="B948" s="313"/>
      <c r="C948" s="313"/>
      <c r="D948" s="313"/>
      <c r="E948" s="313"/>
      <c r="F948" s="1542"/>
      <c r="G948" s="1542"/>
      <c r="H948" s="1542"/>
      <c r="I948" s="1542"/>
      <c r="J948" s="1542"/>
      <c r="K948" s="1542"/>
    </row>
    <row r="949" spans="2:11">
      <c r="B949" s="313"/>
      <c r="C949" s="313"/>
      <c r="D949" s="313"/>
      <c r="E949" s="313"/>
      <c r="F949" s="1542"/>
      <c r="G949" s="1542"/>
      <c r="H949" s="1542"/>
      <c r="I949" s="1542"/>
      <c r="J949" s="1542"/>
      <c r="K949" s="1542"/>
    </row>
    <row r="950" spans="2:11">
      <c r="B950" s="313"/>
      <c r="C950" s="313"/>
      <c r="D950" s="313"/>
      <c r="E950" s="313"/>
      <c r="F950" s="1542"/>
      <c r="G950" s="1542"/>
      <c r="H950" s="1542"/>
      <c r="I950" s="1542"/>
      <c r="J950" s="1542"/>
      <c r="K950" s="1542"/>
    </row>
    <row r="951" spans="2:11">
      <c r="B951" s="313"/>
      <c r="C951" s="313"/>
      <c r="D951" s="313"/>
      <c r="E951" s="313"/>
      <c r="F951" s="1542"/>
      <c r="G951" s="1542"/>
      <c r="H951" s="1542"/>
      <c r="I951" s="1542"/>
      <c r="J951" s="1542"/>
      <c r="K951" s="1542"/>
    </row>
    <row r="952" spans="2:11">
      <c r="B952" s="313"/>
      <c r="C952" s="313"/>
      <c r="D952" s="313"/>
      <c r="E952" s="313"/>
      <c r="F952" s="1542"/>
      <c r="G952" s="1542"/>
      <c r="H952" s="1542"/>
      <c r="I952" s="1542"/>
      <c r="J952" s="1542"/>
      <c r="K952" s="1542"/>
    </row>
    <row r="953" spans="2:11">
      <c r="B953" s="313"/>
      <c r="C953" s="313"/>
      <c r="D953" s="313"/>
      <c r="E953" s="313"/>
      <c r="F953" s="1542"/>
      <c r="G953" s="1542"/>
      <c r="H953" s="1542"/>
      <c r="I953" s="1542"/>
      <c r="J953" s="1542"/>
      <c r="K953" s="1542"/>
    </row>
    <row r="954" spans="2:11">
      <c r="B954" s="313"/>
      <c r="C954" s="313"/>
      <c r="D954" s="313"/>
      <c r="E954" s="313"/>
      <c r="F954" s="1542"/>
      <c r="G954" s="1542"/>
      <c r="H954" s="1542"/>
      <c r="I954" s="1542"/>
      <c r="J954" s="1542"/>
      <c r="K954" s="1542"/>
    </row>
    <row r="955" spans="2:11">
      <c r="B955" s="313"/>
      <c r="C955" s="313"/>
      <c r="D955" s="313"/>
      <c r="E955" s="313"/>
      <c r="F955" s="1542"/>
      <c r="G955" s="1542"/>
      <c r="H955" s="1542"/>
      <c r="I955" s="1542"/>
      <c r="J955" s="1542"/>
      <c r="K955" s="1542"/>
    </row>
    <row r="956" spans="2:11">
      <c r="B956" s="313"/>
      <c r="C956" s="313"/>
      <c r="D956" s="313"/>
      <c r="E956" s="313"/>
      <c r="F956" s="1542"/>
      <c r="G956" s="1542"/>
      <c r="H956" s="1542"/>
      <c r="I956" s="1542"/>
      <c r="J956" s="1542"/>
      <c r="K956" s="1542"/>
    </row>
    <row r="957" spans="2:11">
      <c r="B957" s="313"/>
      <c r="C957" s="313"/>
      <c r="D957" s="313"/>
      <c r="E957" s="313"/>
      <c r="F957" s="1542"/>
      <c r="G957" s="1542"/>
      <c r="H957" s="1542"/>
      <c r="I957" s="1542"/>
      <c r="J957" s="1542"/>
      <c r="K957" s="1542"/>
    </row>
    <row r="958" spans="2:11">
      <c r="B958" s="313"/>
      <c r="C958" s="313"/>
      <c r="D958" s="313"/>
      <c r="E958" s="313"/>
      <c r="F958" s="1542"/>
      <c r="G958" s="1542"/>
      <c r="H958" s="1542"/>
      <c r="I958" s="1542"/>
      <c r="J958" s="1542"/>
      <c r="K958" s="1542"/>
    </row>
    <row r="959" spans="2:11">
      <c r="B959" s="313"/>
      <c r="C959" s="313"/>
      <c r="D959" s="313"/>
      <c r="E959" s="313"/>
      <c r="F959" s="1542"/>
      <c r="G959" s="1542"/>
      <c r="H959" s="1542"/>
      <c r="I959" s="1542"/>
      <c r="J959" s="1542"/>
      <c r="K959" s="1542"/>
    </row>
    <row r="960" spans="2:11">
      <c r="B960" s="313"/>
      <c r="C960" s="313"/>
      <c r="D960" s="313"/>
      <c r="E960" s="313"/>
      <c r="F960" s="1542"/>
      <c r="G960" s="1542"/>
      <c r="H960" s="1542"/>
      <c r="I960" s="1542"/>
      <c r="J960" s="1542"/>
      <c r="K960" s="1542"/>
    </row>
    <row r="961" spans="2:11">
      <c r="B961" s="313"/>
      <c r="C961" s="313"/>
      <c r="D961" s="313"/>
      <c r="E961" s="313"/>
      <c r="F961" s="1542"/>
      <c r="G961" s="1542"/>
      <c r="H961" s="1542"/>
      <c r="I961" s="1542"/>
      <c r="J961" s="1542"/>
      <c r="K961" s="1542"/>
    </row>
    <row r="962" spans="2:11">
      <c r="B962" s="313"/>
      <c r="C962" s="313"/>
      <c r="D962" s="313"/>
      <c r="E962" s="313"/>
      <c r="F962" s="1542"/>
      <c r="G962" s="1542"/>
      <c r="H962" s="1542"/>
      <c r="I962" s="1542"/>
      <c r="J962" s="1542"/>
      <c r="K962" s="1542"/>
    </row>
    <row r="963" spans="2:11">
      <c r="B963" s="313"/>
      <c r="C963" s="313"/>
      <c r="D963" s="313"/>
      <c r="E963" s="313"/>
      <c r="F963" s="1542"/>
      <c r="G963" s="1542"/>
      <c r="H963" s="1542"/>
      <c r="I963" s="1542"/>
      <c r="J963" s="1542"/>
      <c r="K963" s="1542"/>
    </row>
    <row r="964" spans="2:11">
      <c r="B964" s="313"/>
      <c r="C964" s="313"/>
      <c r="D964" s="313"/>
      <c r="E964" s="313"/>
      <c r="F964" s="1542"/>
      <c r="G964" s="1542"/>
      <c r="H964" s="1542"/>
      <c r="I964" s="1542"/>
      <c r="J964" s="1542"/>
      <c r="K964" s="1542"/>
    </row>
    <row r="965" spans="2:11">
      <c r="B965" s="313"/>
      <c r="C965" s="313"/>
      <c r="D965" s="313"/>
      <c r="E965" s="313"/>
      <c r="F965" s="1542"/>
      <c r="G965" s="1542"/>
      <c r="H965" s="1542"/>
      <c r="I965" s="1542"/>
      <c r="J965" s="1542"/>
      <c r="K965" s="1542"/>
    </row>
    <row r="966" spans="2:11">
      <c r="B966" s="313"/>
      <c r="C966" s="313"/>
      <c r="D966" s="313"/>
      <c r="E966" s="313"/>
      <c r="F966" s="1542"/>
      <c r="G966" s="1542"/>
      <c r="H966" s="1542"/>
      <c r="I966" s="1542"/>
      <c r="J966" s="1542"/>
      <c r="K966" s="1542"/>
    </row>
    <row r="967" spans="2:11">
      <c r="B967" s="313"/>
      <c r="C967" s="313"/>
      <c r="D967" s="313"/>
      <c r="E967" s="313"/>
      <c r="F967" s="1542"/>
      <c r="G967" s="1542"/>
      <c r="H967" s="1542"/>
      <c r="I967" s="1542"/>
      <c r="J967" s="1542"/>
      <c r="K967" s="1542"/>
    </row>
    <row r="968" spans="2:11">
      <c r="B968" s="313"/>
      <c r="C968" s="313"/>
      <c r="D968" s="313"/>
      <c r="E968" s="313"/>
      <c r="F968" s="1542"/>
      <c r="G968" s="1542"/>
      <c r="H968" s="1542"/>
      <c r="I968" s="1542"/>
      <c r="J968" s="1542"/>
      <c r="K968" s="1542"/>
    </row>
    <row r="969" spans="2:11">
      <c r="B969" s="313"/>
      <c r="C969" s="313"/>
      <c r="D969" s="313"/>
      <c r="E969" s="313"/>
      <c r="F969" s="1542"/>
      <c r="G969" s="1542"/>
      <c r="H969" s="1542"/>
      <c r="I969" s="1542"/>
      <c r="J969" s="1542"/>
      <c r="K969" s="1542"/>
    </row>
    <row r="970" spans="2:11">
      <c r="B970" s="313"/>
      <c r="C970" s="313"/>
      <c r="D970" s="313"/>
      <c r="E970" s="313"/>
      <c r="F970" s="1542"/>
      <c r="G970" s="1542"/>
      <c r="H970" s="1542"/>
      <c r="I970" s="1542"/>
      <c r="J970" s="1542"/>
      <c r="K970" s="1542"/>
    </row>
    <row r="971" spans="2:11">
      <c r="B971" s="313"/>
      <c r="C971" s="313"/>
      <c r="D971" s="313"/>
      <c r="E971" s="313"/>
      <c r="F971" s="1542"/>
      <c r="G971" s="1542"/>
      <c r="H971" s="1542"/>
      <c r="I971" s="1542"/>
      <c r="J971" s="1542"/>
      <c r="K971" s="1542"/>
    </row>
    <row r="972" spans="2:11">
      <c r="B972" s="313"/>
      <c r="C972" s="313"/>
      <c r="D972" s="313"/>
      <c r="E972" s="313"/>
      <c r="F972" s="1542"/>
      <c r="G972" s="1542"/>
      <c r="H972" s="1542"/>
      <c r="I972" s="1542"/>
      <c r="J972" s="1542"/>
      <c r="K972" s="1542"/>
    </row>
    <row r="973" spans="2:11">
      <c r="B973" s="313"/>
      <c r="C973" s="313"/>
      <c r="D973" s="313"/>
      <c r="E973" s="313"/>
      <c r="F973" s="1542"/>
      <c r="G973" s="1542"/>
      <c r="H973" s="1542"/>
      <c r="I973" s="1542"/>
      <c r="J973" s="1542"/>
      <c r="K973" s="1542"/>
    </row>
    <row r="974" spans="2:11">
      <c r="B974" s="313"/>
      <c r="C974" s="313"/>
      <c r="D974" s="313"/>
      <c r="E974" s="313"/>
      <c r="F974" s="1542"/>
      <c r="G974" s="1542"/>
      <c r="H974" s="1542"/>
      <c r="I974" s="1542"/>
      <c r="J974" s="1542"/>
      <c r="K974" s="1542"/>
    </row>
    <row r="975" spans="2:11">
      <c r="B975" s="313"/>
      <c r="C975" s="313"/>
      <c r="D975" s="313"/>
      <c r="E975" s="313"/>
      <c r="F975" s="1542"/>
      <c r="G975" s="1542"/>
      <c r="H975" s="1542"/>
      <c r="I975" s="1542"/>
      <c r="J975" s="1542"/>
      <c r="K975" s="1542"/>
    </row>
    <row r="976" spans="2:11">
      <c r="B976" s="313"/>
      <c r="C976" s="313"/>
      <c r="D976" s="313"/>
      <c r="E976" s="313"/>
      <c r="F976" s="1542"/>
      <c r="G976" s="1542"/>
      <c r="H976" s="1542"/>
      <c r="I976" s="1542"/>
      <c r="J976" s="1542"/>
      <c r="K976" s="1542"/>
    </row>
    <row r="977" spans="2:11">
      <c r="B977" s="313"/>
      <c r="C977" s="313"/>
      <c r="D977" s="313"/>
      <c r="E977" s="313"/>
      <c r="F977" s="1542"/>
      <c r="G977" s="1542"/>
      <c r="H977" s="1542"/>
      <c r="I977" s="1542"/>
      <c r="J977" s="1542"/>
      <c r="K977" s="1542"/>
    </row>
    <row r="978" spans="2:11">
      <c r="B978" s="313"/>
      <c r="C978" s="313"/>
      <c r="D978" s="313"/>
      <c r="E978" s="313"/>
      <c r="F978" s="1542"/>
      <c r="G978" s="1542"/>
      <c r="H978" s="1542"/>
      <c r="I978" s="1542"/>
      <c r="J978" s="1542"/>
      <c r="K978" s="1542"/>
    </row>
    <row r="979" spans="2:11">
      <c r="B979" s="313"/>
      <c r="C979" s="313"/>
      <c r="D979" s="313"/>
      <c r="E979" s="313"/>
      <c r="F979" s="1542"/>
      <c r="G979" s="1542"/>
      <c r="H979" s="1542"/>
      <c r="I979" s="1542"/>
      <c r="J979" s="1542"/>
      <c r="K979" s="1542"/>
    </row>
    <row r="980" spans="2:11">
      <c r="B980" s="313"/>
      <c r="C980" s="313"/>
      <c r="D980" s="313"/>
      <c r="E980" s="313"/>
      <c r="F980" s="1542"/>
      <c r="G980" s="1542"/>
      <c r="H980" s="1542"/>
      <c r="I980" s="1542"/>
      <c r="J980" s="1542"/>
      <c r="K980" s="1542"/>
    </row>
    <row r="981" spans="2:11">
      <c r="B981" s="313"/>
      <c r="C981" s="313"/>
      <c r="D981" s="313"/>
      <c r="E981" s="313"/>
      <c r="F981" s="1542"/>
      <c r="G981" s="1542"/>
      <c r="H981" s="1542"/>
      <c r="I981" s="1542"/>
      <c r="J981" s="1542"/>
      <c r="K981" s="1542"/>
    </row>
    <row r="982" spans="2:11">
      <c r="B982" s="313"/>
      <c r="C982" s="313"/>
      <c r="D982" s="313"/>
      <c r="E982" s="313"/>
      <c r="F982" s="1542"/>
      <c r="G982" s="1542"/>
      <c r="H982" s="1542"/>
      <c r="I982" s="1542"/>
      <c r="J982" s="1542"/>
      <c r="K982" s="1542"/>
    </row>
    <row r="983" spans="2:11">
      <c r="B983" s="313"/>
      <c r="C983" s="313"/>
      <c r="D983" s="313"/>
      <c r="E983" s="313"/>
      <c r="F983" s="1542"/>
      <c r="G983" s="1542"/>
      <c r="H983" s="1542"/>
      <c r="I983" s="1542"/>
      <c r="J983" s="1542"/>
      <c r="K983" s="1542"/>
    </row>
    <row r="984" spans="2:11">
      <c r="B984" s="313"/>
      <c r="C984" s="313"/>
      <c r="D984" s="313"/>
      <c r="E984" s="313"/>
      <c r="F984" s="1542"/>
      <c r="G984" s="1542"/>
      <c r="H984" s="1542"/>
      <c r="I984" s="1542"/>
      <c r="J984" s="1542"/>
      <c r="K984" s="1542"/>
    </row>
    <row r="985" spans="2:11">
      <c r="B985" s="313"/>
      <c r="C985" s="313"/>
      <c r="D985" s="313"/>
      <c r="E985" s="313"/>
      <c r="F985" s="1542"/>
      <c r="G985" s="1542"/>
      <c r="H985" s="1542"/>
      <c r="I985" s="1542"/>
      <c r="J985" s="1542"/>
      <c r="K985" s="1542"/>
    </row>
    <row r="986" spans="2:11">
      <c r="B986" s="313"/>
      <c r="C986" s="313"/>
      <c r="D986" s="313"/>
      <c r="E986" s="313"/>
      <c r="F986" s="1542"/>
      <c r="G986" s="1542"/>
      <c r="H986" s="1542"/>
      <c r="I986" s="1542"/>
      <c r="J986" s="1542"/>
      <c r="K986" s="1542"/>
    </row>
    <row r="987" spans="2:11">
      <c r="B987" s="313"/>
      <c r="C987" s="313"/>
      <c r="D987" s="313"/>
      <c r="E987" s="313"/>
      <c r="F987" s="1542"/>
      <c r="G987" s="1542"/>
      <c r="H987" s="1542"/>
      <c r="I987" s="1542"/>
      <c r="J987" s="1542"/>
      <c r="K987" s="1542"/>
    </row>
    <row r="988" spans="2:11">
      <c r="B988" s="313"/>
      <c r="C988" s="313"/>
      <c r="D988" s="313"/>
      <c r="E988" s="313"/>
      <c r="F988" s="1542"/>
      <c r="G988" s="1542"/>
      <c r="H988" s="1542"/>
      <c r="I988" s="1542"/>
      <c r="J988" s="1542"/>
      <c r="K988" s="1542"/>
    </row>
    <row r="989" spans="2:11">
      <c r="B989" s="313"/>
      <c r="C989" s="313"/>
      <c r="D989" s="313"/>
      <c r="E989" s="313"/>
      <c r="F989" s="1542"/>
      <c r="G989" s="1542"/>
      <c r="H989" s="1542"/>
      <c r="I989" s="1542"/>
      <c r="J989" s="1542"/>
      <c r="K989" s="1542"/>
    </row>
    <row r="990" spans="2:11">
      <c r="B990" s="313"/>
      <c r="C990" s="313"/>
      <c r="D990" s="313"/>
      <c r="E990" s="313"/>
      <c r="F990" s="1542"/>
      <c r="G990" s="1542"/>
      <c r="H990" s="1542"/>
      <c r="I990" s="1542"/>
      <c r="J990" s="1542"/>
      <c r="K990" s="1542"/>
    </row>
    <row r="991" spans="2:11">
      <c r="B991" s="313"/>
      <c r="C991" s="313"/>
      <c r="D991" s="313"/>
      <c r="E991" s="313"/>
      <c r="F991" s="1542"/>
      <c r="G991" s="1542"/>
      <c r="H991" s="1542"/>
      <c r="I991" s="1542"/>
      <c r="J991" s="1542"/>
      <c r="K991" s="1542"/>
    </row>
    <row r="992" spans="2:11">
      <c r="B992" s="313"/>
      <c r="C992" s="313"/>
      <c r="D992" s="313"/>
      <c r="E992" s="313"/>
      <c r="F992" s="1542"/>
      <c r="G992" s="1542"/>
      <c r="H992" s="1542"/>
      <c r="I992" s="1542"/>
      <c r="J992" s="1542"/>
      <c r="K992" s="1542"/>
    </row>
    <row r="993" spans="2:11">
      <c r="B993" s="313"/>
      <c r="C993" s="313"/>
      <c r="D993" s="313"/>
      <c r="E993" s="313"/>
      <c r="F993" s="1542"/>
      <c r="G993" s="1542"/>
      <c r="H993" s="1542"/>
      <c r="I993" s="1542"/>
      <c r="J993" s="1542"/>
      <c r="K993" s="1542"/>
    </row>
    <row r="994" spans="2:11">
      <c r="B994" s="313"/>
      <c r="C994" s="313"/>
      <c r="D994" s="313"/>
      <c r="E994" s="313"/>
      <c r="F994" s="1542"/>
      <c r="G994" s="1542"/>
      <c r="H994" s="1542"/>
      <c r="I994" s="1542"/>
      <c r="J994" s="1542"/>
      <c r="K994" s="1542"/>
    </row>
    <row r="995" spans="2:11">
      <c r="B995" s="313"/>
      <c r="C995" s="313"/>
      <c r="D995" s="313"/>
      <c r="E995" s="313"/>
      <c r="F995" s="1542"/>
      <c r="G995" s="1542"/>
      <c r="H995" s="1542"/>
      <c r="I995" s="1542"/>
      <c r="J995" s="1542"/>
      <c r="K995" s="1542"/>
    </row>
    <row r="996" spans="2:11">
      <c r="B996" s="313"/>
      <c r="C996" s="313"/>
      <c r="D996" s="313"/>
      <c r="E996" s="313"/>
      <c r="F996" s="1542"/>
      <c r="G996" s="1542"/>
      <c r="H996" s="1542"/>
      <c r="I996" s="1542"/>
      <c r="J996" s="1542"/>
      <c r="K996" s="1542"/>
    </row>
    <row r="997" spans="2:11">
      <c r="B997" s="313"/>
      <c r="C997" s="313"/>
      <c r="D997" s="313"/>
      <c r="E997" s="313"/>
      <c r="F997" s="1542"/>
      <c r="G997" s="1542"/>
      <c r="H997" s="1542"/>
      <c r="I997" s="1542"/>
      <c r="J997" s="1542"/>
      <c r="K997" s="1542"/>
    </row>
    <row r="998" spans="2:11">
      <c r="B998" s="313"/>
      <c r="C998" s="313"/>
      <c r="D998" s="313"/>
      <c r="E998" s="313"/>
      <c r="F998" s="1542"/>
      <c r="G998" s="1542"/>
      <c r="H998" s="1542"/>
      <c r="I998" s="1542"/>
      <c r="J998" s="1542"/>
      <c r="K998" s="1542"/>
    </row>
    <row r="999" spans="2:11">
      <c r="B999" s="313"/>
      <c r="C999" s="313"/>
      <c r="D999" s="313"/>
      <c r="E999" s="313"/>
      <c r="F999" s="1542"/>
      <c r="G999" s="1542"/>
      <c r="H999" s="1542"/>
      <c r="I999" s="1542"/>
      <c r="J999" s="1542"/>
      <c r="K999" s="1542"/>
    </row>
    <row r="1000" spans="2:11">
      <c r="B1000" s="313"/>
      <c r="C1000" s="313"/>
      <c r="D1000" s="313"/>
      <c r="E1000" s="313"/>
      <c r="F1000" s="1542"/>
      <c r="G1000" s="1542"/>
      <c r="H1000" s="1542"/>
      <c r="I1000" s="1542"/>
      <c r="J1000" s="1542"/>
      <c r="K1000" s="1542"/>
    </row>
    <row r="1001" spans="2:11">
      <c r="B1001" s="313"/>
      <c r="C1001" s="313"/>
      <c r="D1001" s="313"/>
      <c r="E1001" s="313"/>
      <c r="F1001" s="1542"/>
      <c r="G1001" s="1542"/>
      <c r="H1001" s="1542"/>
      <c r="I1001" s="1542"/>
      <c r="J1001" s="1542"/>
      <c r="K1001" s="1542"/>
    </row>
    <row r="1002" spans="2:11">
      <c r="B1002" s="313"/>
      <c r="C1002" s="313"/>
      <c r="D1002" s="313"/>
      <c r="E1002" s="313"/>
      <c r="F1002" s="1542"/>
      <c r="G1002" s="1542"/>
      <c r="H1002" s="1542"/>
      <c r="I1002" s="1542"/>
      <c r="J1002" s="1542"/>
      <c r="K1002" s="1542"/>
    </row>
    <row r="1003" spans="2:11">
      <c r="B1003" s="313"/>
      <c r="C1003" s="313"/>
      <c r="D1003" s="313"/>
      <c r="E1003" s="313"/>
      <c r="F1003" s="1542"/>
      <c r="G1003" s="1542"/>
      <c r="H1003" s="1542"/>
      <c r="I1003" s="1542"/>
      <c r="J1003" s="1542"/>
      <c r="K1003" s="1542"/>
    </row>
    <row r="1004" spans="2:11">
      <c r="B1004" s="313"/>
      <c r="C1004" s="313"/>
      <c r="D1004" s="313"/>
      <c r="E1004" s="313"/>
      <c r="F1004" s="1542"/>
      <c r="G1004" s="1542"/>
      <c r="H1004" s="1542"/>
      <c r="I1004" s="1542"/>
      <c r="J1004" s="1542"/>
      <c r="K1004" s="1542"/>
    </row>
    <row r="1005" spans="2:11">
      <c r="B1005" s="313"/>
      <c r="C1005" s="313"/>
      <c r="D1005" s="313"/>
      <c r="E1005" s="313"/>
      <c r="F1005" s="1542"/>
      <c r="G1005" s="1542"/>
      <c r="H1005" s="1542"/>
      <c r="I1005" s="1542"/>
      <c r="J1005" s="1542"/>
      <c r="K1005" s="1542"/>
    </row>
    <row r="1006" spans="2:11">
      <c r="B1006" s="313"/>
      <c r="C1006" s="313"/>
      <c r="D1006" s="313"/>
      <c r="E1006" s="313"/>
      <c r="F1006" s="1542"/>
      <c r="G1006" s="1542"/>
      <c r="H1006" s="1542"/>
      <c r="I1006" s="1542"/>
      <c r="J1006" s="1542"/>
      <c r="K1006" s="1542"/>
    </row>
    <row r="1007" spans="2:11">
      <c r="B1007" s="313"/>
      <c r="C1007" s="313"/>
      <c r="D1007" s="313"/>
      <c r="E1007" s="313"/>
      <c r="F1007" s="1542"/>
      <c r="G1007" s="1542"/>
      <c r="H1007" s="1542"/>
      <c r="I1007" s="1542"/>
      <c r="J1007" s="1542"/>
      <c r="K1007" s="1542"/>
    </row>
    <row r="1008" spans="2:11">
      <c r="B1008" s="313"/>
      <c r="C1008" s="313"/>
      <c r="D1008" s="313"/>
      <c r="E1008" s="313"/>
      <c r="F1008" s="1542"/>
      <c r="G1008" s="1542"/>
      <c r="H1008" s="1542"/>
      <c r="I1008" s="1542"/>
      <c r="J1008" s="1542"/>
      <c r="K1008" s="1542"/>
    </row>
    <row r="1009" spans="2:11">
      <c r="B1009" s="313"/>
      <c r="C1009" s="313"/>
      <c r="D1009" s="313"/>
      <c r="E1009" s="313"/>
      <c r="F1009" s="1542"/>
      <c r="G1009" s="1542"/>
      <c r="H1009" s="1542"/>
      <c r="I1009" s="1542"/>
      <c r="J1009" s="1542"/>
      <c r="K1009" s="1542"/>
    </row>
    <row r="1010" spans="2:11">
      <c r="B1010" s="313"/>
      <c r="C1010" s="313"/>
      <c r="D1010" s="313"/>
      <c r="E1010" s="313"/>
      <c r="F1010" s="1542"/>
      <c r="G1010" s="1542"/>
      <c r="H1010" s="1542"/>
      <c r="I1010" s="1542"/>
      <c r="J1010" s="1542"/>
      <c r="K1010" s="1542"/>
    </row>
    <row r="1011" spans="2:11">
      <c r="B1011" s="313"/>
      <c r="C1011" s="313"/>
      <c r="D1011" s="313"/>
      <c r="E1011" s="313"/>
      <c r="F1011" s="1542"/>
      <c r="G1011" s="1542"/>
      <c r="H1011" s="1542"/>
      <c r="I1011" s="1542"/>
      <c r="J1011" s="1542"/>
      <c r="K1011" s="1542"/>
    </row>
    <row r="1012" spans="2:11">
      <c r="B1012" s="313"/>
      <c r="C1012" s="313"/>
      <c r="D1012" s="313"/>
      <c r="E1012" s="313"/>
      <c r="F1012" s="1542"/>
      <c r="G1012" s="1542"/>
      <c r="H1012" s="1542"/>
      <c r="I1012" s="1542"/>
      <c r="J1012" s="1542"/>
      <c r="K1012" s="1542"/>
    </row>
    <row r="1013" spans="2:11">
      <c r="B1013" s="313"/>
      <c r="C1013" s="313"/>
      <c r="D1013" s="313"/>
      <c r="E1013" s="313"/>
      <c r="F1013" s="1542"/>
      <c r="G1013" s="1542"/>
      <c r="H1013" s="1542"/>
      <c r="I1013" s="1542"/>
      <c r="J1013" s="1542"/>
      <c r="K1013" s="1542"/>
    </row>
    <row r="1014" spans="2:11">
      <c r="B1014" s="313"/>
      <c r="C1014" s="313"/>
      <c r="D1014" s="313"/>
      <c r="E1014" s="313"/>
      <c r="F1014" s="1542"/>
      <c r="G1014" s="1542"/>
      <c r="H1014" s="1542"/>
      <c r="I1014" s="1542"/>
      <c r="J1014" s="1542"/>
      <c r="K1014" s="1542"/>
    </row>
    <row r="1015" spans="2:11">
      <c r="B1015" s="313"/>
      <c r="C1015" s="313"/>
      <c r="D1015" s="313"/>
      <c r="E1015" s="313"/>
      <c r="F1015" s="1542"/>
      <c r="G1015" s="1542"/>
      <c r="H1015" s="1542"/>
      <c r="I1015" s="1542"/>
      <c r="J1015" s="1542"/>
      <c r="K1015" s="1542"/>
    </row>
    <row r="1016" spans="2:11">
      <c r="B1016" s="313"/>
      <c r="C1016" s="313"/>
      <c r="D1016" s="313"/>
      <c r="E1016" s="313"/>
      <c r="F1016" s="1542"/>
      <c r="G1016" s="1542"/>
      <c r="H1016" s="1542"/>
      <c r="I1016" s="1542"/>
      <c r="J1016" s="1542"/>
      <c r="K1016" s="1542"/>
    </row>
    <row r="1017" spans="2:11">
      <c r="B1017" s="313"/>
      <c r="C1017" s="313"/>
      <c r="D1017" s="313"/>
      <c r="E1017" s="313"/>
      <c r="F1017" s="1542"/>
      <c r="G1017" s="1542"/>
      <c r="H1017" s="1542"/>
      <c r="I1017" s="1542"/>
      <c r="J1017" s="1542"/>
      <c r="K1017" s="1542"/>
    </row>
    <row r="1018" spans="2:11">
      <c r="B1018" s="313"/>
      <c r="C1018" s="313"/>
      <c r="D1018" s="313"/>
      <c r="E1018" s="313"/>
      <c r="F1018" s="1542"/>
      <c r="G1018" s="1542"/>
      <c r="H1018" s="1542"/>
      <c r="I1018" s="1542"/>
      <c r="J1018" s="1542"/>
      <c r="K1018" s="1542"/>
    </row>
    <row r="1019" spans="2:11">
      <c r="B1019" s="313"/>
      <c r="C1019" s="313"/>
      <c r="D1019" s="313"/>
      <c r="E1019" s="313"/>
      <c r="F1019" s="1542"/>
      <c r="G1019" s="1542"/>
      <c r="H1019" s="1542"/>
      <c r="I1019" s="1542"/>
      <c r="J1019" s="1542"/>
      <c r="K1019" s="1542"/>
    </row>
    <row r="1020" spans="2:11">
      <c r="B1020" s="313"/>
      <c r="C1020" s="313"/>
      <c r="D1020" s="313"/>
      <c r="E1020" s="313"/>
      <c r="F1020" s="1542"/>
      <c r="G1020" s="1542"/>
      <c r="H1020" s="1542"/>
      <c r="I1020" s="1542"/>
      <c r="J1020" s="1542"/>
      <c r="K1020" s="1542"/>
    </row>
    <row r="1021" spans="2:11">
      <c r="B1021" s="313"/>
      <c r="C1021" s="313"/>
      <c r="D1021" s="313"/>
      <c r="E1021" s="313"/>
      <c r="F1021" s="1542"/>
      <c r="G1021" s="1542"/>
      <c r="H1021" s="1542"/>
      <c r="I1021" s="1542"/>
      <c r="J1021" s="1542"/>
      <c r="K1021" s="1542"/>
    </row>
    <row r="1022" spans="2:11">
      <c r="B1022" s="313"/>
      <c r="C1022" s="313"/>
      <c r="D1022" s="313"/>
      <c r="E1022" s="313"/>
      <c r="F1022" s="1542"/>
      <c r="G1022" s="1542"/>
      <c r="H1022" s="1542"/>
      <c r="I1022" s="1542"/>
      <c r="J1022" s="1542"/>
      <c r="K1022" s="1542"/>
    </row>
    <row r="1023" spans="2:11">
      <c r="B1023" s="313"/>
      <c r="C1023" s="313"/>
      <c r="D1023" s="313"/>
      <c r="E1023" s="313"/>
      <c r="F1023" s="1542"/>
      <c r="G1023" s="1542"/>
      <c r="H1023" s="1542"/>
      <c r="I1023" s="1542"/>
      <c r="J1023" s="1542"/>
      <c r="K1023" s="1542"/>
    </row>
    <row r="1024" spans="2:11">
      <c r="B1024" s="313"/>
      <c r="C1024" s="313"/>
      <c r="D1024" s="313"/>
      <c r="E1024" s="313"/>
      <c r="F1024" s="1542"/>
      <c r="G1024" s="1542"/>
      <c r="H1024" s="1542"/>
      <c r="I1024" s="1542"/>
      <c r="J1024" s="1542"/>
      <c r="K1024" s="1542"/>
    </row>
    <row r="1025" spans="2:11">
      <c r="B1025" s="313"/>
      <c r="C1025" s="313"/>
      <c r="D1025" s="313"/>
      <c r="E1025" s="313"/>
      <c r="F1025" s="1542"/>
      <c r="G1025" s="1542"/>
      <c r="H1025" s="1542"/>
      <c r="I1025" s="1542"/>
      <c r="J1025" s="1542"/>
      <c r="K1025" s="1542"/>
    </row>
    <row r="1026" spans="2:11">
      <c r="B1026" s="313"/>
      <c r="C1026" s="313"/>
      <c r="D1026" s="313"/>
      <c r="E1026" s="313"/>
      <c r="F1026" s="1542"/>
      <c r="G1026" s="1542"/>
      <c r="H1026" s="1542"/>
      <c r="I1026" s="1542"/>
      <c r="J1026" s="1542"/>
      <c r="K1026" s="1542"/>
    </row>
    <row r="1027" spans="2:11">
      <c r="B1027" s="313"/>
      <c r="C1027" s="313"/>
      <c r="D1027" s="313"/>
      <c r="E1027" s="313"/>
      <c r="F1027" s="1542"/>
      <c r="G1027" s="1542"/>
      <c r="H1027" s="1542"/>
      <c r="I1027" s="1542"/>
      <c r="J1027" s="1542"/>
      <c r="K1027" s="1542"/>
    </row>
    <row r="1028" spans="2:11">
      <c r="B1028" s="313"/>
      <c r="C1028" s="313"/>
      <c r="D1028" s="313"/>
      <c r="E1028" s="313"/>
      <c r="F1028" s="1542"/>
      <c r="G1028" s="1542"/>
      <c r="H1028" s="1542"/>
      <c r="I1028" s="1542"/>
      <c r="J1028" s="1542"/>
      <c r="K1028" s="1542"/>
    </row>
    <row r="1029" spans="2:11">
      <c r="B1029" s="313"/>
      <c r="C1029" s="313"/>
      <c r="D1029" s="313"/>
      <c r="E1029" s="313"/>
      <c r="F1029" s="1542"/>
      <c r="G1029" s="1542"/>
      <c r="H1029" s="1542"/>
      <c r="I1029" s="1542"/>
      <c r="J1029" s="1542"/>
      <c r="K1029" s="1542"/>
    </row>
    <row r="1030" spans="2:11">
      <c r="B1030" s="313"/>
      <c r="C1030" s="313"/>
      <c r="D1030" s="313"/>
      <c r="E1030" s="313"/>
      <c r="F1030" s="1542"/>
      <c r="G1030" s="1542"/>
      <c r="H1030" s="1542"/>
      <c r="I1030" s="1542"/>
      <c r="J1030" s="1542"/>
      <c r="K1030" s="1542"/>
    </row>
    <row r="1031" spans="2:11">
      <c r="B1031" s="313"/>
      <c r="C1031" s="313"/>
      <c r="D1031" s="313"/>
      <c r="E1031" s="313"/>
      <c r="F1031" s="1542"/>
      <c r="G1031" s="1542"/>
      <c r="H1031" s="1542"/>
      <c r="I1031" s="1542"/>
      <c r="J1031" s="1542"/>
      <c r="K1031" s="1542"/>
    </row>
    <row r="1032" spans="2:11">
      <c r="B1032" s="313"/>
      <c r="C1032" s="313"/>
      <c r="D1032" s="313"/>
      <c r="E1032" s="313"/>
      <c r="F1032" s="1542"/>
      <c r="G1032" s="1542"/>
      <c r="H1032" s="1542"/>
      <c r="I1032" s="1542"/>
      <c r="J1032" s="1542"/>
      <c r="K1032" s="1542"/>
    </row>
    <row r="1033" spans="2:11">
      <c r="B1033" s="313"/>
      <c r="C1033" s="313"/>
      <c r="D1033" s="313"/>
      <c r="E1033" s="313"/>
      <c r="F1033" s="1542"/>
      <c r="G1033" s="1542"/>
      <c r="H1033" s="1542"/>
      <c r="I1033" s="1542"/>
      <c r="J1033" s="1542"/>
      <c r="K1033" s="1542"/>
    </row>
    <row r="1034" spans="2:11">
      <c r="B1034" s="313"/>
      <c r="C1034" s="313"/>
      <c r="D1034" s="313"/>
      <c r="E1034" s="313"/>
      <c r="F1034" s="1542"/>
      <c r="G1034" s="1542"/>
      <c r="H1034" s="1542"/>
      <c r="I1034" s="1542"/>
      <c r="J1034" s="1542"/>
      <c r="K1034" s="1542"/>
    </row>
    <row r="1035" spans="2:11">
      <c r="B1035" s="313"/>
      <c r="C1035" s="313"/>
      <c r="D1035" s="313"/>
      <c r="E1035" s="313"/>
      <c r="F1035" s="1542"/>
      <c r="G1035" s="1542"/>
      <c r="H1035" s="1542"/>
      <c r="I1035" s="1542"/>
      <c r="J1035" s="1542"/>
      <c r="K1035" s="1542"/>
    </row>
    <row r="1036" spans="2:11">
      <c r="B1036" s="313"/>
      <c r="C1036" s="313"/>
      <c r="D1036" s="313"/>
      <c r="E1036" s="313"/>
      <c r="F1036" s="1542"/>
      <c r="G1036" s="1542"/>
      <c r="H1036" s="1542"/>
      <c r="I1036" s="1542"/>
      <c r="J1036" s="1542"/>
      <c r="K1036" s="1542"/>
    </row>
    <row r="1037" spans="2:11">
      <c r="B1037" s="313"/>
      <c r="C1037" s="313"/>
      <c r="D1037" s="313"/>
      <c r="E1037" s="313"/>
      <c r="F1037" s="1542"/>
      <c r="G1037" s="1542"/>
      <c r="H1037" s="1542"/>
      <c r="I1037" s="1542"/>
      <c r="J1037" s="1542"/>
      <c r="K1037" s="1542"/>
    </row>
    <row r="1038" spans="2:11">
      <c r="B1038" s="313"/>
      <c r="C1038" s="313"/>
      <c r="D1038" s="313"/>
      <c r="E1038" s="313"/>
      <c r="F1038" s="1542"/>
      <c r="G1038" s="1542"/>
      <c r="H1038" s="1542"/>
      <c r="I1038" s="1542"/>
      <c r="J1038" s="1542"/>
      <c r="K1038" s="1542"/>
    </row>
    <row r="1039" spans="2:11">
      <c r="B1039" s="313"/>
      <c r="C1039" s="313"/>
      <c r="D1039" s="313"/>
      <c r="E1039" s="313"/>
      <c r="F1039" s="1542"/>
      <c r="G1039" s="1542"/>
      <c r="H1039" s="1542"/>
      <c r="I1039" s="1542"/>
      <c r="J1039" s="1542"/>
      <c r="K1039" s="1542"/>
    </row>
    <row r="1040" spans="2:11">
      <c r="B1040" s="313"/>
      <c r="C1040" s="313"/>
      <c r="D1040" s="313"/>
      <c r="E1040" s="313"/>
      <c r="F1040" s="1542"/>
      <c r="G1040" s="1542"/>
      <c r="H1040" s="1542"/>
      <c r="I1040" s="1542"/>
      <c r="J1040" s="1542"/>
      <c r="K1040" s="1542"/>
    </row>
    <row r="1041" spans="2:11">
      <c r="B1041" s="313"/>
      <c r="C1041" s="313"/>
      <c r="D1041" s="313"/>
      <c r="E1041" s="313"/>
      <c r="F1041" s="1542"/>
      <c r="G1041" s="1542"/>
      <c r="H1041" s="1542"/>
      <c r="I1041" s="1542"/>
      <c r="J1041" s="1542"/>
      <c r="K1041" s="1542"/>
    </row>
    <row r="1042" spans="2:11">
      <c r="B1042" s="313"/>
      <c r="C1042" s="313"/>
      <c r="D1042" s="313"/>
      <c r="E1042" s="313"/>
      <c r="F1042" s="1542"/>
      <c r="G1042" s="1542"/>
      <c r="H1042" s="1542"/>
      <c r="I1042" s="1542"/>
      <c r="J1042" s="1542"/>
      <c r="K1042" s="1542"/>
    </row>
    <row r="1043" spans="2:11">
      <c r="B1043" s="313"/>
      <c r="C1043" s="313"/>
      <c r="D1043" s="313"/>
      <c r="E1043" s="313"/>
      <c r="F1043" s="1542"/>
      <c r="G1043" s="1542"/>
      <c r="H1043" s="1542"/>
      <c r="I1043" s="1542"/>
      <c r="J1043" s="1542"/>
      <c r="K1043" s="1542"/>
    </row>
    <row r="1044" spans="2:11">
      <c r="B1044" s="313"/>
      <c r="C1044" s="313"/>
      <c r="D1044" s="313"/>
      <c r="E1044" s="313"/>
      <c r="F1044" s="1542"/>
      <c r="G1044" s="1542"/>
      <c r="H1044" s="1542"/>
      <c r="I1044" s="1542"/>
      <c r="J1044" s="1542"/>
      <c r="K1044" s="1542"/>
    </row>
    <row r="1045" spans="2:11">
      <c r="B1045" s="313"/>
      <c r="C1045" s="313"/>
      <c r="D1045" s="313"/>
      <c r="E1045" s="313"/>
      <c r="F1045" s="1542"/>
      <c r="G1045" s="1542"/>
      <c r="H1045" s="1542"/>
      <c r="I1045" s="1542"/>
      <c r="J1045" s="1542"/>
      <c r="K1045" s="1542"/>
    </row>
    <row r="1046" spans="2:11">
      <c r="B1046" s="313"/>
      <c r="C1046" s="313"/>
      <c r="D1046" s="313"/>
      <c r="E1046" s="313"/>
      <c r="F1046" s="1542"/>
      <c r="G1046" s="1542"/>
      <c r="H1046" s="1542"/>
      <c r="I1046" s="1542"/>
      <c r="J1046" s="1542"/>
      <c r="K1046" s="1542"/>
    </row>
    <row r="1047" spans="2:11">
      <c r="B1047" s="313"/>
      <c r="C1047" s="313"/>
      <c r="D1047" s="313"/>
      <c r="E1047" s="313"/>
      <c r="F1047" s="1542"/>
      <c r="G1047" s="1542"/>
      <c r="H1047" s="1542"/>
      <c r="I1047" s="1542"/>
      <c r="J1047" s="1542"/>
      <c r="K1047" s="1542"/>
    </row>
    <row r="1048" spans="2:11">
      <c r="B1048" s="313"/>
      <c r="C1048" s="313"/>
      <c r="D1048" s="313"/>
      <c r="E1048" s="313"/>
      <c r="F1048" s="1542"/>
      <c r="G1048" s="1542"/>
      <c r="H1048" s="1542"/>
      <c r="I1048" s="1542"/>
      <c r="J1048" s="1542"/>
      <c r="K1048" s="1542"/>
    </row>
    <row r="1049" spans="2:11">
      <c r="B1049" s="313"/>
      <c r="C1049" s="313"/>
      <c r="D1049" s="313"/>
      <c r="E1049" s="313"/>
      <c r="F1049" s="1542"/>
      <c r="G1049" s="1542"/>
      <c r="H1049" s="1542"/>
      <c r="I1049" s="1542"/>
      <c r="J1049" s="1542"/>
      <c r="K1049" s="1542"/>
    </row>
    <row r="1050" spans="2:11">
      <c r="B1050" s="313"/>
      <c r="C1050" s="313"/>
      <c r="D1050" s="313"/>
      <c r="E1050" s="313"/>
      <c r="F1050" s="1542"/>
      <c r="G1050" s="1542"/>
      <c r="H1050" s="1542"/>
      <c r="I1050" s="1542"/>
      <c r="J1050" s="1542"/>
      <c r="K1050" s="1542"/>
    </row>
    <row r="1051" spans="2:11">
      <c r="B1051" s="313"/>
      <c r="C1051" s="313"/>
      <c r="D1051" s="313"/>
      <c r="E1051" s="313"/>
      <c r="F1051" s="1542"/>
      <c r="G1051" s="1542"/>
      <c r="H1051" s="1542"/>
      <c r="I1051" s="1542"/>
      <c r="J1051" s="1542"/>
      <c r="K1051" s="1542"/>
    </row>
    <row r="1052" spans="2:11">
      <c r="B1052" s="313"/>
      <c r="C1052" s="313"/>
      <c r="D1052" s="313"/>
      <c r="E1052" s="313"/>
      <c r="F1052" s="1542"/>
      <c r="G1052" s="1542"/>
      <c r="H1052" s="1542"/>
      <c r="I1052" s="1542"/>
      <c r="J1052" s="1542"/>
      <c r="K1052" s="1542"/>
    </row>
    <row r="1053" spans="2:11">
      <c r="B1053" s="313"/>
      <c r="C1053" s="313"/>
      <c r="D1053" s="313"/>
      <c r="E1053" s="313"/>
      <c r="F1053" s="1542"/>
      <c r="G1053" s="1542"/>
      <c r="H1053" s="1542"/>
      <c r="I1053" s="1542"/>
      <c r="J1053" s="1542"/>
      <c r="K1053" s="1542"/>
    </row>
    <row r="1054" spans="2:11">
      <c r="B1054" s="313"/>
      <c r="C1054" s="313"/>
      <c r="D1054" s="313"/>
      <c r="E1054" s="313"/>
      <c r="F1054" s="1542"/>
      <c r="G1054" s="1542"/>
      <c r="H1054" s="1542"/>
      <c r="I1054" s="1542"/>
      <c r="J1054" s="1542"/>
      <c r="K1054" s="1542"/>
    </row>
    <row r="1055" spans="2:11">
      <c r="B1055" s="313"/>
      <c r="C1055" s="313"/>
      <c r="D1055" s="313"/>
      <c r="E1055" s="313"/>
      <c r="F1055" s="1542"/>
      <c r="G1055" s="1542"/>
      <c r="H1055" s="1542"/>
      <c r="I1055" s="1542"/>
      <c r="J1055" s="1542"/>
      <c r="K1055" s="1542"/>
    </row>
    <row r="1056" spans="2:11">
      <c r="B1056" s="313"/>
      <c r="C1056" s="313"/>
      <c r="D1056" s="313"/>
      <c r="E1056" s="313"/>
      <c r="F1056" s="1542"/>
      <c r="G1056" s="1542"/>
      <c r="H1056" s="1542"/>
      <c r="I1056" s="1542"/>
      <c r="J1056" s="1542"/>
      <c r="K1056" s="1542"/>
    </row>
    <row r="1057" spans="2:11">
      <c r="B1057" s="313"/>
      <c r="C1057" s="313"/>
      <c r="D1057" s="313"/>
      <c r="E1057" s="313"/>
      <c r="F1057" s="1542"/>
      <c r="G1057" s="1542"/>
      <c r="H1057" s="1542"/>
      <c r="I1057" s="1542"/>
      <c r="J1057" s="1542"/>
      <c r="K1057" s="1542"/>
    </row>
    <row r="1058" spans="2:11">
      <c r="B1058" s="313"/>
      <c r="C1058" s="313"/>
      <c r="D1058" s="313"/>
      <c r="E1058" s="313"/>
      <c r="F1058" s="1542"/>
      <c r="G1058" s="1542"/>
      <c r="H1058" s="1542"/>
      <c r="I1058" s="1542"/>
      <c r="J1058" s="1542"/>
      <c r="K1058" s="1542"/>
    </row>
    <row r="1059" spans="2:11">
      <c r="B1059" s="313"/>
      <c r="C1059" s="313"/>
      <c r="D1059" s="313"/>
      <c r="E1059" s="313"/>
      <c r="F1059" s="1542"/>
      <c r="G1059" s="1542"/>
      <c r="H1059" s="1542"/>
      <c r="I1059" s="1542"/>
      <c r="J1059" s="1542"/>
      <c r="K1059" s="1542"/>
    </row>
    <row r="1060" spans="2:11">
      <c r="B1060" s="313"/>
      <c r="C1060" s="313"/>
      <c r="D1060" s="313"/>
      <c r="E1060" s="313"/>
      <c r="F1060" s="1542"/>
      <c r="G1060" s="1542"/>
      <c r="H1060" s="1542"/>
      <c r="I1060" s="1542"/>
      <c r="J1060" s="1542"/>
      <c r="K1060" s="1542"/>
    </row>
    <row r="1061" spans="2:11">
      <c r="B1061" s="313"/>
      <c r="C1061" s="313"/>
      <c r="D1061" s="313"/>
      <c r="E1061" s="313"/>
      <c r="F1061" s="1542"/>
      <c r="G1061" s="1542"/>
      <c r="H1061" s="1542"/>
      <c r="I1061" s="1542"/>
      <c r="J1061" s="1542"/>
      <c r="K1061" s="1542"/>
    </row>
    <row r="1062" spans="2:11">
      <c r="B1062" s="313"/>
      <c r="C1062" s="313"/>
      <c r="D1062" s="313"/>
      <c r="E1062" s="313"/>
      <c r="F1062" s="1542"/>
      <c r="G1062" s="1542"/>
      <c r="H1062" s="1542"/>
      <c r="I1062" s="1542"/>
      <c r="J1062" s="1542"/>
      <c r="K1062" s="1542"/>
    </row>
    <row r="1063" spans="2:11">
      <c r="B1063" s="313"/>
      <c r="C1063" s="313"/>
      <c r="D1063" s="313"/>
      <c r="E1063" s="313"/>
      <c r="F1063" s="1542"/>
      <c r="G1063" s="1542"/>
      <c r="H1063" s="1542"/>
      <c r="I1063" s="1542"/>
      <c r="J1063" s="1542"/>
      <c r="K1063" s="1542"/>
    </row>
    <row r="1064" spans="2:11">
      <c r="B1064" s="313"/>
      <c r="C1064" s="313"/>
      <c r="D1064" s="313"/>
      <c r="E1064" s="313"/>
      <c r="F1064" s="1542"/>
      <c r="G1064" s="1542"/>
      <c r="H1064" s="1542"/>
      <c r="I1064" s="1542"/>
      <c r="J1064" s="1542"/>
      <c r="K1064" s="1542"/>
    </row>
    <row r="1065" spans="2:11">
      <c r="B1065" s="313"/>
      <c r="C1065" s="313"/>
      <c r="D1065" s="313"/>
      <c r="E1065" s="313"/>
      <c r="F1065" s="1542"/>
      <c r="G1065" s="1542"/>
      <c r="H1065" s="1542"/>
      <c r="I1065" s="1542"/>
      <c r="J1065" s="1542"/>
      <c r="K1065" s="1542"/>
    </row>
    <row r="1066" spans="2:11">
      <c r="B1066" s="313"/>
      <c r="C1066" s="313"/>
      <c r="D1066" s="313"/>
      <c r="E1066" s="313"/>
      <c r="F1066" s="1542"/>
      <c r="G1066" s="1542"/>
      <c r="H1066" s="1542"/>
      <c r="I1066" s="1542"/>
      <c r="J1066" s="1542"/>
      <c r="K1066" s="1542"/>
    </row>
    <row r="1067" spans="2:11">
      <c r="B1067" s="313"/>
      <c r="C1067" s="313"/>
      <c r="D1067" s="313"/>
      <c r="E1067" s="313"/>
      <c r="F1067" s="1542"/>
      <c r="G1067" s="1542"/>
      <c r="H1067" s="1542"/>
      <c r="I1067" s="1542"/>
      <c r="J1067" s="1542"/>
      <c r="K1067" s="1542"/>
    </row>
    <row r="1068" spans="2:11">
      <c r="B1068" s="313"/>
      <c r="C1068" s="313"/>
      <c r="D1068" s="313"/>
      <c r="E1068" s="313"/>
      <c r="F1068" s="1542"/>
      <c r="G1068" s="1542"/>
      <c r="H1068" s="1542"/>
      <c r="I1068" s="1542"/>
      <c r="J1068" s="1542"/>
      <c r="K1068" s="1542"/>
    </row>
    <row r="1069" spans="2:11">
      <c r="B1069" s="313"/>
      <c r="C1069" s="313"/>
      <c r="D1069" s="313"/>
      <c r="E1069" s="313"/>
      <c r="F1069" s="1542"/>
      <c r="G1069" s="1542"/>
      <c r="H1069" s="1542"/>
      <c r="I1069" s="1542"/>
      <c r="J1069" s="1542"/>
      <c r="K1069" s="1542"/>
    </row>
    <row r="1070" spans="2:11">
      <c r="B1070" s="313"/>
      <c r="C1070" s="313"/>
      <c r="D1070" s="313"/>
      <c r="E1070" s="313"/>
      <c r="F1070" s="1542"/>
      <c r="G1070" s="1542"/>
      <c r="H1070" s="1542"/>
      <c r="I1070" s="1542"/>
      <c r="J1070" s="1542"/>
      <c r="K1070" s="1542"/>
    </row>
    <row r="1071" spans="2:11">
      <c r="B1071" s="313"/>
      <c r="C1071" s="313"/>
      <c r="D1071" s="313"/>
      <c r="E1071" s="313"/>
      <c r="F1071" s="1542"/>
      <c r="G1071" s="1542"/>
      <c r="H1071" s="1542"/>
      <c r="I1071" s="1542"/>
      <c r="J1071" s="1542"/>
      <c r="K1071" s="1542"/>
    </row>
    <row r="1072" spans="2:11">
      <c r="B1072" s="313"/>
      <c r="C1072" s="313"/>
      <c r="D1072" s="313"/>
      <c r="E1072" s="313"/>
      <c r="F1072" s="1542"/>
      <c r="G1072" s="1542"/>
      <c r="H1072" s="1542"/>
      <c r="I1072" s="1542"/>
      <c r="J1072" s="1542"/>
      <c r="K1072" s="1542"/>
    </row>
    <row r="1073" spans="2:11">
      <c r="B1073" s="313"/>
      <c r="C1073" s="313"/>
      <c r="D1073" s="313"/>
      <c r="E1073" s="313"/>
      <c r="F1073" s="1542"/>
      <c r="G1073" s="1542"/>
      <c r="H1073" s="1542"/>
      <c r="I1073" s="1542"/>
      <c r="J1073" s="1542"/>
      <c r="K1073" s="1542"/>
    </row>
    <row r="1074" spans="2:11">
      <c r="B1074" s="313"/>
      <c r="C1074" s="313"/>
      <c r="D1074" s="313"/>
      <c r="E1074" s="313"/>
      <c r="F1074" s="1542"/>
      <c r="G1074" s="1542"/>
      <c r="H1074" s="1542"/>
      <c r="I1074" s="1542"/>
      <c r="J1074" s="1542"/>
      <c r="K1074" s="1542"/>
    </row>
    <row r="1075" spans="2:11">
      <c r="B1075" s="313"/>
      <c r="C1075" s="313"/>
      <c r="D1075" s="313"/>
      <c r="E1075" s="313"/>
      <c r="F1075" s="1542"/>
      <c r="G1075" s="1542"/>
      <c r="H1075" s="1542"/>
      <c r="I1075" s="1542"/>
      <c r="J1075" s="1542"/>
      <c r="K1075" s="1542"/>
    </row>
    <row r="1076" spans="2:11">
      <c r="B1076" s="313"/>
      <c r="C1076" s="313"/>
      <c r="D1076" s="313"/>
      <c r="E1076" s="313"/>
      <c r="F1076" s="1542"/>
      <c r="G1076" s="1542"/>
      <c r="H1076" s="1542"/>
      <c r="I1076" s="1542"/>
      <c r="J1076" s="1542"/>
      <c r="K1076" s="1542"/>
    </row>
    <row r="1077" spans="2:11">
      <c r="B1077" s="313"/>
      <c r="C1077" s="313"/>
      <c r="D1077" s="313"/>
      <c r="E1077" s="313"/>
      <c r="F1077" s="1542"/>
      <c r="G1077" s="1542"/>
      <c r="H1077" s="1542"/>
      <c r="I1077" s="1542"/>
      <c r="J1077" s="1542"/>
      <c r="K1077" s="1542"/>
    </row>
    <row r="1078" spans="2:11">
      <c r="B1078" s="313"/>
      <c r="C1078" s="313"/>
      <c r="D1078" s="313"/>
      <c r="E1078" s="313"/>
      <c r="F1078" s="1542"/>
      <c r="G1078" s="1542"/>
      <c r="H1078" s="1542"/>
      <c r="I1078" s="1542"/>
      <c r="J1078" s="1542"/>
      <c r="K1078" s="1542"/>
    </row>
    <row r="1079" spans="2:11">
      <c r="B1079" s="313"/>
      <c r="C1079" s="313"/>
      <c r="D1079" s="313"/>
      <c r="E1079" s="313"/>
      <c r="F1079" s="1542"/>
      <c r="G1079" s="1542"/>
      <c r="H1079" s="1542"/>
      <c r="I1079" s="1542"/>
      <c r="J1079" s="1542"/>
      <c r="K1079" s="1542"/>
    </row>
    <row r="1080" spans="2:11">
      <c r="B1080" s="313"/>
      <c r="C1080" s="313"/>
      <c r="D1080" s="313"/>
      <c r="E1080" s="313"/>
      <c r="F1080" s="1542"/>
      <c r="G1080" s="1542"/>
      <c r="H1080" s="1542"/>
      <c r="I1080" s="1542"/>
      <c r="J1080" s="1542"/>
      <c r="K1080" s="1542"/>
    </row>
    <row r="1081" spans="2:11">
      <c r="B1081" s="313"/>
      <c r="C1081" s="313"/>
      <c r="D1081" s="313"/>
      <c r="E1081" s="313"/>
      <c r="F1081" s="1542"/>
      <c r="G1081" s="1542"/>
      <c r="H1081" s="1542"/>
      <c r="I1081" s="1542"/>
      <c r="J1081" s="1542"/>
      <c r="K1081" s="1542"/>
    </row>
    <row r="1082" spans="2:11">
      <c r="B1082" s="313"/>
      <c r="C1082" s="313"/>
      <c r="D1082" s="313"/>
      <c r="E1082" s="313"/>
      <c r="F1082" s="1542"/>
      <c r="G1082" s="1542"/>
      <c r="H1082" s="1542"/>
      <c r="I1082" s="1542"/>
      <c r="J1082" s="1542"/>
      <c r="K1082" s="1542"/>
    </row>
    <row r="1083" spans="2:11">
      <c r="B1083" s="313"/>
      <c r="C1083" s="313"/>
      <c r="D1083" s="313"/>
      <c r="E1083" s="313"/>
      <c r="F1083" s="1542"/>
      <c r="G1083" s="1542"/>
      <c r="H1083" s="1542"/>
      <c r="I1083" s="1542"/>
      <c r="J1083" s="1542"/>
      <c r="K1083" s="1542"/>
    </row>
    <row r="1084" spans="2:11">
      <c r="B1084" s="313"/>
      <c r="C1084" s="313"/>
      <c r="D1084" s="313"/>
      <c r="E1084" s="313"/>
      <c r="F1084" s="1542"/>
      <c r="G1084" s="1542"/>
      <c r="H1084" s="1542"/>
      <c r="I1084" s="1542"/>
      <c r="J1084" s="1542"/>
      <c r="K1084" s="1542"/>
    </row>
    <row r="1085" spans="2:11">
      <c r="B1085" s="313"/>
      <c r="C1085" s="313"/>
      <c r="D1085" s="313"/>
      <c r="E1085" s="313"/>
      <c r="F1085" s="1542"/>
      <c r="G1085" s="1542"/>
      <c r="H1085" s="1542"/>
      <c r="I1085" s="1542"/>
      <c r="J1085" s="1542"/>
      <c r="K1085" s="1542"/>
    </row>
    <row r="1086" spans="2:11">
      <c r="B1086" s="313"/>
      <c r="C1086" s="313"/>
      <c r="D1086" s="313"/>
      <c r="E1086" s="313"/>
      <c r="F1086" s="1542"/>
      <c r="G1086" s="1542"/>
      <c r="H1086" s="1542"/>
      <c r="I1086" s="1542"/>
      <c r="J1086" s="1542"/>
      <c r="K1086" s="1542"/>
    </row>
    <row r="1087" spans="2:11">
      <c r="B1087" s="313"/>
      <c r="C1087" s="313"/>
      <c r="D1087" s="313"/>
      <c r="E1087" s="313"/>
      <c r="F1087" s="1542"/>
      <c r="G1087" s="1542"/>
      <c r="H1087" s="1542"/>
      <c r="I1087" s="1542"/>
      <c r="J1087" s="1542"/>
      <c r="K1087" s="1542"/>
    </row>
    <row r="1088" spans="2:11">
      <c r="B1088" s="313"/>
      <c r="C1088" s="313"/>
      <c r="D1088" s="313"/>
      <c r="E1088" s="313"/>
      <c r="F1088" s="1542"/>
      <c r="G1088" s="1542"/>
      <c r="H1088" s="1542"/>
      <c r="I1088" s="1542"/>
      <c r="J1088" s="1542"/>
      <c r="K1088" s="1542"/>
    </row>
    <row r="1089" spans="2:11">
      <c r="B1089" s="313"/>
      <c r="C1089" s="313"/>
      <c r="D1089" s="313"/>
      <c r="E1089" s="313"/>
      <c r="F1089" s="1542"/>
      <c r="G1089" s="1542"/>
      <c r="H1089" s="1542"/>
      <c r="I1089" s="1542"/>
      <c r="J1089" s="1542"/>
      <c r="K1089" s="1542"/>
    </row>
    <row r="1090" spans="2:11">
      <c r="B1090" s="313"/>
      <c r="C1090" s="313"/>
      <c r="D1090" s="313"/>
      <c r="E1090" s="313"/>
      <c r="F1090" s="1542"/>
      <c r="G1090" s="1542"/>
      <c r="H1090" s="1542"/>
      <c r="I1090" s="1542"/>
      <c r="J1090" s="1542"/>
      <c r="K1090" s="1542"/>
    </row>
    <row r="1091" spans="2:11">
      <c r="B1091" s="313"/>
      <c r="C1091" s="313"/>
      <c r="D1091" s="313"/>
      <c r="E1091" s="313"/>
      <c r="F1091" s="1542"/>
      <c r="G1091" s="1542"/>
      <c r="H1091" s="1542"/>
      <c r="I1091" s="1542"/>
      <c r="J1091" s="1542"/>
      <c r="K1091" s="1542"/>
    </row>
    <row r="1092" spans="2:11">
      <c r="B1092" s="313"/>
      <c r="C1092" s="313"/>
      <c r="D1092" s="313"/>
      <c r="E1092" s="313"/>
      <c r="F1092" s="1542"/>
      <c r="G1092" s="1542"/>
      <c r="H1092" s="1542"/>
      <c r="I1092" s="1542"/>
      <c r="J1092" s="1542"/>
      <c r="K1092" s="1542"/>
    </row>
    <row r="1093" spans="2:11">
      <c r="B1093" s="313"/>
      <c r="C1093" s="313"/>
      <c r="D1093" s="313"/>
      <c r="E1093" s="313"/>
      <c r="F1093" s="1542"/>
      <c r="G1093" s="1542"/>
      <c r="H1093" s="1542"/>
      <c r="I1093" s="1542"/>
      <c r="J1093" s="1542"/>
      <c r="K1093" s="1542"/>
    </row>
    <row r="1094" spans="2:11">
      <c r="B1094" s="313"/>
      <c r="C1094" s="313"/>
      <c r="D1094" s="313"/>
      <c r="E1094" s="313"/>
      <c r="F1094" s="1542"/>
      <c r="G1094" s="1542"/>
      <c r="H1094" s="1542"/>
      <c r="I1094" s="1542"/>
      <c r="J1094" s="1542"/>
      <c r="K1094" s="1542"/>
    </row>
    <row r="1095" spans="2:11">
      <c r="B1095" s="313"/>
      <c r="C1095" s="313"/>
      <c r="D1095" s="313"/>
      <c r="E1095" s="313"/>
      <c r="F1095" s="1542"/>
      <c r="G1095" s="1542"/>
      <c r="H1095" s="1542"/>
      <c r="I1095" s="1542"/>
      <c r="J1095" s="1542"/>
      <c r="K1095" s="1542"/>
    </row>
    <row r="1096" spans="2:11">
      <c r="B1096" s="313"/>
      <c r="C1096" s="313"/>
      <c r="D1096" s="313"/>
      <c r="E1096" s="313"/>
      <c r="F1096" s="1542"/>
      <c r="G1096" s="1542"/>
      <c r="H1096" s="1542"/>
      <c r="I1096" s="1542"/>
      <c r="J1096" s="1542"/>
      <c r="K1096" s="1542"/>
    </row>
    <row r="1097" spans="2:11">
      <c r="B1097" s="313"/>
      <c r="C1097" s="313"/>
      <c r="D1097" s="313"/>
      <c r="E1097" s="313"/>
      <c r="F1097" s="1542"/>
      <c r="G1097" s="1542"/>
      <c r="H1097" s="1542"/>
      <c r="I1097" s="1542"/>
      <c r="J1097" s="1542"/>
      <c r="K1097" s="1542"/>
    </row>
    <row r="1098" spans="2:11">
      <c r="B1098" s="313"/>
      <c r="C1098" s="313"/>
      <c r="D1098" s="313"/>
      <c r="E1098" s="313"/>
      <c r="F1098" s="1542"/>
      <c r="G1098" s="1542"/>
      <c r="H1098" s="1542"/>
      <c r="I1098" s="1542"/>
      <c r="J1098" s="1542"/>
      <c r="K1098" s="1542"/>
    </row>
    <row r="1099" spans="2:11">
      <c r="B1099" s="313"/>
      <c r="C1099" s="313"/>
      <c r="D1099" s="313"/>
      <c r="E1099" s="313"/>
      <c r="F1099" s="1542"/>
      <c r="G1099" s="1542"/>
      <c r="H1099" s="1542"/>
      <c r="I1099" s="1542"/>
      <c r="J1099" s="1542"/>
      <c r="K1099" s="1542"/>
    </row>
    <row r="1100" spans="2:11">
      <c r="B1100" s="313"/>
      <c r="C1100" s="313"/>
      <c r="D1100" s="313"/>
      <c r="E1100" s="313"/>
      <c r="F1100" s="1542"/>
      <c r="G1100" s="1542"/>
      <c r="H1100" s="1542"/>
      <c r="I1100" s="1542"/>
      <c r="J1100" s="1542"/>
      <c r="K1100" s="1542"/>
    </row>
    <row r="1101" spans="2:11">
      <c r="B1101" s="313"/>
      <c r="C1101" s="313"/>
      <c r="D1101" s="313"/>
      <c r="E1101" s="313"/>
      <c r="F1101" s="1542"/>
      <c r="G1101" s="1542"/>
      <c r="H1101" s="1542"/>
      <c r="I1101" s="1542"/>
      <c r="J1101" s="1542"/>
      <c r="K1101" s="1542"/>
    </row>
    <row r="1102" spans="2:11">
      <c r="B1102" s="313"/>
      <c r="C1102" s="313"/>
      <c r="D1102" s="313"/>
      <c r="E1102" s="313"/>
      <c r="F1102" s="1542"/>
      <c r="G1102" s="1542"/>
      <c r="H1102" s="1542"/>
      <c r="I1102" s="1542"/>
      <c r="J1102" s="1542"/>
      <c r="K1102" s="1542"/>
    </row>
    <row r="1103" spans="2:11">
      <c r="B1103" s="313"/>
      <c r="C1103" s="313"/>
      <c r="D1103" s="313"/>
      <c r="E1103" s="313"/>
      <c r="F1103" s="1542"/>
      <c r="G1103" s="1542"/>
      <c r="H1103" s="1542"/>
      <c r="I1103" s="1542"/>
      <c r="J1103" s="1542"/>
      <c r="K1103" s="1542"/>
    </row>
    <row r="1104" spans="2:11">
      <c r="B1104" s="313"/>
      <c r="C1104" s="313"/>
      <c r="D1104" s="313"/>
      <c r="E1104" s="313"/>
      <c r="F1104" s="1542"/>
      <c r="G1104" s="1542"/>
      <c r="H1104" s="1542"/>
      <c r="I1104" s="1542"/>
      <c r="J1104" s="1542"/>
      <c r="K1104" s="1542"/>
    </row>
    <row r="1105" spans="2:11">
      <c r="B1105" s="313"/>
      <c r="C1105" s="313"/>
      <c r="D1105" s="313"/>
      <c r="E1105" s="313"/>
      <c r="F1105" s="1542"/>
      <c r="G1105" s="1542"/>
      <c r="H1105" s="1542"/>
      <c r="I1105" s="1542"/>
      <c r="J1105" s="1542"/>
      <c r="K1105" s="1542"/>
    </row>
    <row r="1106" spans="2:11">
      <c r="B1106" s="313"/>
      <c r="C1106" s="313"/>
      <c r="D1106" s="313"/>
      <c r="E1106" s="313"/>
      <c r="F1106" s="1542"/>
      <c r="G1106" s="1542"/>
      <c r="H1106" s="1542"/>
      <c r="I1106" s="1542"/>
      <c r="J1106" s="1542"/>
      <c r="K1106" s="1542"/>
    </row>
    <row r="1107" spans="2:11">
      <c r="B1107" s="313"/>
      <c r="C1107" s="313"/>
      <c r="D1107" s="313"/>
      <c r="E1107" s="313"/>
      <c r="F1107" s="1542"/>
      <c r="G1107" s="1542"/>
      <c r="H1107" s="1542"/>
      <c r="I1107" s="1542"/>
      <c r="J1107" s="1542"/>
      <c r="K1107" s="1542"/>
    </row>
    <row r="1108" spans="2:11">
      <c r="B1108" s="313"/>
      <c r="C1108" s="313"/>
      <c r="D1108" s="313"/>
      <c r="E1108" s="313"/>
      <c r="F1108" s="1542"/>
      <c r="G1108" s="1542"/>
      <c r="H1108" s="1542"/>
      <c r="I1108" s="1542"/>
      <c r="J1108" s="1542"/>
      <c r="K1108" s="1542"/>
    </row>
    <row r="1109" spans="2:11">
      <c r="B1109" s="313"/>
      <c r="C1109" s="313"/>
      <c r="D1109" s="313"/>
      <c r="E1109" s="313"/>
      <c r="F1109" s="1542"/>
      <c r="G1109" s="1542"/>
      <c r="H1109" s="1542"/>
      <c r="I1109" s="1542"/>
      <c r="J1109" s="1542"/>
      <c r="K1109" s="1542"/>
    </row>
    <row r="1110" spans="2:11">
      <c r="B1110" s="313"/>
      <c r="C1110" s="313"/>
      <c r="D1110" s="313"/>
      <c r="E1110" s="313"/>
      <c r="F1110" s="1542"/>
      <c r="G1110" s="1542"/>
      <c r="H1110" s="1542"/>
      <c r="I1110" s="1542"/>
      <c r="J1110" s="1542"/>
      <c r="K1110" s="1542"/>
    </row>
    <row r="1111" spans="2:11">
      <c r="B1111" s="313"/>
      <c r="C1111" s="313"/>
      <c r="D1111" s="313"/>
      <c r="E1111" s="313"/>
      <c r="F1111" s="1542"/>
      <c r="G1111" s="1542"/>
      <c r="H1111" s="1542"/>
      <c r="I1111" s="1542"/>
      <c r="J1111" s="1542"/>
      <c r="K1111" s="1542"/>
    </row>
    <row r="1112" spans="2:11">
      <c r="B1112" s="313"/>
      <c r="C1112" s="313"/>
      <c r="D1112" s="313"/>
      <c r="E1112" s="313"/>
      <c r="F1112" s="1542"/>
      <c r="G1112" s="1542"/>
      <c r="H1112" s="1542"/>
      <c r="I1112" s="1542"/>
      <c r="J1112" s="1542"/>
      <c r="K1112" s="1542"/>
    </row>
    <row r="1113" spans="2:11">
      <c r="B1113" s="313"/>
      <c r="C1113" s="313"/>
      <c r="D1113" s="313"/>
      <c r="E1113" s="313"/>
      <c r="F1113" s="1542"/>
      <c r="G1113" s="1542"/>
      <c r="H1113" s="1542"/>
      <c r="I1113" s="1542"/>
      <c r="J1113" s="1542"/>
      <c r="K1113" s="1542"/>
    </row>
    <row r="1114" spans="2:11">
      <c r="B1114" s="313"/>
      <c r="C1114" s="313"/>
      <c r="D1114" s="313"/>
      <c r="E1114" s="313"/>
      <c r="F1114" s="1542"/>
      <c r="G1114" s="1542"/>
      <c r="H1114" s="1542"/>
      <c r="I1114" s="1542"/>
      <c r="J1114" s="1542"/>
      <c r="K1114" s="1542"/>
    </row>
    <row r="1115" spans="2:11">
      <c r="B1115" s="313"/>
      <c r="C1115" s="313"/>
      <c r="D1115" s="313"/>
      <c r="E1115" s="313"/>
      <c r="F1115" s="1542"/>
      <c r="G1115" s="1542"/>
      <c r="H1115" s="1542"/>
      <c r="I1115" s="1542"/>
      <c r="J1115" s="1542"/>
      <c r="K1115" s="1542"/>
    </row>
    <row r="1116" spans="2:11">
      <c r="B1116" s="313"/>
      <c r="C1116" s="313"/>
      <c r="D1116" s="313"/>
      <c r="E1116" s="313"/>
      <c r="F1116" s="1542"/>
      <c r="G1116" s="1542"/>
      <c r="H1116" s="1542"/>
      <c r="I1116" s="1542"/>
      <c r="J1116" s="1542"/>
      <c r="K1116" s="1542"/>
    </row>
    <row r="1117" spans="2:11">
      <c r="B1117" s="313"/>
      <c r="C1117" s="313"/>
      <c r="D1117" s="313"/>
      <c r="E1117" s="313"/>
      <c r="F1117" s="1542"/>
      <c r="G1117" s="1542"/>
      <c r="H1117" s="1542"/>
      <c r="I1117" s="1542"/>
      <c r="J1117" s="1542"/>
      <c r="K1117" s="1542"/>
    </row>
    <row r="1118" spans="2:11">
      <c r="B1118" s="313"/>
      <c r="C1118" s="313"/>
      <c r="D1118" s="313"/>
      <c r="E1118" s="313"/>
      <c r="F1118" s="1542"/>
      <c r="G1118" s="1542"/>
      <c r="H1118" s="1542"/>
      <c r="I1118" s="1542"/>
      <c r="J1118" s="1542"/>
      <c r="K1118" s="1542"/>
    </row>
    <row r="1119" spans="2:11">
      <c r="B1119" s="313"/>
      <c r="C1119" s="313"/>
      <c r="D1119" s="313"/>
      <c r="E1119" s="313"/>
      <c r="F1119" s="1542"/>
      <c r="G1119" s="1542"/>
      <c r="H1119" s="1542"/>
      <c r="I1119" s="1542"/>
      <c r="J1119" s="1542"/>
      <c r="K1119" s="1542"/>
    </row>
    <row r="1120" spans="2:11">
      <c r="B1120" s="313"/>
      <c r="C1120" s="313"/>
      <c r="D1120" s="313"/>
      <c r="E1120" s="313"/>
      <c r="F1120" s="1542"/>
      <c r="G1120" s="1542"/>
      <c r="H1120" s="1542"/>
      <c r="I1120" s="1542"/>
      <c r="J1120" s="1542"/>
      <c r="K1120" s="1542"/>
    </row>
    <row r="1121" spans="2:11">
      <c r="B1121" s="313"/>
      <c r="C1121" s="313"/>
      <c r="D1121" s="313"/>
      <c r="E1121" s="313"/>
      <c r="F1121" s="1542"/>
      <c r="G1121" s="1542"/>
      <c r="H1121" s="1542"/>
      <c r="I1121" s="1542"/>
      <c r="J1121" s="1542"/>
      <c r="K1121" s="1542"/>
    </row>
    <row r="1122" spans="2:11">
      <c r="B1122" s="313"/>
      <c r="C1122" s="313"/>
      <c r="D1122" s="313"/>
      <c r="E1122" s="313"/>
      <c r="F1122" s="1542"/>
      <c r="G1122" s="1542"/>
      <c r="H1122" s="1542"/>
      <c r="I1122" s="1542"/>
      <c r="J1122" s="1542"/>
      <c r="K1122" s="1542"/>
    </row>
    <row r="1123" spans="2:11">
      <c r="B1123" s="313"/>
      <c r="C1123" s="313"/>
      <c r="D1123" s="313"/>
      <c r="E1123" s="313"/>
      <c r="F1123" s="1542"/>
      <c r="G1123" s="1542"/>
      <c r="H1123" s="1542"/>
      <c r="I1123" s="1542"/>
      <c r="J1123" s="1542"/>
      <c r="K1123" s="1542"/>
    </row>
    <row r="1124" spans="2:11">
      <c r="B1124" s="313"/>
      <c r="C1124" s="313"/>
      <c r="D1124" s="313"/>
      <c r="E1124" s="313"/>
      <c r="F1124" s="1542"/>
      <c r="G1124" s="1542"/>
      <c r="H1124" s="1542"/>
      <c r="I1124" s="1542"/>
      <c r="J1124" s="1542"/>
      <c r="K1124" s="1542"/>
    </row>
    <row r="1125" spans="2:11">
      <c r="B1125" s="313"/>
      <c r="C1125" s="313"/>
      <c r="D1125" s="313"/>
      <c r="E1125" s="313"/>
      <c r="F1125" s="1542"/>
      <c r="G1125" s="1542"/>
      <c r="H1125" s="1542"/>
      <c r="I1125" s="1542"/>
      <c r="J1125" s="1542"/>
      <c r="K1125" s="1542"/>
    </row>
    <row r="1126" spans="2:11">
      <c r="B1126" s="313"/>
      <c r="C1126" s="313"/>
      <c r="D1126" s="313"/>
      <c r="E1126" s="313"/>
      <c r="F1126" s="1542"/>
      <c r="G1126" s="1542"/>
      <c r="H1126" s="1542"/>
      <c r="I1126" s="1542"/>
      <c r="J1126" s="1542"/>
      <c r="K1126" s="1542"/>
    </row>
    <row r="1127" spans="2:11">
      <c r="B1127" s="313"/>
      <c r="C1127" s="313"/>
      <c r="D1127" s="313"/>
      <c r="E1127" s="313"/>
      <c r="F1127" s="1542"/>
      <c r="G1127" s="1542"/>
      <c r="H1127" s="1542"/>
      <c r="I1127" s="1542"/>
      <c r="J1127" s="1542"/>
      <c r="K1127" s="1542"/>
    </row>
    <row r="1128" spans="2:11">
      <c r="B1128" s="313"/>
      <c r="C1128" s="313"/>
      <c r="D1128" s="313"/>
      <c r="E1128" s="313"/>
      <c r="F1128" s="1542"/>
      <c r="G1128" s="1542"/>
      <c r="H1128" s="1542"/>
      <c r="I1128" s="1542"/>
      <c r="J1128" s="1542"/>
      <c r="K1128" s="1542"/>
    </row>
    <row r="1129" spans="2:11">
      <c r="B1129" s="313"/>
      <c r="C1129" s="313"/>
      <c r="D1129" s="313"/>
      <c r="E1129" s="313"/>
      <c r="F1129" s="1542"/>
      <c r="G1129" s="1542"/>
      <c r="H1129" s="1542"/>
      <c r="I1129" s="1542"/>
      <c r="J1129" s="1542"/>
      <c r="K1129" s="1542"/>
    </row>
    <row r="1130" spans="2:11">
      <c r="B1130" s="313"/>
      <c r="C1130" s="313"/>
      <c r="D1130" s="313"/>
      <c r="E1130" s="313"/>
      <c r="F1130" s="1542"/>
      <c r="G1130" s="1542"/>
      <c r="H1130" s="1542"/>
      <c r="I1130" s="1542"/>
      <c r="J1130" s="1542"/>
      <c r="K1130" s="1542"/>
    </row>
    <row r="1131" spans="2:11">
      <c r="B1131" s="313"/>
      <c r="C1131" s="313"/>
      <c r="D1131" s="313"/>
      <c r="E1131" s="313"/>
      <c r="F1131" s="1542"/>
      <c r="G1131" s="1542"/>
      <c r="H1131" s="1542"/>
      <c r="I1131" s="1542"/>
      <c r="J1131" s="1542"/>
      <c r="K1131" s="1542"/>
    </row>
    <row r="1132" spans="2:11">
      <c r="B1132" s="313"/>
      <c r="C1132" s="313"/>
      <c r="D1132" s="313"/>
      <c r="E1132" s="313"/>
      <c r="F1132" s="1542"/>
      <c r="G1132" s="1542"/>
      <c r="H1132" s="1542"/>
      <c r="I1132" s="1542"/>
      <c r="J1132" s="1542"/>
      <c r="K1132" s="1542"/>
    </row>
    <row r="1133" spans="2:11">
      <c r="B1133" s="313"/>
      <c r="C1133" s="313"/>
      <c r="D1133" s="313"/>
      <c r="E1133" s="313"/>
      <c r="F1133" s="1542"/>
      <c r="G1133" s="1542"/>
      <c r="H1133" s="1542"/>
      <c r="I1133" s="1542"/>
      <c r="J1133" s="1542"/>
      <c r="K1133" s="1542"/>
    </row>
    <row r="1134" spans="2:11">
      <c r="B1134" s="313"/>
      <c r="C1134" s="313"/>
      <c r="D1134" s="313"/>
      <c r="E1134" s="313"/>
      <c r="F1134" s="1542"/>
      <c r="G1134" s="1542"/>
      <c r="H1134" s="1542"/>
      <c r="I1134" s="1542"/>
      <c r="J1134" s="1542"/>
      <c r="K1134" s="1542"/>
    </row>
    <row r="1135" spans="2:11">
      <c r="B1135" s="313"/>
      <c r="C1135" s="313"/>
      <c r="D1135" s="313"/>
      <c r="E1135" s="313"/>
      <c r="F1135" s="1542"/>
      <c r="G1135" s="1542"/>
      <c r="H1135" s="1542"/>
      <c r="I1135" s="1542"/>
      <c r="J1135" s="1542"/>
      <c r="K1135" s="1542"/>
    </row>
    <row r="1136" spans="2:11">
      <c r="B1136" s="313"/>
      <c r="C1136" s="313"/>
      <c r="D1136" s="313"/>
      <c r="E1136" s="313"/>
      <c r="F1136" s="1542"/>
      <c r="G1136" s="1542"/>
      <c r="H1136" s="1542"/>
      <c r="I1136" s="1542"/>
      <c r="J1136" s="1542"/>
      <c r="K1136" s="1542"/>
    </row>
    <row r="1137" spans="2:11">
      <c r="B1137" s="313"/>
      <c r="C1137" s="313"/>
      <c r="D1137" s="313"/>
      <c r="E1137" s="313"/>
      <c r="F1137" s="1542"/>
      <c r="G1137" s="1542"/>
      <c r="H1137" s="1542"/>
      <c r="I1137" s="1542"/>
      <c r="J1137" s="1542"/>
      <c r="K1137" s="1542"/>
    </row>
    <row r="1138" spans="2:11">
      <c r="B1138" s="313"/>
      <c r="C1138" s="313"/>
      <c r="D1138" s="313"/>
      <c r="E1138" s="313"/>
      <c r="F1138" s="1542"/>
      <c r="G1138" s="1542"/>
      <c r="H1138" s="1542"/>
      <c r="I1138" s="1542"/>
      <c r="J1138" s="1542"/>
      <c r="K1138" s="1542"/>
    </row>
    <row r="1139" spans="2:11">
      <c r="B1139" s="313"/>
      <c r="C1139" s="313"/>
      <c r="D1139" s="313"/>
      <c r="E1139" s="313"/>
      <c r="F1139" s="1542"/>
      <c r="G1139" s="1542"/>
      <c r="H1139" s="1542"/>
      <c r="I1139" s="1542"/>
      <c r="J1139" s="1542"/>
      <c r="K1139" s="1542"/>
    </row>
    <row r="1140" spans="2:11">
      <c r="B1140" s="313"/>
      <c r="C1140" s="313"/>
      <c r="D1140" s="313"/>
      <c r="E1140" s="313"/>
      <c r="F1140" s="1542"/>
      <c r="G1140" s="1542"/>
      <c r="H1140" s="1542"/>
      <c r="I1140" s="1542"/>
      <c r="J1140" s="1542"/>
      <c r="K1140" s="1542"/>
    </row>
    <row r="1141" spans="2:11">
      <c r="B1141" s="313"/>
      <c r="C1141" s="313"/>
      <c r="D1141" s="313"/>
      <c r="E1141" s="313"/>
      <c r="F1141" s="1542"/>
      <c r="G1141" s="1542"/>
      <c r="H1141" s="1542"/>
      <c r="I1141" s="1542"/>
      <c r="J1141" s="1542"/>
      <c r="K1141" s="1542"/>
    </row>
    <row r="1142" spans="2:11">
      <c r="B1142" s="313"/>
      <c r="C1142" s="313"/>
      <c r="D1142" s="313"/>
      <c r="E1142" s="313"/>
      <c r="F1142" s="1542"/>
      <c r="G1142" s="1542"/>
      <c r="H1142" s="1542"/>
      <c r="I1142" s="1542"/>
      <c r="J1142" s="1542"/>
      <c r="K1142" s="1542"/>
    </row>
    <row r="1143" spans="2:11">
      <c r="B1143" s="313"/>
      <c r="C1143" s="313"/>
      <c r="D1143" s="313"/>
      <c r="E1143" s="313"/>
      <c r="F1143" s="1542"/>
      <c r="G1143" s="1542"/>
      <c r="H1143" s="1542"/>
      <c r="I1143" s="1542"/>
      <c r="J1143" s="1542"/>
      <c r="K1143" s="1542"/>
    </row>
    <row r="1144" spans="2:11">
      <c r="B1144" s="313"/>
      <c r="C1144" s="313"/>
      <c r="D1144" s="313"/>
      <c r="E1144" s="313"/>
      <c r="F1144" s="1542"/>
      <c r="G1144" s="1542"/>
      <c r="H1144" s="1542"/>
      <c r="I1144" s="1542"/>
      <c r="J1144" s="1542"/>
      <c r="K1144" s="1542"/>
    </row>
    <row r="1145" spans="2:11">
      <c r="B1145" s="313"/>
      <c r="C1145" s="313"/>
      <c r="D1145" s="313"/>
      <c r="E1145" s="313"/>
      <c r="F1145" s="1542"/>
      <c r="G1145" s="1542"/>
      <c r="H1145" s="1542"/>
      <c r="I1145" s="1542"/>
      <c r="J1145" s="1542"/>
      <c r="K1145" s="1542"/>
    </row>
    <row r="1146" spans="2:11">
      <c r="B1146" s="313"/>
      <c r="C1146" s="313"/>
      <c r="D1146" s="313"/>
      <c r="E1146" s="313"/>
      <c r="F1146" s="1542"/>
      <c r="G1146" s="1542"/>
      <c r="H1146" s="1542"/>
      <c r="I1146" s="1542"/>
      <c r="J1146" s="1542"/>
      <c r="K1146" s="1542"/>
    </row>
    <row r="1147" spans="2:11">
      <c r="B1147" s="313"/>
      <c r="C1147" s="313"/>
      <c r="D1147" s="313"/>
      <c r="E1147" s="313"/>
      <c r="F1147" s="1542"/>
      <c r="G1147" s="1542"/>
      <c r="H1147" s="1542"/>
      <c r="I1147" s="1542"/>
      <c r="J1147" s="1542"/>
      <c r="K1147" s="1542"/>
    </row>
    <row r="1148" spans="2:11">
      <c r="B1148" s="313"/>
      <c r="C1148" s="313"/>
      <c r="D1148" s="313"/>
      <c r="E1148" s="313"/>
      <c r="F1148" s="1542"/>
      <c r="G1148" s="1542"/>
      <c r="H1148" s="1542"/>
      <c r="I1148" s="1542"/>
      <c r="J1148" s="1542"/>
      <c r="K1148" s="1542"/>
    </row>
    <row r="1149" spans="2:11">
      <c r="B1149" s="313"/>
      <c r="C1149" s="313"/>
      <c r="D1149" s="313"/>
      <c r="E1149" s="313"/>
      <c r="F1149" s="1542"/>
      <c r="G1149" s="1542"/>
      <c r="H1149" s="1542"/>
      <c r="I1149" s="1542"/>
      <c r="J1149" s="1542"/>
      <c r="K1149" s="1542"/>
    </row>
    <row r="1150" spans="2:11">
      <c r="B1150" s="313"/>
      <c r="C1150" s="313"/>
      <c r="D1150" s="313"/>
      <c r="E1150" s="313"/>
      <c r="F1150" s="1542"/>
      <c r="G1150" s="1542"/>
      <c r="H1150" s="1542"/>
      <c r="I1150" s="1542"/>
      <c r="J1150" s="1542"/>
      <c r="K1150" s="1542"/>
    </row>
    <row r="1151" spans="2:11">
      <c r="B1151" s="313"/>
      <c r="C1151" s="313"/>
      <c r="D1151" s="313"/>
      <c r="E1151" s="313"/>
      <c r="F1151" s="1542"/>
      <c r="G1151" s="1542"/>
      <c r="H1151" s="1542"/>
      <c r="I1151" s="1542"/>
      <c r="J1151" s="1542"/>
      <c r="K1151" s="1542"/>
    </row>
    <row r="1152" spans="2:11">
      <c r="B1152" s="313"/>
      <c r="C1152" s="313"/>
      <c r="D1152" s="313"/>
      <c r="E1152" s="313"/>
      <c r="F1152" s="1542"/>
      <c r="G1152" s="1542"/>
      <c r="H1152" s="1542"/>
      <c r="I1152" s="1542"/>
      <c r="J1152" s="1542"/>
      <c r="K1152" s="1542"/>
    </row>
    <row r="1153" spans="2:11">
      <c r="B1153" s="313"/>
      <c r="C1153" s="313"/>
      <c r="D1153" s="313"/>
      <c r="E1153" s="313"/>
      <c r="F1153" s="1542"/>
      <c r="G1153" s="1542"/>
      <c r="H1153" s="1542"/>
      <c r="I1153" s="1542"/>
      <c r="J1153" s="1542"/>
      <c r="K1153" s="1542"/>
    </row>
    <row r="1154" spans="2:11">
      <c r="B1154" s="313"/>
      <c r="C1154" s="313"/>
      <c r="D1154" s="313"/>
      <c r="E1154" s="313"/>
      <c r="F1154" s="1542"/>
      <c r="G1154" s="1542"/>
      <c r="H1154" s="1542"/>
      <c r="I1154" s="1542"/>
      <c r="J1154" s="1542"/>
      <c r="K1154" s="1542"/>
    </row>
    <row r="1155" spans="2:11">
      <c r="B1155" s="313"/>
      <c r="C1155" s="313"/>
      <c r="D1155" s="313"/>
      <c r="E1155" s="313"/>
      <c r="F1155" s="1542"/>
      <c r="G1155" s="1542"/>
      <c r="H1155" s="1542"/>
      <c r="I1155" s="1542"/>
      <c r="J1155" s="1542"/>
      <c r="K1155" s="1542"/>
    </row>
    <row r="1156" spans="2:11">
      <c r="B1156" s="313"/>
      <c r="C1156" s="313"/>
      <c r="D1156" s="313"/>
      <c r="E1156" s="313"/>
      <c r="F1156" s="1542"/>
      <c r="G1156" s="1542"/>
      <c r="H1156" s="1542"/>
      <c r="I1156" s="1542"/>
      <c r="J1156" s="1542"/>
      <c r="K1156" s="1542"/>
    </row>
    <row r="1157" spans="2:11">
      <c r="B1157" s="313"/>
      <c r="C1157" s="313"/>
      <c r="D1157" s="313"/>
      <c r="E1157" s="313"/>
      <c r="F1157" s="1542"/>
      <c r="G1157" s="1542"/>
      <c r="H1157" s="1542"/>
      <c r="I1157" s="1542"/>
      <c r="J1157" s="1542"/>
      <c r="K1157" s="1542"/>
    </row>
    <row r="1158" spans="2:11">
      <c r="B1158" s="313"/>
      <c r="C1158" s="313"/>
      <c r="D1158" s="313"/>
      <c r="E1158" s="313"/>
      <c r="F1158" s="1542"/>
      <c r="G1158" s="1542"/>
      <c r="H1158" s="1542"/>
      <c r="I1158" s="1542"/>
      <c r="J1158" s="1542"/>
      <c r="K1158" s="1542"/>
    </row>
    <row r="1159" spans="2:11">
      <c r="B1159" s="313"/>
      <c r="C1159" s="313"/>
      <c r="D1159" s="313"/>
      <c r="E1159" s="313"/>
      <c r="F1159" s="1542"/>
      <c r="G1159" s="1542"/>
      <c r="H1159" s="1542"/>
      <c r="I1159" s="1542"/>
      <c r="J1159" s="1542"/>
      <c r="K1159" s="1542"/>
    </row>
    <row r="1160" spans="2:11">
      <c r="B1160" s="313"/>
      <c r="C1160" s="313"/>
      <c r="D1160" s="313"/>
      <c r="E1160" s="313"/>
      <c r="F1160" s="1542"/>
      <c r="G1160" s="1542"/>
      <c r="H1160" s="1542"/>
      <c r="I1160" s="1542"/>
      <c r="J1160" s="1542"/>
      <c r="K1160" s="1542"/>
    </row>
    <row r="1161" spans="2:11">
      <c r="B1161" s="313"/>
      <c r="C1161" s="313"/>
      <c r="D1161" s="313"/>
      <c r="E1161" s="313"/>
      <c r="F1161" s="1542"/>
      <c r="G1161" s="1542"/>
      <c r="H1161" s="1542"/>
      <c r="I1161" s="1542"/>
      <c r="J1161" s="1542"/>
      <c r="K1161" s="1542"/>
    </row>
    <row r="1162" spans="2:11">
      <c r="B1162" s="313"/>
      <c r="C1162" s="313"/>
      <c r="D1162" s="313"/>
      <c r="E1162" s="313"/>
      <c r="F1162" s="1542"/>
      <c r="G1162" s="1542"/>
      <c r="H1162" s="1542"/>
      <c r="I1162" s="1542"/>
      <c r="J1162" s="1542"/>
      <c r="K1162" s="1542"/>
    </row>
    <row r="1163" spans="2:11">
      <c r="B1163" s="313"/>
      <c r="C1163" s="313"/>
      <c r="D1163" s="313"/>
      <c r="E1163" s="313"/>
      <c r="F1163" s="1542"/>
      <c r="G1163" s="1542"/>
      <c r="H1163" s="1542"/>
      <c r="I1163" s="1542"/>
      <c r="J1163" s="1542"/>
      <c r="K1163" s="1542"/>
    </row>
    <row r="1164" spans="2:11">
      <c r="B1164" s="313"/>
      <c r="C1164" s="313"/>
      <c r="D1164" s="313"/>
      <c r="E1164" s="313"/>
      <c r="F1164" s="1542"/>
      <c r="G1164" s="1542"/>
      <c r="H1164" s="1542"/>
      <c r="I1164" s="1542"/>
      <c r="J1164" s="1542"/>
      <c r="K1164" s="1542"/>
    </row>
    <row r="1165" spans="2:11">
      <c r="B1165" s="313"/>
      <c r="C1165" s="313"/>
      <c r="D1165" s="313"/>
      <c r="E1165" s="313"/>
      <c r="F1165" s="1542"/>
      <c r="G1165" s="1542"/>
      <c r="H1165" s="1542"/>
      <c r="I1165" s="1542"/>
      <c r="J1165" s="1542"/>
      <c r="K1165" s="1542"/>
    </row>
    <row r="1166" spans="2:11">
      <c r="B1166" s="313"/>
      <c r="C1166" s="313"/>
      <c r="D1166" s="313"/>
      <c r="E1166" s="313"/>
      <c r="F1166" s="1542"/>
      <c r="G1166" s="1542"/>
      <c r="H1166" s="1542"/>
      <c r="I1166" s="1542"/>
      <c r="J1166" s="1542"/>
      <c r="K1166" s="1542"/>
    </row>
    <row r="1167" spans="2:11">
      <c r="B1167" s="313"/>
      <c r="C1167" s="313"/>
      <c r="D1167" s="313"/>
      <c r="E1167" s="313"/>
      <c r="F1167" s="1542"/>
      <c r="G1167" s="1542"/>
      <c r="H1167" s="1542"/>
      <c r="I1167" s="1542"/>
      <c r="J1167" s="1542"/>
      <c r="K1167" s="1542"/>
    </row>
    <row r="1168" spans="2:11">
      <c r="B1168" s="313"/>
      <c r="C1168" s="313"/>
      <c r="D1168" s="313"/>
      <c r="E1168" s="313"/>
      <c r="F1168" s="1542"/>
      <c r="G1168" s="1542"/>
      <c r="H1168" s="1542"/>
      <c r="I1168" s="1542"/>
      <c r="J1168" s="1542"/>
      <c r="K1168" s="1542"/>
    </row>
    <row r="1169" spans="2:11">
      <c r="B1169" s="313"/>
      <c r="C1169" s="313"/>
      <c r="D1169" s="313"/>
      <c r="E1169" s="313"/>
      <c r="F1169" s="1542"/>
      <c r="G1169" s="1542"/>
      <c r="H1169" s="1542"/>
      <c r="I1169" s="1542"/>
      <c r="J1169" s="1542"/>
      <c r="K1169" s="1542"/>
    </row>
    <row r="1170" spans="2:11">
      <c r="B1170" s="313"/>
      <c r="C1170" s="313"/>
      <c r="D1170" s="313"/>
      <c r="E1170" s="313"/>
      <c r="F1170" s="1542"/>
      <c r="G1170" s="1542"/>
      <c r="H1170" s="1542"/>
      <c r="I1170" s="1542"/>
      <c r="J1170" s="1542"/>
      <c r="K1170" s="1542"/>
    </row>
    <row r="1171" spans="2:11">
      <c r="B1171" s="313"/>
      <c r="C1171" s="313"/>
      <c r="D1171" s="313"/>
      <c r="E1171" s="313"/>
      <c r="F1171" s="1542"/>
      <c r="G1171" s="1542"/>
      <c r="H1171" s="1542"/>
      <c r="I1171" s="1542"/>
      <c r="J1171" s="1542"/>
      <c r="K1171" s="1542"/>
    </row>
    <row r="1172" spans="2:11">
      <c r="B1172" s="313"/>
      <c r="C1172" s="313"/>
      <c r="D1172" s="313"/>
      <c r="E1172" s="313"/>
      <c r="F1172" s="1542"/>
      <c r="G1172" s="1542"/>
      <c r="H1172" s="1542"/>
      <c r="I1172" s="1542"/>
      <c r="J1172" s="1542"/>
      <c r="K1172" s="1542"/>
    </row>
    <row r="1173" spans="2:11">
      <c r="B1173" s="313"/>
      <c r="C1173" s="313"/>
      <c r="D1173" s="313"/>
      <c r="E1173" s="313"/>
      <c r="F1173" s="1542"/>
      <c r="G1173" s="1542"/>
      <c r="H1173" s="1542"/>
      <c r="I1173" s="1542"/>
      <c r="J1173" s="1542"/>
      <c r="K1173" s="1542"/>
    </row>
    <row r="1174" spans="2:11">
      <c r="B1174" s="313"/>
      <c r="C1174" s="313"/>
      <c r="D1174" s="313"/>
      <c r="E1174" s="313"/>
      <c r="F1174" s="1542"/>
      <c r="G1174" s="1542"/>
      <c r="H1174" s="1542"/>
      <c r="I1174" s="1542"/>
      <c r="J1174" s="1542"/>
      <c r="K1174" s="1542"/>
    </row>
    <row r="1175" spans="2:11">
      <c r="B1175" s="313"/>
      <c r="C1175" s="313"/>
      <c r="D1175" s="313"/>
      <c r="E1175" s="313"/>
      <c r="F1175" s="1542"/>
      <c r="G1175" s="1542"/>
      <c r="H1175" s="1542"/>
      <c r="I1175" s="1542"/>
      <c r="J1175" s="1542"/>
      <c r="K1175" s="1542"/>
    </row>
    <row r="1176" spans="2:11">
      <c r="B1176" s="313"/>
      <c r="C1176" s="313"/>
      <c r="D1176" s="313"/>
      <c r="E1176" s="313"/>
      <c r="F1176" s="1542"/>
      <c r="G1176" s="1542"/>
      <c r="H1176" s="1542"/>
      <c r="I1176" s="1542"/>
      <c r="J1176" s="1542"/>
      <c r="K1176" s="1542"/>
    </row>
    <row r="1177" spans="2:11">
      <c r="B1177" s="313"/>
      <c r="C1177" s="313"/>
      <c r="D1177" s="313"/>
      <c r="E1177" s="313"/>
      <c r="F1177" s="1542"/>
      <c r="G1177" s="1542"/>
      <c r="H1177" s="1542"/>
      <c r="I1177" s="1542"/>
      <c r="J1177" s="1542"/>
      <c r="K1177" s="1542"/>
    </row>
    <row r="1178" spans="2:11">
      <c r="B1178" s="313"/>
      <c r="C1178" s="313"/>
      <c r="D1178" s="313"/>
      <c r="E1178" s="313"/>
      <c r="F1178" s="1542"/>
      <c r="G1178" s="1542"/>
      <c r="H1178" s="1542"/>
      <c r="I1178" s="1542"/>
      <c r="J1178" s="1542"/>
      <c r="K1178" s="1542"/>
    </row>
    <row r="1179" spans="2:11">
      <c r="B1179" s="313"/>
      <c r="C1179" s="313"/>
      <c r="D1179" s="313"/>
      <c r="E1179" s="313"/>
      <c r="F1179" s="1542"/>
      <c r="G1179" s="1542"/>
      <c r="H1179" s="1542"/>
      <c r="I1179" s="1542"/>
      <c r="J1179" s="1542"/>
      <c r="K1179" s="1542"/>
    </row>
    <row r="1180" spans="2:11">
      <c r="B1180" s="313"/>
      <c r="C1180" s="313"/>
      <c r="D1180" s="313"/>
      <c r="E1180" s="313"/>
      <c r="F1180" s="1542"/>
      <c r="G1180" s="1542"/>
      <c r="H1180" s="1542"/>
      <c r="I1180" s="1542"/>
      <c r="J1180" s="1542"/>
      <c r="K1180" s="1542"/>
    </row>
    <row r="1181" spans="2:11">
      <c r="B1181" s="313"/>
      <c r="C1181" s="313"/>
      <c r="D1181" s="313"/>
      <c r="E1181" s="313"/>
      <c r="F1181" s="1542"/>
      <c r="G1181" s="1542"/>
      <c r="H1181" s="1542"/>
      <c r="I1181" s="1542"/>
      <c r="J1181" s="1542"/>
      <c r="K1181" s="1542"/>
    </row>
    <row r="1182" spans="2:11">
      <c r="B1182" s="313"/>
      <c r="C1182" s="313"/>
      <c r="D1182" s="313"/>
      <c r="E1182" s="313"/>
      <c r="F1182" s="1542"/>
      <c r="G1182" s="1542"/>
      <c r="H1182" s="1542"/>
      <c r="I1182" s="1542"/>
      <c r="J1182" s="1542"/>
      <c r="K1182" s="1542"/>
    </row>
    <row r="1183" spans="2:11">
      <c r="B1183" s="313"/>
      <c r="C1183" s="313"/>
      <c r="D1183" s="313"/>
      <c r="E1183" s="313"/>
      <c r="F1183" s="1542"/>
      <c r="G1183" s="1542"/>
      <c r="H1183" s="1542"/>
      <c r="I1183" s="1542"/>
      <c r="J1183" s="1542"/>
      <c r="K1183" s="1542"/>
    </row>
    <row r="1184" spans="2:11">
      <c r="B1184" s="313"/>
      <c r="C1184" s="313"/>
      <c r="D1184" s="313"/>
      <c r="E1184" s="313"/>
      <c r="F1184" s="1542"/>
      <c r="G1184" s="1542"/>
      <c r="H1184" s="1542"/>
      <c r="I1184" s="1542"/>
      <c r="J1184" s="1542"/>
      <c r="K1184" s="1542"/>
    </row>
    <row r="1185" spans="2:11">
      <c r="B1185" s="313"/>
      <c r="C1185" s="313"/>
      <c r="D1185" s="313"/>
      <c r="E1185" s="313"/>
      <c r="F1185" s="1542"/>
      <c r="G1185" s="1542"/>
      <c r="H1185" s="1542"/>
      <c r="I1185" s="1542"/>
      <c r="J1185" s="1542"/>
      <c r="K1185" s="1542"/>
    </row>
    <row r="1186" spans="2:11">
      <c r="B1186" s="313"/>
      <c r="C1186" s="313"/>
      <c r="D1186" s="313"/>
      <c r="E1186" s="313"/>
      <c r="F1186" s="1542"/>
      <c r="G1186" s="1542"/>
      <c r="H1186" s="1542"/>
      <c r="I1186" s="1542"/>
      <c r="J1186" s="1542"/>
      <c r="K1186" s="1542"/>
    </row>
    <row r="1187" spans="2:11">
      <c r="B1187" s="313"/>
      <c r="C1187" s="313"/>
      <c r="D1187" s="313"/>
      <c r="E1187" s="313"/>
      <c r="F1187" s="1542"/>
      <c r="G1187" s="1542"/>
      <c r="H1187" s="1542"/>
      <c r="I1187" s="1542"/>
      <c r="J1187" s="1542"/>
      <c r="K1187" s="1542"/>
    </row>
    <row r="1188" spans="2:11">
      <c r="B1188" s="313"/>
      <c r="C1188" s="313"/>
      <c r="D1188" s="313"/>
      <c r="E1188" s="313"/>
      <c r="F1188" s="1542"/>
      <c r="G1188" s="1542"/>
      <c r="H1188" s="1542"/>
      <c r="I1188" s="1542"/>
      <c r="J1188" s="1542"/>
      <c r="K1188" s="1542"/>
    </row>
    <row r="1189" spans="2:11">
      <c r="B1189" s="313"/>
      <c r="C1189" s="313"/>
      <c r="D1189" s="313"/>
      <c r="E1189" s="313"/>
      <c r="F1189" s="1542"/>
      <c r="G1189" s="1542"/>
      <c r="H1189" s="1542"/>
      <c r="I1189" s="1542"/>
      <c r="J1189" s="1542"/>
      <c r="K1189" s="1542"/>
    </row>
    <row r="1190" spans="2:11">
      <c r="B1190" s="313"/>
      <c r="C1190" s="313"/>
      <c r="D1190" s="313"/>
      <c r="E1190" s="313"/>
      <c r="F1190" s="1542"/>
      <c r="G1190" s="1542"/>
      <c r="H1190" s="1542"/>
      <c r="I1190" s="1542"/>
      <c r="J1190" s="1542"/>
      <c r="K1190" s="1542"/>
    </row>
    <row r="1191" spans="2:11">
      <c r="B1191" s="313"/>
      <c r="C1191" s="313"/>
      <c r="D1191" s="313"/>
      <c r="E1191" s="313"/>
      <c r="F1191" s="1542"/>
      <c r="G1191" s="1542"/>
      <c r="H1191" s="1542"/>
      <c r="I1191" s="1542"/>
      <c r="J1191" s="1542"/>
      <c r="K1191" s="1542"/>
    </row>
    <row r="1192" spans="2:11">
      <c r="B1192" s="313"/>
      <c r="C1192" s="313"/>
      <c r="D1192" s="313"/>
      <c r="E1192" s="313"/>
      <c r="F1192" s="1542"/>
      <c r="G1192" s="1542"/>
      <c r="H1192" s="1542"/>
      <c r="I1192" s="1542"/>
      <c r="J1192" s="1542"/>
      <c r="K1192" s="1542"/>
    </row>
    <row r="1193" spans="2:11">
      <c r="B1193" s="313"/>
      <c r="C1193" s="313"/>
      <c r="D1193" s="313"/>
      <c r="E1193" s="313"/>
      <c r="F1193" s="1542"/>
      <c r="G1193" s="1542"/>
      <c r="H1193" s="1542"/>
      <c r="I1193" s="1542"/>
      <c r="J1193" s="1542"/>
      <c r="K1193" s="1542"/>
    </row>
    <row r="1194" spans="2:11">
      <c r="B1194" s="313"/>
      <c r="C1194" s="313"/>
      <c r="D1194" s="313"/>
      <c r="E1194" s="313"/>
      <c r="F1194" s="1542"/>
      <c r="G1194" s="1542"/>
      <c r="H1194" s="1542"/>
      <c r="I1194" s="1542"/>
      <c r="J1194" s="1542"/>
      <c r="K1194" s="1542"/>
    </row>
    <row r="1195" spans="2:11">
      <c r="B1195" s="313"/>
      <c r="C1195" s="313"/>
      <c r="D1195" s="313"/>
      <c r="E1195" s="313"/>
      <c r="F1195" s="1542"/>
      <c r="G1195" s="1542"/>
      <c r="H1195" s="1542"/>
      <c r="I1195" s="1542"/>
      <c r="J1195" s="1542"/>
      <c r="K1195" s="1542"/>
    </row>
    <row r="1196" spans="2:11">
      <c r="B1196" s="313"/>
      <c r="C1196" s="313"/>
      <c r="D1196" s="313"/>
      <c r="E1196" s="313"/>
      <c r="F1196" s="1542"/>
      <c r="G1196" s="1542"/>
      <c r="H1196" s="1542"/>
      <c r="I1196" s="1542"/>
      <c r="J1196" s="1542"/>
      <c r="K1196" s="1542"/>
    </row>
    <row r="1197" spans="2:11">
      <c r="B1197" s="313"/>
      <c r="C1197" s="313"/>
      <c r="D1197" s="313"/>
      <c r="E1197" s="313"/>
      <c r="F1197" s="1542"/>
      <c r="G1197" s="1542"/>
      <c r="H1197" s="1542"/>
      <c r="I1197" s="1542"/>
      <c r="J1197" s="1542"/>
      <c r="K1197" s="1542"/>
    </row>
    <row r="1198" spans="2:11">
      <c r="B1198" s="313"/>
      <c r="C1198" s="313"/>
      <c r="D1198" s="313"/>
      <c r="E1198" s="313"/>
      <c r="F1198" s="1542"/>
      <c r="G1198" s="1542"/>
      <c r="H1198" s="1542"/>
      <c r="I1198" s="1542"/>
      <c r="J1198" s="1542"/>
      <c r="K1198" s="1542"/>
    </row>
    <row r="1199" spans="2:11">
      <c r="B1199" s="313"/>
      <c r="C1199" s="313"/>
      <c r="D1199" s="313"/>
      <c r="E1199" s="313"/>
      <c r="F1199" s="1542"/>
      <c r="G1199" s="1542"/>
      <c r="H1199" s="1542"/>
      <c r="I1199" s="1542"/>
      <c r="J1199" s="1542"/>
      <c r="K1199" s="1542"/>
    </row>
    <row r="1200" spans="2:11">
      <c r="B1200" s="313"/>
      <c r="C1200" s="313"/>
      <c r="D1200" s="313"/>
      <c r="E1200" s="313"/>
      <c r="F1200" s="1542"/>
      <c r="G1200" s="1542"/>
      <c r="H1200" s="1542"/>
      <c r="I1200" s="1542"/>
      <c r="J1200" s="1542"/>
      <c r="K1200" s="1542"/>
    </row>
    <row r="1201" spans="2:11">
      <c r="B1201" s="313"/>
      <c r="C1201" s="313"/>
      <c r="D1201" s="313"/>
      <c r="E1201" s="313"/>
      <c r="F1201" s="1542"/>
      <c r="G1201" s="1542"/>
      <c r="H1201" s="1542"/>
      <c r="I1201" s="1542"/>
      <c r="J1201" s="1542"/>
      <c r="K1201" s="1542"/>
    </row>
    <row r="1202" spans="2:11">
      <c r="B1202" s="313"/>
      <c r="C1202" s="313"/>
      <c r="D1202" s="313"/>
      <c r="E1202" s="313"/>
      <c r="F1202" s="1542"/>
      <c r="G1202" s="1542"/>
      <c r="H1202" s="1542"/>
      <c r="I1202" s="1542"/>
      <c r="J1202" s="1542"/>
      <c r="K1202" s="1542"/>
    </row>
    <row r="1203" spans="2:11">
      <c r="B1203" s="313"/>
      <c r="C1203" s="313"/>
      <c r="D1203" s="313"/>
      <c r="E1203" s="313"/>
      <c r="F1203" s="1542"/>
      <c r="G1203" s="1542"/>
      <c r="H1203" s="1542"/>
      <c r="I1203" s="1542"/>
      <c r="J1203" s="1542"/>
      <c r="K1203" s="1542"/>
    </row>
    <row r="1204" spans="2:11">
      <c r="B1204" s="313"/>
      <c r="C1204" s="313"/>
      <c r="D1204" s="313"/>
      <c r="E1204" s="313"/>
      <c r="F1204" s="1542"/>
      <c r="G1204" s="1542"/>
      <c r="H1204" s="1542"/>
      <c r="I1204" s="1542"/>
      <c r="J1204" s="1542"/>
      <c r="K1204" s="1542"/>
    </row>
    <row r="1205" spans="2:11">
      <c r="B1205" s="313"/>
      <c r="C1205" s="313"/>
      <c r="D1205" s="313"/>
      <c r="E1205" s="313"/>
      <c r="F1205" s="1542"/>
      <c r="G1205" s="1542"/>
      <c r="H1205" s="1542"/>
      <c r="I1205" s="1542"/>
      <c r="J1205" s="1542"/>
      <c r="K1205" s="1542"/>
    </row>
    <row r="1206" spans="2:11">
      <c r="B1206" s="313"/>
      <c r="C1206" s="313"/>
      <c r="D1206" s="313"/>
      <c r="E1206" s="313"/>
      <c r="F1206" s="1542"/>
      <c r="G1206" s="1542"/>
      <c r="H1206" s="1542"/>
      <c r="I1206" s="1542"/>
      <c r="J1206" s="1542"/>
      <c r="K1206" s="1542"/>
    </row>
    <row r="1207" spans="2:11">
      <c r="B1207" s="313"/>
      <c r="C1207" s="313"/>
      <c r="D1207" s="313"/>
      <c r="E1207" s="313"/>
      <c r="F1207" s="1542"/>
      <c r="G1207" s="1542"/>
      <c r="H1207" s="1542"/>
      <c r="I1207" s="1542"/>
      <c r="J1207" s="1542"/>
      <c r="K1207" s="1542"/>
    </row>
    <row r="1208" spans="2:11">
      <c r="B1208" s="313"/>
      <c r="C1208" s="313"/>
      <c r="D1208" s="313"/>
      <c r="E1208" s="313"/>
      <c r="F1208" s="1542"/>
      <c r="G1208" s="1542"/>
      <c r="H1208" s="1542"/>
      <c r="I1208" s="1542"/>
      <c r="J1208" s="1542"/>
      <c r="K1208" s="1542"/>
    </row>
    <row r="1209" spans="2:11">
      <c r="B1209" s="313"/>
      <c r="C1209" s="313"/>
      <c r="D1209" s="313"/>
      <c r="E1209" s="313"/>
      <c r="F1209" s="1542"/>
      <c r="G1209" s="1542"/>
      <c r="H1209" s="1542"/>
      <c r="I1209" s="1542"/>
      <c r="J1209" s="1542"/>
      <c r="K1209" s="1542"/>
    </row>
    <row r="1210" spans="2:11">
      <c r="B1210" s="313"/>
      <c r="C1210" s="313"/>
      <c r="D1210" s="313"/>
      <c r="E1210" s="313"/>
      <c r="F1210" s="1542"/>
      <c r="G1210" s="1542"/>
      <c r="H1210" s="1542"/>
      <c r="I1210" s="1542"/>
      <c r="J1210" s="1542"/>
      <c r="K1210" s="1542"/>
    </row>
    <row r="1211" spans="2:11">
      <c r="B1211" s="313"/>
      <c r="C1211" s="313"/>
      <c r="D1211" s="313"/>
      <c r="E1211" s="313"/>
      <c r="F1211" s="1542"/>
      <c r="G1211" s="1542"/>
      <c r="H1211" s="1542"/>
      <c r="I1211" s="1542"/>
      <c r="J1211" s="1542"/>
      <c r="K1211" s="1542"/>
    </row>
    <row r="1212" spans="2:11">
      <c r="B1212" s="313"/>
      <c r="C1212" s="313"/>
      <c r="D1212" s="313"/>
      <c r="E1212" s="313"/>
      <c r="F1212" s="1542"/>
      <c r="G1212" s="1542"/>
      <c r="H1212" s="1542"/>
      <c r="I1212" s="1542"/>
      <c r="J1212" s="1542"/>
      <c r="K1212" s="1542"/>
    </row>
    <row r="1213" spans="2:11">
      <c r="B1213" s="313"/>
      <c r="C1213" s="313"/>
      <c r="D1213" s="313"/>
      <c r="E1213" s="313"/>
      <c r="F1213" s="1542"/>
      <c r="G1213" s="1542"/>
      <c r="H1213" s="1542"/>
      <c r="I1213" s="1542"/>
      <c r="J1213" s="1542"/>
      <c r="K1213" s="1542"/>
    </row>
    <row r="1214" spans="2:11">
      <c r="B1214" s="313"/>
      <c r="C1214" s="313"/>
      <c r="D1214" s="313"/>
      <c r="E1214" s="313"/>
      <c r="F1214" s="1542"/>
      <c r="G1214" s="1542"/>
      <c r="H1214" s="1542"/>
      <c r="I1214" s="1542"/>
      <c r="J1214" s="1542"/>
      <c r="K1214" s="1542"/>
    </row>
    <row r="1215" spans="2:11">
      <c r="B1215" s="313"/>
      <c r="C1215" s="313"/>
      <c r="D1215" s="313"/>
      <c r="E1215" s="313"/>
      <c r="F1215" s="1542"/>
      <c r="G1215" s="1542"/>
      <c r="H1215" s="1542"/>
      <c r="I1215" s="1542"/>
      <c r="J1215" s="1542"/>
      <c r="K1215" s="1542"/>
    </row>
    <row r="1216" spans="2:11">
      <c r="B1216" s="313"/>
      <c r="C1216" s="313"/>
      <c r="D1216" s="313"/>
      <c r="E1216" s="313"/>
      <c r="F1216" s="1542"/>
      <c r="G1216" s="1542"/>
      <c r="H1216" s="1542"/>
      <c r="I1216" s="1542"/>
      <c r="J1216" s="1542"/>
      <c r="K1216" s="1542"/>
    </row>
    <row r="1217" spans="2:11">
      <c r="B1217" s="313"/>
      <c r="C1217" s="313"/>
      <c r="D1217" s="313"/>
      <c r="E1217" s="313"/>
      <c r="F1217" s="1542"/>
      <c r="G1217" s="1542"/>
      <c r="H1217" s="1542"/>
      <c r="I1217" s="1542"/>
      <c r="J1217" s="1542"/>
      <c r="K1217" s="1542"/>
    </row>
    <row r="1218" spans="2:11">
      <c r="B1218" s="313"/>
      <c r="C1218" s="313"/>
      <c r="D1218" s="313"/>
      <c r="E1218" s="313"/>
      <c r="F1218" s="1542"/>
      <c r="G1218" s="1542"/>
      <c r="H1218" s="1542"/>
      <c r="I1218" s="1542"/>
      <c r="J1218" s="1542"/>
      <c r="K1218" s="1542"/>
    </row>
    <row r="1219" spans="2:11">
      <c r="B1219" s="313"/>
      <c r="C1219" s="313"/>
      <c r="D1219" s="313"/>
      <c r="E1219" s="313"/>
      <c r="F1219" s="1542"/>
      <c r="G1219" s="1542"/>
      <c r="H1219" s="1542"/>
      <c r="I1219" s="1542"/>
      <c r="J1219" s="1542"/>
      <c r="K1219" s="1542"/>
    </row>
    <row r="1220" spans="2:11">
      <c r="B1220" s="313"/>
      <c r="C1220" s="313"/>
      <c r="D1220" s="313"/>
      <c r="E1220" s="313"/>
      <c r="F1220" s="1542"/>
      <c r="G1220" s="1542"/>
      <c r="H1220" s="1542"/>
      <c r="I1220" s="1542"/>
      <c r="J1220" s="1542"/>
      <c r="K1220" s="1542"/>
    </row>
    <row r="1221" spans="2:11">
      <c r="B1221" s="313"/>
      <c r="C1221" s="313"/>
      <c r="D1221" s="313"/>
      <c r="E1221" s="313"/>
      <c r="F1221" s="1542"/>
      <c r="G1221" s="1542"/>
      <c r="H1221" s="1542"/>
      <c r="I1221" s="1542"/>
      <c r="J1221" s="1542"/>
      <c r="K1221" s="1542"/>
    </row>
    <row r="1222" spans="2:11">
      <c r="B1222" s="313"/>
      <c r="C1222" s="313"/>
      <c r="D1222" s="313"/>
      <c r="E1222" s="313"/>
      <c r="F1222" s="1542"/>
      <c r="G1222" s="1542"/>
      <c r="H1222" s="1542"/>
      <c r="I1222" s="1542"/>
      <c r="J1222" s="1542"/>
      <c r="K1222" s="1542"/>
    </row>
    <row r="1223" spans="2:11">
      <c r="B1223" s="313"/>
      <c r="C1223" s="313"/>
      <c r="D1223" s="313"/>
      <c r="E1223" s="313"/>
      <c r="F1223" s="1542"/>
      <c r="G1223" s="1542"/>
      <c r="H1223" s="1542"/>
      <c r="I1223" s="1542"/>
      <c r="J1223" s="1542"/>
      <c r="K1223" s="1542"/>
    </row>
    <row r="1224" spans="2:11">
      <c r="B1224" s="313"/>
      <c r="C1224" s="313"/>
      <c r="D1224" s="313"/>
      <c r="E1224" s="313"/>
      <c r="F1224" s="1542"/>
      <c r="G1224" s="1542"/>
      <c r="H1224" s="1542"/>
      <c r="I1224" s="1542"/>
      <c r="J1224" s="1542"/>
      <c r="K1224" s="1542"/>
    </row>
    <row r="1225" spans="2:11">
      <c r="B1225" s="313"/>
      <c r="C1225" s="313"/>
      <c r="D1225" s="313"/>
      <c r="E1225" s="313"/>
      <c r="F1225" s="1542"/>
      <c r="G1225" s="1542"/>
      <c r="H1225" s="1542"/>
      <c r="I1225" s="1542"/>
      <c r="J1225" s="1542"/>
      <c r="K1225" s="1542"/>
    </row>
    <row r="1226" spans="2:11">
      <c r="B1226" s="313"/>
      <c r="C1226" s="313"/>
      <c r="D1226" s="313"/>
      <c r="E1226" s="313"/>
      <c r="F1226" s="1542"/>
      <c r="G1226" s="1542"/>
      <c r="H1226" s="1542"/>
      <c r="I1226" s="1542"/>
      <c r="J1226" s="1542"/>
      <c r="K1226" s="1542"/>
    </row>
    <row r="1227" spans="2:11">
      <c r="B1227" s="313"/>
      <c r="C1227" s="313"/>
      <c r="D1227" s="313"/>
      <c r="E1227" s="313"/>
      <c r="F1227" s="1542"/>
      <c r="G1227" s="1542"/>
      <c r="H1227" s="1542"/>
      <c r="I1227" s="1542"/>
      <c r="J1227" s="1542"/>
      <c r="K1227" s="1542"/>
    </row>
    <row r="1228" spans="2:11">
      <c r="B1228" s="313"/>
      <c r="C1228" s="313"/>
      <c r="D1228" s="313"/>
      <c r="E1228" s="313"/>
      <c r="F1228" s="1542"/>
      <c r="G1228" s="1542"/>
      <c r="H1228" s="1542"/>
      <c r="I1228" s="1542"/>
      <c r="J1228" s="1542"/>
      <c r="K1228" s="1542"/>
    </row>
    <row r="1229" spans="2:11">
      <c r="B1229" s="313"/>
      <c r="C1229" s="313"/>
      <c r="D1229" s="313"/>
      <c r="E1229" s="313"/>
      <c r="F1229" s="1542"/>
      <c r="G1229" s="1542"/>
      <c r="H1229" s="1542"/>
      <c r="I1229" s="1542"/>
      <c r="J1229" s="1542"/>
      <c r="K1229" s="1542"/>
    </row>
    <row r="1230" spans="2:11">
      <c r="B1230" s="313"/>
      <c r="C1230" s="313"/>
      <c r="D1230" s="313"/>
      <c r="E1230" s="313"/>
      <c r="F1230" s="1542"/>
      <c r="G1230" s="1542"/>
      <c r="H1230" s="1542"/>
      <c r="I1230" s="1542"/>
      <c r="J1230" s="1542"/>
      <c r="K1230" s="1542"/>
    </row>
    <row r="1231" spans="2:11">
      <c r="B1231" s="313"/>
      <c r="C1231" s="313"/>
      <c r="D1231" s="313"/>
      <c r="E1231" s="313"/>
      <c r="F1231" s="1542"/>
      <c r="G1231" s="1542"/>
      <c r="H1231" s="1542"/>
      <c r="I1231" s="1542"/>
      <c r="J1231" s="1542"/>
      <c r="K1231" s="1542"/>
    </row>
    <row r="1232" spans="2:11">
      <c r="B1232" s="313"/>
      <c r="C1232" s="313"/>
      <c r="D1232" s="313"/>
      <c r="E1232" s="313"/>
      <c r="F1232" s="1542"/>
      <c r="G1232" s="1542"/>
      <c r="H1232" s="1542"/>
      <c r="I1232" s="1542"/>
      <c r="J1232" s="1542"/>
      <c r="K1232" s="1542"/>
    </row>
    <row r="1233" spans="2:11">
      <c r="B1233" s="313"/>
      <c r="C1233" s="313"/>
      <c r="D1233" s="313"/>
      <c r="E1233" s="313"/>
      <c r="F1233" s="1542"/>
      <c r="G1233" s="1542"/>
      <c r="H1233" s="1542"/>
      <c r="I1233" s="1542"/>
      <c r="J1233" s="1542"/>
      <c r="K1233" s="1542"/>
    </row>
    <row r="1234" spans="2:11">
      <c r="B1234" s="313"/>
      <c r="C1234" s="313"/>
      <c r="D1234" s="313"/>
      <c r="E1234" s="313"/>
      <c r="F1234" s="1542"/>
      <c r="G1234" s="1542"/>
      <c r="H1234" s="1542"/>
      <c r="I1234" s="1542"/>
      <c r="J1234" s="1542"/>
      <c r="K1234" s="1542"/>
    </row>
    <row r="1235" spans="2:11">
      <c r="B1235" s="313"/>
      <c r="C1235" s="313"/>
      <c r="D1235" s="313"/>
      <c r="E1235" s="313"/>
      <c r="F1235" s="1542"/>
      <c r="G1235" s="1542"/>
      <c r="H1235" s="1542"/>
      <c r="I1235" s="1542"/>
      <c r="J1235" s="1542"/>
      <c r="K1235" s="1542"/>
    </row>
    <row r="1236" spans="2:11">
      <c r="B1236" s="313"/>
      <c r="C1236" s="313"/>
      <c r="D1236" s="313"/>
      <c r="E1236" s="313"/>
      <c r="F1236" s="1542"/>
      <c r="G1236" s="1542"/>
      <c r="H1236" s="1542"/>
      <c r="I1236" s="1542"/>
      <c r="J1236" s="1542"/>
      <c r="K1236" s="1542"/>
    </row>
    <row r="1237" spans="2:11">
      <c r="B1237" s="313"/>
      <c r="C1237" s="313"/>
      <c r="D1237" s="313"/>
      <c r="E1237" s="313"/>
      <c r="F1237" s="1542"/>
      <c r="G1237" s="1542"/>
      <c r="H1237" s="1542"/>
      <c r="I1237" s="1542"/>
      <c r="J1237" s="1542"/>
      <c r="K1237" s="1542"/>
    </row>
    <row r="1238" spans="2:11">
      <c r="B1238" s="313"/>
      <c r="C1238" s="313"/>
      <c r="D1238" s="313"/>
      <c r="E1238" s="313"/>
      <c r="F1238" s="1542"/>
      <c r="G1238" s="1542"/>
      <c r="H1238" s="1542"/>
      <c r="I1238" s="1542"/>
      <c r="J1238" s="1542"/>
      <c r="K1238" s="1542"/>
    </row>
    <row r="1239" spans="2:11">
      <c r="B1239" s="313"/>
      <c r="C1239" s="313"/>
      <c r="D1239" s="313"/>
      <c r="E1239" s="313"/>
      <c r="F1239" s="1542"/>
      <c r="G1239" s="1542"/>
      <c r="H1239" s="1542"/>
      <c r="I1239" s="1542"/>
      <c r="J1239" s="1542"/>
      <c r="K1239" s="1542"/>
    </row>
    <row r="1240" spans="2:11">
      <c r="B1240" s="313"/>
      <c r="C1240" s="313"/>
      <c r="D1240" s="313"/>
      <c r="E1240" s="313"/>
      <c r="F1240" s="1542"/>
      <c r="G1240" s="1542"/>
      <c r="H1240" s="1542"/>
      <c r="I1240" s="1542"/>
      <c r="J1240" s="1542"/>
      <c r="K1240" s="1542"/>
    </row>
    <row r="1241" spans="2:11">
      <c r="B1241" s="313"/>
      <c r="C1241" s="313"/>
      <c r="D1241" s="313"/>
      <c r="E1241" s="313"/>
      <c r="F1241" s="1542"/>
      <c r="G1241" s="1542"/>
      <c r="H1241" s="1542"/>
      <c r="I1241" s="1542"/>
      <c r="J1241" s="1542"/>
      <c r="K1241" s="1542"/>
    </row>
    <row r="1242" spans="2:11">
      <c r="B1242" s="313"/>
      <c r="C1242" s="313"/>
      <c r="D1242" s="313"/>
      <c r="E1242" s="313"/>
      <c r="F1242" s="1542"/>
      <c r="G1242" s="1542"/>
      <c r="H1242" s="1542"/>
      <c r="I1242" s="1542"/>
      <c r="J1242" s="1542"/>
      <c r="K1242" s="1542"/>
    </row>
    <row r="1243" spans="2:11">
      <c r="B1243" s="313"/>
      <c r="C1243" s="313"/>
      <c r="D1243" s="313"/>
      <c r="E1243" s="313"/>
      <c r="F1243" s="1542"/>
      <c r="G1243" s="1542"/>
      <c r="H1243" s="1542"/>
      <c r="I1243" s="1542"/>
      <c r="J1243" s="1542"/>
      <c r="K1243" s="1542"/>
    </row>
    <row r="1244" spans="2:11">
      <c r="B1244" s="313"/>
      <c r="C1244" s="313"/>
      <c r="D1244" s="313"/>
      <c r="E1244" s="313"/>
      <c r="F1244" s="1542"/>
      <c r="G1244" s="1542"/>
      <c r="H1244" s="1542"/>
      <c r="I1244" s="1542"/>
      <c r="J1244" s="1542"/>
      <c r="K1244" s="1542"/>
    </row>
    <row r="1245" spans="2:11">
      <c r="B1245" s="313"/>
      <c r="C1245" s="313"/>
      <c r="D1245" s="313"/>
      <c r="E1245" s="313"/>
      <c r="F1245" s="1542"/>
      <c r="G1245" s="1542"/>
      <c r="H1245" s="1542"/>
      <c r="I1245" s="1542"/>
      <c r="J1245" s="1542"/>
      <c r="K1245" s="1542"/>
    </row>
    <row r="1246" spans="2:11">
      <c r="B1246" s="313"/>
      <c r="C1246" s="313"/>
      <c r="D1246" s="313"/>
      <c r="E1246" s="313"/>
      <c r="F1246" s="1542"/>
      <c r="G1246" s="1542"/>
      <c r="H1246" s="1542"/>
      <c r="I1246" s="1542"/>
      <c r="J1246" s="1542"/>
      <c r="K1246" s="1542"/>
    </row>
    <row r="1247" spans="2:11">
      <c r="B1247" s="313"/>
      <c r="C1247" s="313"/>
      <c r="D1247" s="313"/>
      <c r="E1247" s="313"/>
      <c r="F1247" s="1542"/>
      <c r="G1247" s="1542"/>
      <c r="H1247" s="1542"/>
      <c r="I1247" s="1542"/>
      <c r="J1247" s="1542"/>
      <c r="K1247" s="1542"/>
    </row>
    <row r="1248" spans="2:11">
      <c r="B1248" s="313"/>
      <c r="C1248" s="313"/>
      <c r="D1248" s="313"/>
      <c r="E1248" s="313"/>
      <c r="F1248" s="1542"/>
      <c r="G1248" s="1542"/>
      <c r="H1248" s="1542"/>
      <c r="I1248" s="1542"/>
      <c r="J1248" s="1542"/>
      <c r="K1248" s="1542"/>
    </row>
    <row r="1249" spans="2:11">
      <c r="B1249" s="313"/>
      <c r="C1249" s="313"/>
      <c r="D1249" s="313"/>
      <c r="E1249" s="313"/>
      <c r="F1249" s="1542"/>
      <c r="G1249" s="1542"/>
      <c r="H1249" s="1542"/>
      <c r="I1249" s="1542"/>
      <c r="J1249" s="1542"/>
      <c r="K1249" s="1542"/>
    </row>
    <row r="1250" spans="2:11">
      <c r="B1250" s="313"/>
      <c r="C1250" s="313"/>
      <c r="D1250" s="313"/>
      <c r="E1250" s="313"/>
      <c r="F1250" s="1542"/>
      <c r="G1250" s="1542"/>
      <c r="H1250" s="1542"/>
      <c r="I1250" s="1542"/>
      <c r="J1250" s="1542"/>
      <c r="K1250" s="1542"/>
    </row>
    <row r="1251" spans="2:11">
      <c r="B1251" s="313"/>
      <c r="C1251" s="313"/>
      <c r="D1251" s="313"/>
      <c r="E1251" s="313"/>
      <c r="F1251" s="1542"/>
      <c r="G1251" s="1542"/>
      <c r="H1251" s="1542"/>
      <c r="I1251" s="1542"/>
      <c r="J1251" s="1542"/>
      <c r="K1251" s="1542"/>
    </row>
    <row r="1252" spans="2:11">
      <c r="B1252" s="313"/>
      <c r="C1252" s="313"/>
      <c r="D1252" s="313"/>
      <c r="E1252" s="313"/>
      <c r="F1252" s="1542"/>
      <c r="G1252" s="1542"/>
      <c r="H1252" s="1542"/>
      <c r="I1252" s="1542"/>
      <c r="J1252" s="1542"/>
      <c r="K1252" s="1542"/>
    </row>
    <row r="1253" spans="2:11">
      <c r="B1253" s="313"/>
      <c r="C1253" s="313"/>
      <c r="D1253" s="313"/>
      <c r="E1253" s="313"/>
      <c r="F1253" s="1542"/>
      <c r="G1253" s="1542"/>
      <c r="H1253" s="1542"/>
      <c r="I1253" s="1542"/>
      <c r="J1253" s="1542"/>
      <c r="K1253" s="1542"/>
    </row>
    <row r="1254" spans="2:11">
      <c r="B1254" s="313"/>
      <c r="C1254" s="313"/>
      <c r="D1254" s="313"/>
      <c r="E1254" s="313"/>
      <c r="F1254" s="1542"/>
      <c r="G1254" s="1542"/>
      <c r="H1254" s="1542"/>
      <c r="I1254" s="1542"/>
      <c r="J1254" s="1542"/>
      <c r="K1254" s="1542"/>
    </row>
    <row r="1255" spans="2:11">
      <c r="B1255" s="313"/>
      <c r="C1255" s="313"/>
      <c r="D1255" s="313"/>
      <c r="E1255" s="313"/>
      <c r="F1255" s="1542"/>
      <c r="G1255" s="1542"/>
      <c r="H1255" s="1542"/>
      <c r="I1255" s="1542"/>
      <c r="J1255" s="1542"/>
      <c r="K1255" s="1542"/>
    </row>
    <row r="1256" spans="2:11">
      <c r="B1256" s="313"/>
      <c r="C1256" s="313"/>
      <c r="D1256" s="313"/>
      <c r="E1256" s="313"/>
      <c r="F1256" s="1542"/>
      <c r="G1256" s="1542"/>
      <c r="H1256" s="1542"/>
      <c r="I1256" s="1542"/>
      <c r="J1256" s="1542"/>
      <c r="K1256" s="1542"/>
    </row>
    <row r="1257" spans="2:11">
      <c r="B1257" s="313"/>
      <c r="C1257" s="313"/>
      <c r="D1257" s="313"/>
      <c r="E1257" s="313"/>
      <c r="F1257" s="1542"/>
      <c r="G1257" s="1542"/>
      <c r="H1257" s="1542"/>
      <c r="I1257" s="1542"/>
      <c r="J1257" s="1542"/>
      <c r="K1257" s="1542"/>
    </row>
    <row r="1258" spans="2:11">
      <c r="B1258" s="313"/>
      <c r="C1258" s="313"/>
      <c r="D1258" s="313"/>
      <c r="E1258" s="313"/>
      <c r="F1258" s="1542"/>
      <c r="G1258" s="1542"/>
      <c r="H1258" s="1542"/>
      <c r="I1258" s="1542"/>
      <c r="J1258" s="1542"/>
      <c r="K1258" s="1542"/>
    </row>
    <row r="1259" spans="2:11">
      <c r="B1259" s="313"/>
      <c r="C1259" s="313"/>
      <c r="D1259" s="313"/>
      <c r="E1259" s="313"/>
      <c r="F1259" s="1542"/>
      <c r="G1259" s="1542"/>
      <c r="H1259" s="1542"/>
      <c r="I1259" s="1542"/>
      <c r="J1259" s="1542"/>
      <c r="K1259" s="1542"/>
    </row>
    <row r="1260" spans="2:11">
      <c r="B1260" s="313"/>
      <c r="C1260" s="313"/>
      <c r="D1260" s="313"/>
      <c r="E1260" s="313"/>
      <c r="F1260" s="1542"/>
      <c r="G1260" s="1542"/>
      <c r="H1260" s="1542"/>
      <c r="I1260" s="1542"/>
      <c r="J1260" s="1542"/>
      <c r="K1260" s="1542"/>
    </row>
    <row r="1261" spans="2:11">
      <c r="B1261" s="313"/>
      <c r="C1261" s="313"/>
      <c r="D1261" s="313"/>
      <c r="E1261" s="313"/>
      <c r="F1261" s="1542"/>
      <c r="G1261" s="1542"/>
      <c r="H1261" s="1542"/>
      <c r="I1261" s="1542"/>
      <c r="J1261" s="1542"/>
      <c r="K1261" s="1542"/>
    </row>
    <row r="1262" spans="2:11">
      <c r="B1262" s="313"/>
      <c r="C1262" s="313"/>
      <c r="D1262" s="313"/>
      <c r="E1262" s="313"/>
      <c r="F1262" s="1542"/>
      <c r="G1262" s="1542"/>
      <c r="H1262" s="1542"/>
      <c r="I1262" s="1542"/>
      <c r="J1262" s="1542"/>
      <c r="K1262" s="1542"/>
    </row>
    <row r="1263" spans="2:11">
      <c r="B1263" s="313"/>
      <c r="C1263" s="313"/>
      <c r="D1263" s="313"/>
      <c r="E1263" s="313"/>
      <c r="F1263" s="1542"/>
      <c r="G1263" s="1542"/>
      <c r="H1263" s="1542"/>
      <c r="I1263" s="1542"/>
      <c r="J1263" s="1542"/>
      <c r="K1263" s="1542"/>
    </row>
    <row r="1264" spans="2:11">
      <c r="B1264" s="313"/>
      <c r="C1264" s="313"/>
      <c r="D1264" s="313"/>
      <c r="E1264" s="313"/>
      <c r="F1264" s="1542"/>
      <c r="G1264" s="1542"/>
      <c r="H1264" s="1542"/>
      <c r="I1264" s="1542"/>
      <c r="J1264" s="1542"/>
      <c r="K1264" s="1542"/>
    </row>
    <row r="1265" spans="2:11">
      <c r="B1265" s="313"/>
      <c r="C1265" s="313"/>
      <c r="D1265" s="313"/>
      <c r="E1265" s="313"/>
      <c r="F1265" s="1542"/>
      <c r="G1265" s="1542"/>
      <c r="H1265" s="1542"/>
      <c r="I1265" s="1542"/>
      <c r="J1265" s="1542"/>
      <c r="K1265" s="1542"/>
    </row>
    <row r="1266" spans="2:11">
      <c r="B1266" s="313"/>
      <c r="C1266" s="313"/>
      <c r="D1266" s="313"/>
      <c r="E1266" s="313"/>
      <c r="F1266" s="1542"/>
      <c r="G1266" s="1542"/>
      <c r="H1266" s="1542"/>
      <c r="I1266" s="1542"/>
      <c r="J1266" s="1542"/>
      <c r="K1266" s="1542"/>
    </row>
    <row r="1267" spans="2:11">
      <c r="B1267" s="313"/>
      <c r="C1267" s="313"/>
      <c r="D1267" s="313"/>
      <c r="E1267" s="313"/>
      <c r="F1267" s="1542"/>
      <c r="G1267" s="1542"/>
      <c r="H1267" s="1542"/>
      <c r="I1267" s="1542"/>
      <c r="J1267" s="1542"/>
      <c r="K1267" s="1542"/>
    </row>
    <row r="1268" spans="2:11">
      <c r="B1268" s="313"/>
      <c r="C1268" s="313"/>
      <c r="D1268" s="313"/>
      <c r="E1268" s="313"/>
      <c r="F1268" s="1542"/>
      <c r="G1268" s="1542"/>
      <c r="H1268" s="1542"/>
      <c r="I1268" s="1542"/>
      <c r="J1268" s="1542"/>
      <c r="K1268" s="1542"/>
    </row>
    <row r="1269" spans="2:11">
      <c r="B1269" s="313"/>
      <c r="C1269" s="313"/>
      <c r="D1269" s="313"/>
      <c r="E1269" s="313"/>
      <c r="F1269" s="1542"/>
      <c r="G1269" s="1542"/>
      <c r="H1269" s="1542"/>
      <c r="I1269" s="1542"/>
      <c r="J1269" s="1542"/>
      <c r="K1269" s="1542"/>
    </row>
    <row r="1270" spans="2:11">
      <c r="B1270" s="313"/>
      <c r="C1270" s="313"/>
      <c r="D1270" s="313"/>
      <c r="E1270" s="313"/>
      <c r="F1270" s="1542"/>
      <c r="G1270" s="1542"/>
      <c r="H1270" s="1542"/>
      <c r="I1270" s="1542"/>
      <c r="J1270" s="1542"/>
      <c r="K1270" s="1542"/>
    </row>
    <row r="1271" spans="2:11">
      <c r="B1271" s="313"/>
      <c r="C1271" s="313"/>
      <c r="D1271" s="313"/>
      <c r="E1271" s="313"/>
      <c r="F1271" s="1542"/>
      <c r="G1271" s="1542"/>
      <c r="H1271" s="1542"/>
      <c r="I1271" s="1542"/>
      <c r="J1271" s="1542"/>
      <c r="K1271" s="1542"/>
    </row>
    <row r="1272" spans="2:11">
      <c r="B1272" s="313"/>
      <c r="C1272" s="313"/>
      <c r="D1272" s="313"/>
      <c r="E1272" s="313"/>
      <c r="F1272" s="1542"/>
      <c r="G1272" s="1542"/>
      <c r="H1272" s="1542"/>
      <c r="I1272" s="1542"/>
      <c r="J1272" s="1542"/>
      <c r="K1272" s="1542"/>
    </row>
    <row r="1273" spans="2:11">
      <c r="B1273" s="313"/>
      <c r="C1273" s="313"/>
      <c r="D1273" s="313"/>
      <c r="E1273" s="313"/>
      <c r="F1273" s="1542"/>
      <c r="G1273" s="1542"/>
      <c r="H1273" s="1542"/>
      <c r="I1273" s="1542"/>
      <c r="J1273" s="1542"/>
      <c r="K1273" s="1542"/>
    </row>
    <row r="1274" spans="2:11">
      <c r="B1274" s="313"/>
      <c r="C1274" s="313"/>
      <c r="D1274" s="313"/>
      <c r="E1274" s="313"/>
      <c r="F1274" s="1542"/>
      <c r="G1274" s="1542"/>
      <c r="H1274" s="1542"/>
      <c r="I1274" s="1542"/>
      <c r="J1274" s="1542"/>
      <c r="K1274" s="1542"/>
    </row>
    <row r="1275" spans="2:11">
      <c r="B1275" s="313"/>
      <c r="C1275" s="313"/>
      <c r="D1275" s="313"/>
      <c r="E1275" s="313"/>
      <c r="F1275" s="1542"/>
      <c r="G1275" s="1542"/>
      <c r="H1275" s="1542"/>
      <c r="I1275" s="1542"/>
      <c r="J1275" s="1542"/>
      <c r="K1275" s="1542"/>
    </row>
    <row r="1276" spans="2:11">
      <c r="B1276" s="313"/>
      <c r="C1276" s="313"/>
      <c r="D1276" s="313"/>
      <c r="E1276" s="313"/>
      <c r="F1276" s="1542"/>
      <c r="G1276" s="1542"/>
      <c r="H1276" s="1542"/>
      <c r="I1276" s="1542"/>
      <c r="J1276" s="1542"/>
      <c r="K1276" s="1542"/>
    </row>
    <row r="1277" spans="2:11">
      <c r="B1277" s="313"/>
      <c r="C1277" s="313"/>
      <c r="D1277" s="313"/>
      <c r="E1277" s="313"/>
      <c r="F1277" s="1542"/>
      <c r="G1277" s="1542"/>
      <c r="H1277" s="1542"/>
      <c r="I1277" s="1542"/>
      <c r="J1277" s="1542"/>
      <c r="K1277" s="1542"/>
    </row>
    <row r="1278" spans="2:11">
      <c r="B1278" s="313"/>
      <c r="C1278" s="313"/>
      <c r="D1278" s="313"/>
      <c r="E1278" s="313"/>
      <c r="F1278" s="1542"/>
      <c r="G1278" s="1542"/>
      <c r="H1278" s="1542"/>
      <c r="I1278" s="1542"/>
      <c r="J1278" s="1542"/>
      <c r="K1278" s="1542"/>
    </row>
    <row r="1279" spans="2:11">
      <c r="B1279" s="313"/>
      <c r="C1279" s="313"/>
      <c r="D1279" s="313"/>
      <c r="E1279" s="313"/>
      <c r="F1279" s="1542"/>
      <c r="G1279" s="1542"/>
      <c r="H1279" s="1542"/>
      <c r="I1279" s="1542"/>
      <c r="J1279" s="1542"/>
      <c r="K1279" s="1542"/>
    </row>
    <row r="1280" spans="2:11">
      <c r="B1280" s="313"/>
      <c r="C1280" s="313"/>
      <c r="D1280" s="313"/>
      <c r="E1280" s="313"/>
      <c r="F1280" s="1542"/>
      <c r="G1280" s="1542"/>
      <c r="H1280" s="1542"/>
      <c r="I1280" s="1542"/>
      <c r="J1280" s="1542"/>
      <c r="K1280" s="1542"/>
    </row>
    <row r="1281" spans="2:11">
      <c r="B1281" s="313"/>
      <c r="C1281" s="313"/>
      <c r="D1281" s="313"/>
      <c r="E1281" s="313"/>
      <c r="F1281" s="1542"/>
      <c r="G1281" s="1542"/>
      <c r="H1281" s="1542"/>
      <c r="I1281" s="1542"/>
      <c r="J1281" s="1542"/>
      <c r="K1281" s="1542"/>
    </row>
    <row r="1282" spans="2:11">
      <c r="B1282" s="313"/>
      <c r="C1282" s="313"/>
      <c r="D1282" s="313"/>
      <c r="E1282" s="313"/>
      <c r="F1282" s="1542"/>
      <c r="G1282" s="1542"/>
      <c r="H1282" s="1542"/>
      <c r="I1282" s="1542"/>
      <c r="J1282" s="1542"/>
      <c r="K1282" s="1542"/>
    </row>
    <row r="1283" spans="2:11">
      <c r="B1283" s="313"/>
      <c r="C1283" s="313"/>
      <c r="D1283" s="313"/>
      <c r="E1283" s="313"/>
      <c r="F1283" s="1542"/>
      <c r="G1283" s="1542"/>
      <c r="H1283" s="1542"/>
      <c r="I1283" s="1542"/>
      <c r="J1283" s="1542"/>
      <c r="K1283" s="1542"/>
    </row>
    <row r="1284" spans="2:11">
      <c r="B1284" s="313"/>
      <c r="C1284" s="313"/>
      <c r="D1284" s="313"/>
      <c r="E1284" s="313"/>
      <c r="F1284" s="1542"/>
      <c r="G1284" s="1542"/>
      <c r="H1284" s="1542"/>
      <c r="I1284" s="1542"/>
      <c r="J1284" s="1542"/>
      <c r="K1284" s="1542"/>
    </row>
    <row r="1285" spans="2:11">
      <c r="B1285" s="313"/>
      <c r="C1285" s="313"/>
      <c r="D1285" s="313"/>
      <c r="E1285" s="313"/>
      <c r="F1285" s="1542"/>
      <c r="G1285" s="1542"/>
      <c r="H1285" s="1542"/>
      <c r="I1285" s="1542"/>
      <c r="J1285" s="1542"/>
      <c r="K1285" s="1542"/>
    </row>
    <row r="1286" spans="2:11">
      <c r="B1286" s="313"/>
      <c r="C1286" s="313"/>
      <c r="D1286" s="313"/>
      <c r="E1286" s="313"/>
      <c r="F1286" s="1542"/>
      <c r="G1286" s="1542"/>
      <c r="H1286" s="1542"/>
      <c r="I1286" s="1542"/>
      <c r="J1286" s="1542"/>
      <c r="K1286" s="1542"/>
    </row>
    <row r="1287" spans="2:11">
      <c r="B1287" s="313"/>
      <c r="C1287" s="313"/>
      <c r="D1287" s="313"/>
      <c r="E1287" s="313"/>
      <c r="F1287" s="1542"/>
      <c r="G1287" s="1542"/>
      <c r="H1287" s="1542"/>
      <c r="I1287" s="1542"/>
      <c r="J1287" s="1542"/>
      <c r="K1287" s="1542"/>
    </row>
    <row r="1288" spans="2:11">
      <c r="B1288" s="313"/>
      <c r="C1288" s="313"/>
      <c r="D1288" s="313"/>
      <c r="E1288" s="313"/>
      <c r="F1288" s="1542"/>
      <c r="G1288" s="1542"/>
      <c r="H1288" s="1542"/>
      <c r="I1288" s="1542"/>
      <c r="J1288" s="1542"/>
      <c r="K1288" s="1542"/>
    </row>
    <row r="1289" spans="2:11">
      <c r="B1289" s="313"/>
      <c r="C1289" s="313"/>
      <c r="D1289" s="313"/>
      <c r="E1289" s="313"/>
      <c r="F1289" s="1542"/>
      <c r="G1289" s="1542"/>
      <c r="H1289" s="1542"/>
      <c r="I1289" s="1542"/>
      <c r="J1289" s="1542"/>
      <c r="K1289" s="1542"/>
    </row>
    <row r="1290" spans="2:11">
      <c r="B1290" s="313"/>
      <c r="C1290" s="313"/>
      <c r="D1290" s="313"/>
      <c r="E1290" s="313"/>
      <c r="F1290" s="1542"/>
      <c r="G1290" s="1542"/>
      <c r="H1290" s="1542"/>
      <c r="I1290" s="1542"/>
      <c r="J1290" s="1542"/>
      <c r="K1290" s="1542"/>
    </row>
    <row r="1291" spans="2:11">
      <c r="B1291" s="313"/>
      <c r="C1291" s="313"/>
      <c r="D1291" s="313"/>
      <c r="E1291" s="313"/>
      <c r="F1291" s="1542"/>
      <c r="G1291" s="1542"/>
      <c r="H1291" s="1542"/>
      <c r="I1291" s="1542"/>
      <c r="J1291" s="1542"/>
      <c r="K1291" s="1542"/>
    </row>
    <row r="1292" spans="2:11">
      <c r="B1292" s="313"/>
      <c r="C1292" s="313"/>
      <c r="D1292" s="313"/>
      <c r="E1292" s="313"/>
      <c r="F1292" s="1542"/>
      <c r="G1292" s="1542"/>
      <c r="H1292" s="1542"/>
      <c r="I1292" s="1542"/>
      <c r="J1292" s="1542"/>
      <c r="K1292" s="1542"/>
    </row>
    <row r="1293" spans="2:11">
      <c r="B1293" s="313"/>
      <c r="C1293" s="313"/>
      <c r="D1293" s="313"/>
      <c r="E1293" s="313"/>
      <c r="F1293" s="1542"/>
      <c r="G1293" s="1542"/>
      <c r="H1293" s="1542"/>
      <c r="I1293" s="1542"/>
      <c r="J1293" s="1542"/>
      <c r="K1293" s="1542"/>
    </row>
    <row r="1294" spans="2:11">
      <c r="B1294" s="313"/>
      <c r="C1294" s="313"/>
      <c r="D1294" s="313"/>
      <c r="E1294" s="313"/>
      <c r="F1294" s="1542"/>
      <c r="G1294" s="1542"/>
      <c r="H1294" s="1542"/>
      <c r="I1294" s="1542"/>
      <c r="J1294" s="1542"/>
      <c r="K1294" s="1542"/>
    </row>
    <row r="1295" spans="2:11">
      <c r="B1295" s="313"/>
      <c r="C1295" s="313"/>
      <c r="D1295" s="313"/>
      <c r="E1295" s="313"/>
      <c r="F1295" s="1542"/>
      <c r="G1295" s="1542"/>
      <c r="H1295" s="1542"/>
      <c r="I1295" s="1542"/>
      <c r="J1295" s="1542"/>
      <c r="K1295" s="1542"/>
    </row>
    <row r="1296" spans="2:11">
      <c r="B1296" s="313"/>
      <c r="C1296" s="313"/>
      <c r="D1296" s="313"/>
      <c r="E1296" s="313"/>
      <c r="F1296" s="1542"/>
      <c r="G1296" s="1542"/>
      <c r="H1296" s="1542"/>
      <c r="I1296" s="1542"/>
      <c r="J1296" s="1542"/>
      <c r="K1296" s="1542"/>
    </row>
    <row r="1297" spans="2:11">
      <c r="B1297" s="313"/>
      <c r="C1297" s="313"/>
      <c r="D1297" s="313"/>
      <c r="E1297" s="313"/>
      <c r="F1297" s="1542"/>
      <c r="G1297" s="1542"/>
      <c r="H1297" s="1542"/>
      <c r="I1297" s="1542"/>
      <c r="J1297" s="1542"/>
      <c r="K1297" s="1542"/>
    </row>
    <row r="1298" spans="2:11">
      <c r="B1298" s="313"/>
      <c r="C1298" s="313"/>
      <c r="D1298" s="313"/>
      <c r="E1298" s="313"/>
      <c r="F1298" s="1542"/>
      <c r="G1298" s="1542"/>
      <c r="H1298" s="1542"/>
      <c r="I1298" s="1542"/>
      <c r="J1298" s="1542"/>
      <c r="K1298" s="1542"/>
    </row>
    <row r="1299" spans="2:11">
      <c r="B1299" s="313"/>
      <c r="C1299" s="313"/>
      <c r="D1299" s="313"/>
      <c r="E1299" s="313"/>
      <c r="F1299" s="1542"/>
      <c r="G1299" s="1542"/>
      <c r="H1299" s="1542"/>
      <c r="I1299" s="1542"/>
      <c r="J1299" s="1542"/>
      <c r="K1299" s="1542"/>
    </row>
    <row r="1300" spans="2:11">
      <c r="B1300" s="313"/>
      <c r="C1300" s="313"/>
      <c r="D1300" s="313"/>
      <c r="E1300" s="313"/>
      <c r="F1300" s="1542"/>
      <c r="G1300" s="1542"/>
      <c r="H1300" s="1542"/>
      <c r="I1300" s="1542"/>
      <c r="J1300" s="1542"/>
      <c r="K1300" s="1542"/>
    </row>
    <row r="1301" spans="2:11">
      <c r="B1301" s="313"/>
      <c r="C1301" s="313"/>
      <c r="D1301" s="313"/>
      <c r="E1301" s="313"/>
      <c r="F1301" s="1542"/>
      <c r="G1301" s="1542"/>
      <c r="H1301" s="1542"/>
      <c r="I1301" s="1542"/>
      <c r="J1301" s="1542"/>
      <c r="K1301" s="1542"/>
    </row>
    <row r="1302" spans="2:11">
      <c r="B1302" s="313"/>
      <c r="C1302" s="313"/>
      <c r="D1302" s="313"/>
      <c r="E1302" s="313"/>
      <c r="F1302" s="1542"/>
      <c r="G1302" s="1542"/>
      <c r="H1302" s="1542"/>
      <c r="I1302" s="1542"/>
      <c r="J1302" s="1542"/>
      <c r="K1302" s="1542"/>
    </row>
    <row r="1303" spans="2:11">
      <c r="B1303" s="313"/>
      <c r="C1303" s="313"/>
      <c r="D1303" s="313"/>
      <c r="E1303" s="313"/>
      <c r="F1303" s="1542"/>
      <c r="G1303" s="1542"/>
      <c r="H1303" s="1542"/>
      <c r="I1303" s="1542"/>
      <c r="J1303" s="1542"/>
      <c r="K1303" s="1542"/>
    </row>
    <row r="1304" spans="2:11">
      <c r="B1304" s="313"/>
      <c r="C1304" s="313"/>
      <c r="D1304" s="313"/>
      <c r="E1304" s="313"/>
      <c r="F1304" s="1542"/>
      <c r="G1304" s="1542"/>
      <c r="H1304" s="1542"/>
      <c r="I1304" s="1542"/>
      <c r="J1304" s="1542"/>
      <c r="K1304" s="1542"/>
    </row>
    <row r="1305" spans="2:11">
      <c r="B1305" s="313"/>
      <c r="C1305" s="313"/>
      <c r="D1305" s="313"/>
      <c r="E1305" s="313"/>
      <c r="F1305" s="1542"/>
      <c r="G1305" s="1542"/>
      <c r="H1305" s="1542"/>
      <c r="I1305" s="1542"/>
      <c r="J1305" s="1542"/>
      <c r="K1305" s="1542"/>
    </row>
    <row r="1306" spans="2:11">
      <c r="B1306" s="313"/>
      <c r="C1306" s="313"/>
      <c r="D1306" s="313"/>
      <c r="E1306" s="313"/>
      <c r="F1306" s="1542"/>
      <c r="G1306" s="1542"/>
      <c r="H1306" s="1542"/>
      <c r="I1306" s="1542"/>
      <c r="J1306" s="1542"/>
      <c r="K1306" s="1542"/>
    </row>
    <row r="1307" spans="2:11">
      <c r="B1307" s="313"/>
      <c r="C1307" s="313"/>
      <c r="D1307" s="313"/>
      <c r="E1307" s="313"/>
      <c r="F1307" s="1542"/>
      <c r="G1307" s="1542"/>
      <c r="H1307" s="1542"/>
      <c r="I1307" s="1542"/>
      <c r="J1307" s="1542"/>
      <c r="K1307" s="1542"/>
    </row>
    <row r="1308" spans="2:11">
      <c r="B1308" s="313"/>
      <c r="C1308" s="313"/>
      <c r="D1308" s="313"/>
      <c r="E1308" s="313"/>
      <c r="F1308" s="1542"/>
      <c r="G1308" s="1542"/>
      <c r="H1308" s="1542"/>
      <c r="I1308" s="1542"/>
      <c r="J1308" s="1542"/>
      <c r="K1308" s="1542"/>
    </row>
    <row r="1309" spans="2:11">
      <c r="B1309" s="313"/>
      <c r="C1309" s="313"/>
      <c r="D1309" s="313"/>
      <c r="E1309" s="313"/>
      <c r="F1309" s="1542"/>
      <c r="G1309" s="1542"/>
      <c r="H1309" s="1542"/>
      <c r="I1309" s="1542"/>
      <c r="J1309" s="1542"/>
      <c r="K1309" s="1542"/>
    </row>
    <row r="1310" spans="2:11">
      <c r="B1310" s="313"/>
      <c r="C1310" s="313"/>
      <c r="D1310" s="313"/>
      <c r="E1310" s="313"/>
      <c r="F1310" s="1542"/>
      <c r="G1310" s="1542"/>
      <c r="H1310" s="1542"/>
      <c r="I1310" s="1542"/>
      <c r="J1310" s="1542"/>
      <c r="K1310" s="1542"/>
    </row>
    <row r="1311" spans="2:11">
      <c r="B1311" s="313"/>
      <c r="C1311" s="313"/>
      <c r="D1311" s="313"/>
      <c r="E1311" s="313"/>
      <c r="F1311" s="1542"/>
      <c r="G1311" s="1542"/>
      <c r="H1311" s="1542"/>
      <c r="I1311" s="1542"/>
      <c r="J1311" s="1542"/>
      <c r="K1311" s="1542"/>
    </row>
    <row r="1312" spans="2:11">
      <c r="B1312" s="313"/>
      <c r="C1312" s="313"/>
      <c r="D1312" s="313"/>
      <c r="E1312" s="313"/>
      <c r="F1312" s="1542"/>
      <c r="G1312" s="1542"/>
      <c r="H1312" s="1542"/>
      <c r="I1312" s="1542"/>
      <c r="J1312" s="1542"/>
      <c r="K1312" s="1542"/>
    </row>
    <row r="1313" spans="2:11">
      <c r="B1313" s="313"/>
      <c r="C1313" s="313"/>
      <c r="D1313" s="313"/>
      <c r="E1313" s="313"/>
      <c r="F1313" s="1542"/>
      <c r="G1313" s="1542"/>
      <c r="H1313" s="1542"/>
      <c r="I1313" s="1542"/>
      <c r="J1313" s="1542"/>
      <c r="K1313" s="1542"/>
    </row>
    <row r="1314" spans="2:11">
      <c r="B1314" s="313"/>
      <c r="C1314" s="313"/>
      <c r="D1314" s="313"/>
      <c r="E1314" s="313"/>
      <c r="F1314" s="1542"/>
      <c r="G1314" s="1542"/>
      <c r="H1314" s="1542"/>
      <c r="I1314" s="1542"/>
      <c r="J1314" s="1542"/>
      <c r="K1314" s="1542"/>
    </row>
    <row r="1315" spans="2:11">
      <c r="B1315" s="313"/>
      <c r="C1315" s="313"/>
      <c r="D1315" s="313"/>
      <c r="E1315" s="313"/>
      <c r="F1315" s="1542"/>
      <c r="G1315" s="1542"/>
      <c r="H1315" s="1542"/>
      <c r="I1315" s="1542"/>
      <c r="J1315" s="1542"/>
      <c r="K1315" s="1542"/>
    </row>
    <row r="1316" spans="2:11">
      <c r="B1316" s="313"/>
      <c r="C1316" s="313"/>
      <c r="D1316" s="313"/>
      <c r="E1316" s="313"/>
      <c r="F1316" s="1542"/>
      <c r="G1316" s="1542"/>
      <c r="H1316" s="1542"/>
      <c r="I1316" s="1542"/>
      <c r="J1316" s="1542"/>
      <c r="K1316" s="1542"/>
    </row>
    <row r="1317" spans="2:11">
      <c r="B1317" s="313"/>
      <c r="C1317" s="313"/>
      <c r="D1317" s="313"/>
      <c r="E1317" s="313"/>
      <c r="F1317" s="1542"/>
      <c r="G1317" s="1542"/>
      <c r="H1317" s="1542"/>
      <c r="I1317" s="1542"/>
      <c r="J1317" s="1542"/>
      <c r="K1317" s="1542"/>
    </row>
    <row r="1318" spans="2:11">
      <c r="B1318" s="313"/>
      <c r="C1318" s="313"/>
      <c r="D1318" s="313"/>
      <c r="E1318" s="313"/>
      <c r="F1318" s="1542"/>
      <c r="G1318" s="1542"/>
      <c r="H1318" s="1542"/>
      <c r="I1318" s="1542"/>
      <c r="J1318" s="1542"/>
      <c r="K1318" s="1542"/>
    </row>
    <row r="1319" spans="2:11">
      <c r="B1319" s="313"/>
      <c r="C1319" s="313"/>
      <c r="D1319" s="313"/>
      <c r="E1319" s="313"/>
      <c r="F1319" s="1542"/>
      <c r="G1319" s="1542"/>
      <c r="H1319" s="1542"/>
      <c r="I1319" s="1542"/>
      <c r="J1319" s="1542"/>
      <c r="K1319" s="1542"/>
    </row>
    <row r="1320" spans="2:11">
      <c r="B1320" s="313"/>
      <c r="C1320" s="313"/>
      <c r="D1320" s="313"/>
      <c r="E1320" s="313"/>
      <c r="F1320" s="1542"/>
      <c r="G1320" s="1542"/>
      <c r="H1320" s="1542"/>
      <c r="I1320" s="1542"/>
      <c r="J1320" s="1542"/>
      <c r="K1320" s="1542"/>
    </row>
    <row r="1321" spans="2:11">
      <c r="B1321" s="313"/>
      <c r="C1321" s="313"/>
      <c r="D1321" s="313"/>
      <c r="E1321" s="313"/>
      <c r="F1321" s="1542"/>
      <c r="G1321" s="1542"/>
      <c r="H1321" s="1542"/>
      <c r="I1321" s="1542"/>
      <c r="J1321" s="1542"/>
      <c r="K1321" s="1542"/>
    </row>
    <row r="1322" spans="2:11">
      <c r="B1322" s="313"/>
      <c r="C1322" s="313"/>
      <c r="D1322" s="313"/>
      <c r="E1322" s="313"/>
      <c r="F1322" s="1542"/>
      <c r="G1322" s="1542"/>
      <c r="H1322" s="1542"/>
      <c r="I1322" s="1542"/>
      <c r="J1322" s="1542"/>
      <c r="K1322" s="1542"/>
    </row>
    <row r="1323" spans="2:11">
      <c r="B1323" s="313"/>
      <c r="C1323" s="313"/>
      <c r="D1323" s="313"/>
      <c r="E1323" s="313"/>
      <c r="F1323" s="1542"/>
      <c r="G1323" s="1542"/>
      <c r="H1323" s="1542"/>
      <c r="I1323" s="1542"/>
      <c r="J1323" s="1542"/>
      <c r="K1323" s="1542"/>
    </row>
    <row r="1324" spans="2:11">
      <c r="B1324" s="313"/>
      <c r="C1324" s="313"/>
      <c r="D1324" s="313"/>
      <c r="E1324" s="313"/>
      <c r="F1324" s="1542"/>
      <c r="G1324" s="1542"/>
      <c r="H1324" s="1542"/>
      <c r="I1324" s="1542"/>
      <c r="J1324" s="1542"/>
      <c r="K1324" s="1542"/>
    </row>
    <row r="1325" spans="2:11">
      <c r="B1325" s="313"/>
      <c r="C1325" s="313"/>
      <c r="D1325" s="313"/>
      <c r="E1325" s="313"/>
      <c r="F1325" s="1542"/>
      <c r="G1325" s="1542"/>
      <c r="H1325" s="1542"/>
      <c r="I1325" s="1542"/>
      <c r="J1325" s="1542"/>
      <c r="K1325" s="1542"/>
    </row>
    <row r="1326" spans="2:11">
      <c r="B1326" s="313"/>
      <c r="C1326" s="313"/>
      <c r="D1326" s="313"/>
      <c r="E1326" s="313"/>
      <c r="F1326" s="1542"/>
      <c r="G1326" s="1542"/>
      <c r="H1326" s="1542"/>
      <c r="I1326" s="1542"/>
      <c r="J1326" s="1542"/>
      <c r="K1326" s="1542"/>
    </row>
    <row r="1327" spans="2:11">
      <c r="B1327" s="313"/>
      <c r="C1327" s="313"/>
      <c r="D1327" s="313"/>
      <c r="E1327" s="313"/>
      <c r="F1327" s="1542"/>
      <c r="G1327" s="1542"/>
      <c r="H1327" s="1542"/>
      <c r="I1327" s="1542"/>
      <c r="J1327" s="1542"/>
      <c r="K1327" s="1542"/>
    </row>
    <row r="1328" spans="2:11">
      <c r="B1328" s="313"/>
      <c r="C1328" s="313"/>
      <c r="D1328" s="313"/>
      <c r="E1328" s="313"/>
      <c r="F1328" s="1542"/>
      <c r="G1328" s="1542"/>
      <c r="H1328" s="1542"/>
      <c r="I1328" s="1542"/>
      <c r="J1328" s="1542"/>
      <c r="K1328" s="1542"/>
    </row>
    <row r="1329" spans="2:11">
      <c r="B1329" s="313"/>
      <c r="C1329" s="313"/>
      <c r="D1329" s="313"/>
      <c r="E1329" s="313"/>
      <c r="F1329" s="1542"/>
      <c r="G1329" s="1542"/>
      <c r="H1329" s="1542"/>
      <c r="I1329" s="1542"/>
      <c r="J1329" s="1542"/>
      <c r="K1329" s="1542"/>
    </row>
    <row r="1330" spans="2:11">
      <c r="B1330" s="313"/>
      <c r="C1330" s="313"/>
      <c r="D1330" s="313"/>
      <c r="E1330" s="313"/>
      <c r="F1330" s="1542"/>
      <c r="G1330" s="1542"/>
      <c r="H1330" s="1542"/>
      <c r="I1330" s="1542"/>
      <c r="J1330" s="1542"/>
      <c r="K1330" s="1542"/>
    </row>
    <row r="1331" spans="2:11">
      <c r="B1331" s="313"/>
      <c r="C1331" s="313"/>
      <c r="D1331" s="313"/>
      <c r="E1331" s="313"/>
      <c r="F1331" s="1542"/>
      <c r="G1331" s="1542"/>
      <c r="H1331" s="1542"/>
      <c r="I1331" s="1542"/>
      <c r="J1331" s="1542"/>
      <c r="K1331" s="1542"/>
    </row>
    <row r="1332" spans="2:11">
      <c r="B1332" s="313"/>
      <c r="C1332" s="313"/>
      <c r="D1332" s="313"/>
      <c r="E1332" s="313"/>
      <c r="F1332" s="1542"/>
      <c r="G1332" s="1542"/>
      <c r="H1332" s="1542"/>
      <c r="I1332" s="1542"/>
      <c r="J1332" s="1542"/>
      <c r="K1332" s="1542"/>
    </row>
    <row r="1333" spans="2:11">
      <c r="B1333" s="313"/>
      <c r="C1333" s="313"/>
      <c r="D1333" s="313"/>
      <c r="E1333" s="313"/>
      <c r="F1333" s="1542"/>
      <c r="G1333" s="1542"/>
      <c r="H1333" s="1542"/>
      <c r="I1333" s="1542"/>
      <c r="J1333" s="1542"/>
      <c r="K1333" s="1542"/>
    </row>
    <row r="1334" spans="2:11">
      <c r="B1334" s="313"/>
      <c r="C1334" s="313"/>
      <c r="D1334" s="313"/>
      <c r="E1334" s="313"/>
      <c r="F1334" s="1542"/>
      <c r="G1334" s="1542"/>
      <c r="H1334" s="1542"/>
      <c r="I1334" s="1542"/>
      <c r="J1334" s="1542"/>
      <c r="K1334" s="1542"/>
    </row>
    <row r="1335" spans="2:11">
      <c r="B1335" s="313"/>
      <c r="C1335" s="313"/>
      <c r="D1335" s="313"/>
      <c r="E1335" s="313"/>
      <c r="F1335" s="1542"/>
      <c r="G1335" s="1542"/>
      <c r="H1335" s="1542"/>
      <c r="I1335" s="1542"/>
      <c r="J1335" s="1542"/>
      <c r="K1335" s="1542"/>
    </row>
    <row r="1336" spans="2:11">
      <c r="B1336" s="313"/>
      <c r="C1336" s="313"/>
      <c r="D1336" s="313"/>
      <c r="E1336" s="313"/>
      <c r="F1336" s="1542"/>
      <c r="G1336" s="1542"/>
      <c r="H1336" s="1542"/>
      <c r="I1336" s="1542"/>
      <c r="J1336" s="1542"/>
      <c r="K1336" s="1542"/>
    </row>
    <row r="1337" spans="2:11">
      <c r="B1337" s="313"/>
      <c r="C1337" s="313"/>
      <c r="D1337" s="313"/>
      <c r="E1337" s="313"/>
      <c r="F1337" s="1542"/>
      <c r="G1337" s="1542"/>
      <c r="H1337" s="1542"/>
      <c r="I1337" s="1542"/>
      <c r="J1337" s="1542"/>
      <c r="K1337" s="1542"/>
    </row>
    <row r="1338" spans="2:11">
      <c r="B1338" s="313"/>
      <c r="C1338" s="313"/>
      <c r="D1338" s="313"/>
      <c r="E1338" s="313"/>
      <c r="F1338" s="1542"/>
      <c r="G1338" s="1542"/>
      <c r="H1338" s="1542"/>
      <c r="I1338" s="1542"/>
      <c r="J1338" s="1542"/>
      <c r="K1338" s="1542"/>
    </row>
    <row r="1339" spans="2:11">
      <c r="B1339" s="313"/>
      <c r="C1339" s="313"/>
      <c r="D1339" s="313"/>
      <c r="E1339" s="313"/>
      <c r="F1339" s="1542"/>
      <c r="G1339" s="1542"/>
      <c r="H1339" s="1542"/>
      <c r="I1339" s="1542"/>
      <c r="J1339" s="1542"/>
      <c r="K1339" s="1542"/>
    </row>
    <row r="1340" spans="2:11">
      <c r="B1340" s="313"/>
      <c r="C1340" s="313"/>
      <c r="D1340" s="313"/>
      <c r="E1340" s="313"/>
      <c r="F1340" s="1542"/>
      <c r="G1340" s="1542"/>
      <c r="H1340" s="1542"/>
      <c r="I1340" s="1542"/>
      <c r="J1340" s="1542"/>
      <c r="K1340" s="1542"/>
    </row>
    <row r="1341" spans="2:11">
      <c r="B1341" s="313"/>
      <c r="C1341" s="313"/>
      <c r="D1341" s="313"/>
      <c r="E1341" s="313"/>
      <c r="F1341" s="1542"/>
      <c r="G1341" s="1542"/>
      <c r="H1341" s="1542"/>
      <c r="I1341" s="1542"/>
      <c r="J1341" s="1542"/>
      <c r="K1341" s="1542"/>
    </row>
    <row r="1342" spans="2:11">
      <c r="B1342" s="313"/>
      <c r="C1342" s="313"/>
      <c r="D1342" s="313"/>
      <c r="E1342" s="313"/>
      <c r="F1342" s="1542"/>
      <c r="G1342" s="1542"/>
      <c r="H1342" s="1542"/>
      <c r="I1342" s="1542"/>
      <c r="J1342" s="1542"/>
      <c r="K1342" s="1542"/>
    </row>
    <row r="1343" spans="2:11">
      <c r="B1343" s="313"/>
      <c r="C1343" s="313"/>
      <c r="D1343" s="313"/>
      <c r="E1343" s="313"/>
      <c r="F1343" s="1542"/>
      <c r="G1343" s="1542"/>
      <c r="H1343" s="1542"/>
      <c r="I1343" s="1542"/>
      <c r="J1343" s="1542"/>
      <c r="K1343" s="1542"/>
    </row>
    <row r="1344" spans="2:11">
      <c r="B1344" s="313"/>
      <c r="C1344" s="313"/>
      <c r="D1344" s="313"/>
      <c r="E1344" s="313"/>
      <c r="F1344" s="1542"/>
      <c r="G1344" s="1542"/>
      <c r="H1344" s="1542"/>
      <c r="I1344" s="1542"/>
      <c r="J1344" s="1542"/>
      <c r="K1344" s="1542"/>
    </row>
    <row r="1345" spans="2:11">
      <c r="B1345" s="313"/>
      <c r="C1345" s="313"/>
      <c r="D1345" s="313"/>
      <c r="E1345" s="313"/>
      <c r="F1345" s="1542"/>
      <c r="G1345" s="1542"/>
      <c r="H1345" s="1542"/>
      <c r="I1345" s="1542"/>
      <c r="J1345" s="1542"/>
      <c r="K1345" s="1542"/>
    </row>
    <row r="1346" spans="2:11">
      <c r="B1346" s="313"/>
      <c r="C1346" s="313"/>
      <c r="D1346" s="313"/>
      <c r="E1346" s="313"/>
      <c r="F1346" s="1542"/>
      <c r="G1346" s="1542"/>
      <c r="H1346" s="1542"/>
      <c r="I1346" s="1542"/>
      <c r="J1346" s="1542"/>
      <c r="K1346" s="1542"/>
    </row>
    <row r="1347" spans="2:11">
      <c r="B1347" s="313"/>
      <c r="C1347" s="313"/>
      <c r="D1347" s="313"/>
      <c r="E1347" s="313"/>
      <c r="F1347" s="1542"/>
      <c r="G1347" s="1542"/>
      <c r="H1347" s="1542"/>
      <c r="I1347" s="1542"/>
      <c r="J1347" s="1542"/>
      <c r="K1347" s="1542"/>
    </row>
    <row r="1348" spans="2:11">
      <c r="B1348" s="313"/>
      <c r="C1348" s="313"/>
      <c r="D1348" s="313"/>
      <c r="E1348" s="313"/>
      <c r="F1348" s="1542"/>
      <c r="G1348" s="1542"/>
      <c r="H1348" s="1542"/>
      <c r="I1348" s="1542"/>
      <c r="J1348" s="1542"/>
      <c r="K1348" s="1542"/>
    </row>
    <row r="1349" spans="2:11">
      <c r="B1349" s="313"/>
      <c r="C1349" s="313"/>
      <c r="D1349" s="313"/>
      <c r="E1349" s="313"/>
      <c r="F1349" s="1542"/>
      <c r="G1349" s="1542"/>
      <c r="H1349" s="1542"/>
      <c r="I1349" s="1542"/>
      <c r="J1349" s="1542"/>
      <c r="K1349" s="1542"/>
    </row>
    <row r="1350" spans="2:11">
      <c r="B1350" s="313"/>
      <c r="C1350" s="313"/>
      <c r="D1350" s="313"/>
      <c r="E1350" s="313"/>
      <c r="F1350" s="1542"/>
      <c r="G1350" s="1542"/>
      <c r="H1350" s="1542"/>
      <c r="I1350" s="1542"/>
      <c r="J1350" s="1542"/>
      <c r="K1350" s="1542"/>
    </row>
    <row r="1351" spans="2:11">
      <c r="B1351" s="313"/>
      <c r="C1351" s="313"/>
      <c r="D1351" s="313"/>
      <c r="E1351" s="313"/>
      <c r="F1351" s="1542"/>
      <c r="G1351" s="1542"/>
      <c r="H1351" s="1542"/>
      <c r="I1351" s="1542"/>
      <c r="J1351" s="1542"/>
      <c r="K1351" s="1542"/>
    </row>
    <row r="1352" spans="2:11">
      <c r="B1352" s="313"/>
      <c r="C1352" s="313"/>
      <c r="D1352" s="313"/>
      <c r="E1352" s="313"/>
      <c r="F1352" s="1542"/>
      <c r="G1352" s="1542"/>
      <c r="H1352" s="1542"/>
      <c r="I1352" s="1542"/>
      <c r="J1352" s="1542"/>
      <c r="K1352" s="1542"/>
    </row>
    <row r="1353" spans="2:11">
      <c r="B1353" s="313"/>
      <c r="C1353" s="313"/>
      <c r="D1353" s="313"/>
      <c r="E1353" s="313"/>
      <c r="F1353" s="1542"/>
      <c r="G1353" s="1542"/>
      <c r="H1353" s="1542"/>
      <c r="I1353" s="1542"/>
      <c r="J1353" s="1542"/>
      <c r="K1353" s="1542"/>
    </row>
    <row r="1354" spans="2:11">
      <c r="B1354" s="313"/>
      <c r="C1354" s="313"/>
      <c r="D1354" s="313"/>
      <c r="E1354" s="313"/>
      <c r="F1354" s="1542"/>
      <c r="G1354" s="1542"/>
      <c r="H1354" s="1542"/>
      <c r="I1354" s="1542"/>
      <c r="J1354" s="1542"/>
      <c r="K1354" s="1542"/>
    </row>
    <row r="1355" spans="2:11">
      <c r="B1355" s="313"/>
      <c r="C1355" s="313"/>
      <c r="D1355" s="313"/>
      <c r="E1355" s="313"/>
      <c r="F1355" s="1542"/>
      <c r="G1355" s="1542"/>
      <c r="H1355" s="1542"/>
      <c r="I1355" s="1542"/>
      <c r="J1355" s="1542"/>
      <c r="K1355" s="1542"/>
    </row>
    <row r="1356" spans="2:11">
      <c r="B1356" s="313"/>
      <c r="C1356" s="313"/>
      <c r="D1356" s="313"/>
      <c r="E1356" s="313"/>
      <c r="F1356" s="1542"/>
      <c r="G1356" s="1542"/>
      <c r="H1356" s="1542"/>
      <c r="I1356" s="1542"/>
      <c r="J1356" s="1542"/>
      <c r="K1356" s="1542"/>
    </row>
    <row r="1357" spans="2:11">
      <c r="B1357" s="313"/>
      <c r="C1357" s="313"/>
      <c r="D1357" s="313"/>
      <c r="E1357" s="313"/>
      <c r="F1357" s="1542"/>
      <c r="G1357" s="1542"/>
      <c r="H1357" s="1542"/>
      <c r="I1357" s="1542"/>
      <c r="J1357" s="1542"/>
      <c r="K1357" s="1542"/>
    </row>
    <row r="1358" spans="2:11">
      <c r="B1358" s="313"/>
      <c r="C1358" s="313"/>
      <c r="D1358" s="313"/>
      <c r="E1358" s="313"/>
      <c r="F1358" s="1542"/>
      <c r="G1358" s="1542"/>
      <c r="H1358" s="1542"/>
      <c r="I1358" s="1542"/>
      <c r="J1358" s="1542"/>
      <c r="K1358" s="1542"/>
    </row>
    <row r="1359" spans="2:11">
      <c r="B1359" s="313"/>
      <c r="C1359" s="313"/>
      <c r="D1359" s="313"/>
      <c r="E1359" s="313"/>
      <c r="F1359" s="1542"/>
      <c r="G1359" s="1542"/>
      <c r="H1359" s="1542"/>
      <c r="I1359" s="1542"/>
      <c r="J1359" s="1542"/>
      <c r="K1359" s="1542"/>
    </row>
    <row r="1360" spans="2:11">
      <c r="B1360" s="313"/>
      <c r="C1360" s="313"/>
      <c r="D1360" s="313"/>
      <c r="E1360" s="313"/>
      <c r="F1360" s="1542"/>
      <c r="G1360" s="1542"/>
      <c r="H1360" s="1542"/>
      <c r="I1360" s="1542"/>
      <c r="J1360" s="1542"/>
      <c r="K1360" s="1542"/>
    </row>
    <row r="1361" spans="2:11">
      <c r="B1361" s="313"/>
      <c r="C1361" s="313"/>
      <c r="D1361" s="313"/>
      <c r="E1361" s="313"/>
      <c r="F1361" s="1542"/>
      <c r="G1361" s="1542"/>
      <c r="H1361" s="1542"/>
      <c r="I1361" s="1542"/>
      <c r="J1361" s="1542"/>
      <c r="K1361" s="1542"/>
    </row>
    <row r="1362" spans="2:11">
      <c r="B1362" s="313"/>
      <c r="C1362" s="313"/>
      <c r="D1362" s="313"/>
      <c r="E1362" s="313"/>
      <c r="F1362" s="1542"/>
      <c r="G1362" s="1542"/>
      <c r="H1362" s="1542"/>
      <c r="I1362" s="1542"/>
      <c r="J1362" s="1542"/>
      <c r="K1362" s="1542"/>
    </row>
    <row r="1363" spans="2:11">
      <c r="B1363" s="313"/>
      <c r="C1363" s="313"/>
      <c r="D1363" s="313"/>
      <c r="E1363" s="313"/>
      <c r="F1363" s="1542"/>
      <c r="G1363" s="1542"/>
      <c r="H1363" s="1542"/>
      <c r="I1363" s="1542"/>
      <c r="J1363" s="1542"/>
      <c r="K1363" s="1542"/>
    </row>
    <row r="1364" spans="2:11">
      <c r="B1364" s="313"/>
      <c r="C1364" s="313"/>
      <c r="D1364" s="313"/>
      <c r="E1364" s="313"/>
      <c r="F1364" s="1542"/>
      <c r="G1364" s="1542"/>
      <c r="H1364" s="1542"/>
      <c r="I1364" s="1542"/>
      <c r="J1364" s="1542"/>
      <c r="K1364" s="1542"/>
    </row>
    <row r="1365" spans="2:11">
      <c r="B1365" s="313"/>
      <c r="C1365" s="313"/>
      <c r="D1365" s="313"/>
      <c r="E1365" s="313"/>
      <c r="F1365" s="1542"/>
      <c r="G1365" s="1542"/>
      <c r="H1365" s="1542"/>
      <c r="I1365" s="1542"/>
      <c r="J1365" s="1542"/>
      <c r="K1365" s="1542"/>
    </row>
    <row r="1366" spans="2:11">
      <c r="B1366" s="313"/>
      <c r="C1366" s="313"/>
      <c r="D1366" s="313"/>
      <c r="E1366" s="313"/>
      <c r="F1366" s="1542"/>
      <c r="G1366" s="1542"/>
      <c r="H1366" s="1542"/>
      <c r="I1366" s="1542"/>
      <c r="J1366" s="1542"/>
      <c r="K1366" s="1542"/>
    </row>
    <row r="1367" spans="2:11">
      <c r="B1367" s="313"/>
      <c r="C1367" s="313"/>
      <c r="D1367" s="313"/>
      <c r="E1367" s="313"/>
      <c r="F1367" s="1542"/>
      <c r="G1367" s="1542"/>
      <c r="H1367" s="1542"/>
      <c r="I1367" s="1542"/>
      <c r="J1367" s="1542"/>
      <c r="K1367" s="1542"/>
    </row>
    <row r="1368" spans="2:11">
      <c r="B1368" s="313"/>
      <c r="C1368" s="313"/>
      <c r="D1368" s="313"/>
      <c r="E1368" s="313"/>
      <c r="F1368" s="1542"/>
      <c r="G1368" s="1542"/>
      <c r="H1368" s="1542"/>
      <c r="I1368" s="1542"/>
      <c r="J1368" s="1542"/>
      <c r="K1368" s="1542"/>
    </row>
    <row r="1369" spans="2:11">
      <c r="B1369" s="313"/>
      <c r="C1369" s="313"/>
      <c r="D1369" s="313"/>
      <c r="E1369" s="313"/>
      <c r="F1369" s="1542"/>
      <c r="G1369" s="1542"/>
      <c r="H1369" s="1542"/>
      <c r="I1369" s="1542"/>
      <c r="J1369" s="1542"/>
      <c r="K1369" s="1542"/>
    </row>
    <row r="1370" spans="2:11">
      <c r="B1370" s="313"/>
      <c r="C1370" s="313"/>
      <c r="D1370" s="313"/>
      <c r="E1370" s="313"/>
      <c r="F1370" s="1542"/>
      <c r="G1370" s="1542"/>
      <c r="H1370" s="1542"/>
      <c r="I1370" s="1542"/>
      <c r="J1370" s="1542"/>
      <c r="K1370" s="1542"/>
    </row>
    <row r="1371" spans="2:11">
      <c r="B1371" s="313"/>
      <c r="C1371" s="313"/>
      <c r="D1371" s="313"/>
      <c r="E1371" s="313"/>
      <c r="F1371" s="1542"/>
      <c r="G1371" s="1542"/>
      <c r="H1371" s="1542"/>
      <c r="I1371" s="1542"/>
      <c r="J1371" s="1542"/>
      <c r="K1371" s="1542"/>
    </row>
    <row r="1372" spans="2:11">
      <c r="B1372" s="313"/>
      <c r="C1372" s="313"/>
      <c r="D1372" s="313"/>
      <c r="E1372" s="313"/>
      <c r="F1372" s="1542"/>
      <c r="G1372" s="1542"/>
      <c r="H1372" s="1542"/>
      <c r="I1372" s="1542"/>
      <c r="J1372" s="1542"/>
      <c r="K1372" s="1542"/>
    </row>
    <row r="1373" spans="2:11">
      <c r="B1373" s="313"/>
      <c r="C1373" s="313"/>
      <c r="D1373" s="313"/>
      <c r="E1373" s="313"/>
      <c r="F1373" s="1542"/>
      <c r="G1373" s="1542"/>
      <c r="H1373" s="1542"/>
      <c r="I1373" s="1542"/>
      <c r="J1373" s="1542"/>
      <c r="K1373" s="1542"/>
    </row>
    <row r="1374" spans="2:11">
      <c r="B1374" s="313"/>
      <c r="C1374" s="313"/>
      <c r="D1374" s="313"/>
      <c r="E1374" s="313"/>
      <c r="F1374" s="1542"/>
      <c r="G1374" s="1542"/>
      <c r="H1374" s="1542"/>
      <c r="I1374" s="1542"/>
      <c r="J1374" s="1542"/>
      <c r="K1374" s="1542"/>
    </row>
    <row r="1375" spans="2:11">
      <c r="B1375" s="313"/>
      <c r="C1375" s="313"/>
      <c r="D1375" s="313"/>
      <c r="E1375" s="313"/>
      <c r="F1375" s="1542"/>
      <c r="G1375" s="1542"/>
      <c r="H1375" s="1542"/>
      <c r="I1375" s="1542"/>
      <c r="J1375" s="1542"/>
      <c r="K1375" s="1542"/>
    </row>
    <row r="1376" spans="2:11">
      <c r="B1376" s="313"/>
      <c r="C1376" s="313"/>
      <c r="D1376" s="313"/>
      <c r="E1376" s="313"/>
      <c r="F1376" s="1542"/>
      <c r="G1376" s="1542"/>
      <c r="H1376" s="1542"/>
      <c r="I1376" s="1542"/>
      <c r="J1376" s="1542"/>
      <c r="K1376" s="1542"/>
    </row>
    <row r="1377" spans="2:11">
      <c r="B1377" s="313"/>
      <c r="C1377" s="313"/>
      <c r="D1377" s="313"/>
      <c r="E1377" s="313"/>
      <c r="F1377" s="1542"/>
      <c r="G1377" s="1542"/>
      <c r="H1377" s="1542"/>
      <c r="I1377" s="1542"/>
      <c r="J1377" s="1542"/>
      <c r="K1377" s="1542"/>
    </row>
    <row r="1378" spans="2:11">
      <c r="B1378" s="313"/>
      <c r="C1378" s="313"/>
      <c r="D1378" s="313"/>
      <c r="E1378" s="313"/>
      <c r="F1378" s="1542"/>
      <c r="G1378" s="1542"/>
      <c r="H1378" s="1542"/>
      <c r="I1378" s="1542"/>
      <c r="J1378" s="1542"/>
      <c r="K1378" s="1542"/>
    </row>
    <row r="1379" spans="2:11">
      <c r="B1379" s="313"/>
      <c r="C1379" s="313"/>
      <c r="D1379" s="313"/>
      <c r="E1379" s="313"/>
      <c r="F1379" s="1542"/>
      <c r="G1379" s="1542"/>
      <c r="H1379" s="1542"/>
      <c r="I1379" s="1542"/>
      <c r="J1379" s="1542"/>
      <c r="K1379" s="1542"/>
    </row>
    <row r="1380" spans="2:11">
      <c r="B1380" s="313"/>
      <c r="C1380" s="313"/>
      <c r="D1380" s="313"/>
      <c r="E1380" s="313"/>
      <c r="F1380" s="1542"/>
      <c r="G1380" s="1542"/>
      <c r="H1380" s="1542"/>
      <c r="I1380" s="1542"/>
      <c r="J1380" s="1542"/>
      <c r="K1380" s="1542"/>
    </row>
    <row r="1381" spans="2:11">
      <c r="B1381" s="313"/>
      <c r="C1381" s="313"/>
      <c r="D1381" s="313"/>
      <c r="E1381" s="313"/>
      <c r="F1381" s="1542"/>
      <c r="G1381" s="1542"/>
      <c r="H1381" s="1542"/>
      <c r="I1381" s="1542"/>
      <c r="J1381" s="1542"/>
      <c r="K1381" s="1542"/>
    </row>
    <row r="1382" spans="2:11">
      <c r="B1382" s="313"/>
      <c r="C1382" s="313"/>
      <c r="D1382" s="313"/>
      <c r="E1382" s="313"/>
      <c r="F1382" s="1542"/>
      <c r="G1382" s="1542"/>
      <c r="H1382" s="1542"/>
      <c r="I1382" s="1542"/>
      <c r="J1382" s="1542"/>
      <c r="K1382" s="1542"/>
    </row>
    <row r="1383" spans="2:11">
      <c r="B1383" s="313"/>
      <c r="C1383" s="313"/>
      <c r="D1383" s="313"/>
      <c r="E1383" s="313"/>
      <c r="F1383" s="1542"/>
      <c r="G1383" s="1542"/>
      <c r="H1383" s="1542"/>
      <c r="I1383" s="1542"/>
      <c r="J1383" s="1542"/>
      <c r="K1383" s="1542"/>
    </row>
    <row r="1384" spans="2:11">
      <c r="B1384" s="313"/>
      <c r="C1384" s="313"/>
      <c r="D1384" s="313"/>
      <c r="E1384" s="313"/>
      <c r="F1384" s="1542"/>
      <c r="G1384" s="1542"/>
      <c r="H1384" s="1542"/>
      <c r="I1384" s="1542"/>
      <c r="J1384" s="1542"/>
      <c r="K1384" s="1542"/>
    </row>
    <row r="1385" spans="2:11">
      <c r="B1385" s="313"/>
      <c r="C1385" s="313"/>
      <c r="D1385" s="313"/>
      <c r="E1385" s="313"/>
      <c r="F1385" s="1542"/>
      <c r="G1385" s="1542"/>
      <c r="H1385" s="1542"/>
      <c r="I1385" s="1542"/>
      <c r="J1385" s="1542"/>
      <c r="K1385" s="1542"/>
    </row>
    <row r="1386" spans="2:11">
      <c r="B1386" s="313"/>
      <c r="C1386" s="313"/>
      <c r="D1386" s="313"/>
      <c r="E1386" s="313"/>
      <c r="F1386" s="1542"/>
      <c r="G1386" s="1542"/>
      <c r="H1386" s="1542"/>
      <c r="I1386" s="1542"/>
      <c r="J1386" s="1542"/>
      <c r="K1386" s="1542"/>
    </row>
    <row r="1387" spans="2:11">
      <c r="B1387" s="313"/>
      <c r="C1387" s="313"/>
      <c r="D1387" s="313"/>
      <c r="E1387" s="313"/>
      <c r="F1387" s="1542"/>
      <c r="G1387" s="1542"/>
      <c r="H1387" s="1542"/>
      <c r="I1387" s="1542"/>
      <c r="J1387" s="1542"/>
      <c r="K1387" s="1542"/>
    </row>
    <row r="1388" spans="2:11">
      <c r="B1388" s="313"/>
      <c r="C1388" s="313"/>
      <c r="D1388" s="313"/>
      <c r="E1388" s="313"/>
      <c r="F1388" s="1542"/>
      <c r="G1388" s="1542"/>
      <c r="H1388" s="1542"/>
      <c r="I1388" s="1542"/>
      <c r="J1388" s="1542"/>
      <c r="K1388" s="1542"/>
    </row>
    <row r="1389" spans="2:11">
      <c r="B1389" s="313"/>
      <c r="C1389" s="313"/>
      <c r="D1389" s="313"/>
      <c r="E1389" s="313"/>
      <c r="F1389" s="1542"/>
      <c r="G1389" s="1542"/>
      <c r="H1389" s="1542"/>
      <c r="I1389" s="1542"/>
      <c r="J1389" s="1542"/>
      <c r="K1389" s="1542"/>
    </row>
    <row r="1390" spans="2:11">
      <c r="B1390" s="313"/>
      <c r="C1390" s="313"/>
      <c r="D1390" s="313"/>
      <c r="E1390" s="313"/>
      <c r="F1390" s="1542"/>
      <c r="G1390" s="1542"/>
      <c r="H1390" s="1542"/>
      <c r="I1390" s="1542"/>
      <c r="J1390" s="1542"/>
      <c r="K1390" s="1542"/>
    </row>
    <row r="1391" spans="2:11">
      <c r="B1391" s="313"/>
      <c r="C1391" s="313"/>
      <c r="D1391" s="313"/>
      <c r="E1391" s="313"/>
      <c r="F1391" s="1542"/>
      <c r="G1391" s="1542"/>
      <c r="H1391" s="1542"/>
      <c r="I1391" s="1542"/>
      <c r="J1391" s="1542"/>
      <c r="K1391" s="1542"/>
    </row>
    <row r="1392" spans="2:11">
      <c r="B1392" s="313"/>
      <c r="C1392" s="313"/>
      <c r="D1392" s="313"/>
      <c r="E1392" s="313"/>
      <c r="F1392" s="1542"/>
      <c r="G1392" s="1542"/>
      <c r="H1392" s="1542"/>
      <c r="I1392" s="1542"/>
      <c r="J1392" s="1542"/>
      <c r="K1392" s="1542"/>
    </row>
    <row r="1393" spans="2:11">
      <c r="B1393" s="313"/>
      <c r="C1393" s="313"/>
      <c r="D1393" s="313"/>
      <c r="E1393" s="313"/>
      <c r="F1393" s="1542"/>
      <c r="G1393" s="1542"/>
      <c r="H1393" s="1542"/>
      <c r="I1393" s="1542"/>
      <c r="J1393" s="1542"/>
      <c r="K1393" s="1542"/>
    </row>
    <row r="1394" spans="2:11">
      <c r="B1394" s="313"/>
      <c r="C1394" s="313"/>
      <c r="D1394" s="313"/>
      <c r="E1394" s="313"/>
      <c r="F1394" s="1542"/>
      <c r="G1394" s="1542"/>
      <c r="H1394" s="1542"/>
      <c r="I1394" s="1542"/>
      <c r="J1394" s="1542"/>
      <c r="K1394" s="1542"/>
    </row>
    <row r="1395" spans="2:11">
      <c r="B1395" s="313"/>
      <c r="C1395" s="313"/>
      <c r="D1395" s="313"/>
      <c r="E1395" s="313"/>
      <c r="F1395" s="1542"/>
      <c r="G1395" s="1542"/>
      <c r="H1395" s="1542"/>
      <c r="I1395" s="1542"/>
      <c r="J1395" s="1542"/>
      <c r="K1395" s="1542"/>
    </row>
    <row r="1396" spans="2:11">
      <c r="B1396" s="313"/>
      <c r="C1396" s="313"/>
      <c r="D1396" s="313"/>
      <c r="E1396" s="313"/>
      <c r="F1396" s="1542"/>
      <c r="G1396" s="1542"/>
      <c r="H1396" s="1542"/>
      <c r="I1396" s="1542"/>
      <c r="J1396" s="1542"/>
      <c r="K1396" s="1542"/>
    </row>
    <row r="1397" spans="2:11">
      <c r="B1397" s="313"/>
      <c r="C1397" s="313"/>
      <c r="D1397" s="313"/>
      <c r="E1397" s="313"/>
      <c r="F1397" s="1542"/>
      <c r="G1397" s="1542"/>
      <c r="H1397" s="1542"/>
      <c r="I1397" s="1542"/>
      <c r="J1397" s="1542"/>
      <c r="K1397" s="1542"/>
    </row>
    <row r="1398" spans="2:11">
      <c r="B1398" s="313"/>
      <c r="C1398" s="313"/>
      <c r="D1398" s="313"/>
      <c r="E1398" s="313"/>
      <c r="F1398" s="1542"/>
      <c r="G1398" s="1542"/>
      <c r="H1398" s="1542"/>
      <c r="I1398" s="1542"/>
      <c r="J1398" s="1542"/>
      <c r="K1398" s="1542"/>
    </row>
    <row r="1399" spans="2:11">
      <c r="B1399" s="313"/>
      <c r="C1399" s="313"/>
      <c r="D1399" s="313"/>
      <c r="E1399" s="313"/>
      <c r="F1399" s="1542"/>
      <c r="G1399" s="1542"/>
      <c r="H1399" s="1542"/>
      <c r="I1399" s="1542"/>
      <c r="J1399" s="1542"/>
      <c r="K1399" s="1542"/>
    </row>
    <row r="1400" spans="2:11">
      <c r="B1400" s="313"/>
      <c r="C1400" s="313"/>
      <c r="D1400" s="313"/>
      <c r="E1400" s="313"/>
      <c r="F1400" s="1542"/>
      <c r="G1400" s="1542"/>
      <c r="H1400" s="1542"/>
      <c r="I1400" s="1542"/>
      <c r="J1400" s="1542"/>
      <c r="K1400" s="1542"/>
    </row>
    <row r="1401" spans="2:11">
      <c r="B1401" s="313"/>
      <c r="C1401" s="313"/>
      <c r="D1401" s="313"/>
      <c r="E1401" s="313"/>
      <c r="F1401" s="1542"/>
      <c r="G1401" s="1542"/>
      <c r="H1401" s="1542"/>
      <c r="I1401" s="1542"/>
      <c r="J1401" s="1542"/>
      <c r="K1401" s="1542"/>
    </row>
    <row r="1402" spans="2:11">
      <c r="B1402" s="313"/>
      <c r="C1402" s="313"/>
      <c r="D1402" s="313"/>
      <c r="E1402" s="313"/>
      <c r="F1402" s="1542"/>
      <c r="G1402" s="1542"/>
      <c r="H1402" s="1542"/>
      <c r="I1402" s="1542"/>
      <c r="J1402" s="1542"/>
      <c r="K1402" s="1542"/>
    </row>
    <row r="1403" spans="2:11">
      <c r="B1403" s="313"/>
      <c r="C1403" s="313"/>
      <c r="D1403" s="313"/>
      <c r="E1403" s="313"/>
      <c r="F1403" s="1542"/>
      <c r="G1403" s="1542"/>
      <c r="H1403" s="1542"/>
      <c r="I1403" s="1542"/>
      <c r="J1403" s="1542"/>
      <c r="K1403" s="1542"/>
    </row>
    <row r="1404" spans="2:11">
      <c r="B1404" s="313"/>
      <c r="C1404" s="313"/>
      <c r="D1404" s="313"/>
      <c r="E1404" s="313"/>
      <c r="F1404" s="1542"/>
      <c r="G1404" s="1542"/>
      <c r="H1404" s="1542"/>
      <c r="I1404" s="1542"/>
      <c r="J1404" s="1542"/>
      <c r="K1404" s="1542"/>
    </row>
    <row r="1405" spans="2:11">
      <c r="B1405" s="313"/>
      <c r="C1405" s="313"/>
      <c r="D1405" s="313"/>
      <c r="E1405" s="313"/>
      <c r="F1405" s="1542"/>
      <c r="G1405" s="1542"/>
      <c r="H1405" s="1542"/>
      <c r="I1405" s="1542"/>
      <c r="J1405" s="1542"/>
      <c r="K1405" s="1542"/>
    </row>
    <row r="1406" spans="2:11">
      <c r="B1406" s="313"/>
      <c r="C1406" s="313"/>
      <c r="D1406" s="313"/>
      <c r="E1406" s="313"/>
      <c r="F1406" s="1542"/>
      <c r="G1406" s="1542"/>
      <c r="H1406" s="1542"/>
      <c r="I1406" s="1542"/>
      <c r="J1406" s="1542"/>
      <c r="K1406" s="1542"/>
    </row>
    <row r="1407" spans="2:11">
      <c r="B1407" s="313"/>
      <c r="C1407" s="313"/>
      <c r="D1407" s="313"/>
      <c r="E1407" s="313"/>
      <c r="F1407" s="1542"/>
      <c r="G1407" s="1542"/>
      <c r="H1407" s="1542"/>
      <c r="I1407" s="1542"/>
      <c r="J1407" s="1542"/>
      <c r="K1407" s="1542"/>
    </row>
    <row r="1408" spans="2:11">
      <c r="B1408" s="313"/>
      <c r="C1408" s="313"/>
      <c r="D1408" s="313"/>
      <c r="E1408" s="313"/>
      <c r="F1408" s="1542"/>
      <c r="G1408" s="1542"/>
      <c r="H1408" s="1542"/>
      <c r="I1408" s="1542"/>
      <c r="J1408" s="1542"/>
      <c r="K1408" s="1542"/>
    </row>
    <row r="1409" spans="2:11">
      <c r="B1409" s="313"/>
      <c r="C1409" s="313"/>
      <c r="D1409" s="313"/>
      <c r="E1409" s="313"/>
      <c r="F1409" s="1542"/>
      <c r="G1409" s="1542"/>
      <c r="H1409" s="1542"/>
      <c r="I1409" s="1542"/>
      <c r="J1409" s="1542"/>
      <c r="K1409" s="1542"/>
    </row>
    <row r="1410" spans="2:11">
      <c r="B1410" s="313"/>
      <c r="C1410" s="313"/>
      <c r="D1410" s="313"/>
      <c r="E1410" s="313"/>
      <c r="F1410" s="1542"/>
      <c r="G1410" s="1542"/>
      <c r="H1410" s="1542"/>
      <c r="I1410" s="1542"/>
      <c r="J1410" s="1542"/>
      <c r="K1410" s="1542"/>
    </row>
    <row r="1411" spans="2:11">
      <c r="B1411" s="313"/>
      <c r="C1411" s="313"/>
      <c r="D1411" s="313"/>
      <c r="E1411" s="313"/>
      <c r="F1411" s="1542"/>
      <c r="G1411" s="1542"/>
      <c r="H1411" s="1542"/>
      <c r="I1411" s="1542"/>
      <c r="J1411" s="1542"/>
      <c r="K1411" s="1542"/>
    </row>
    <row r="1412" spans="2:11">
      <c r="B1412" s="313"/>
      <c r="C1412" s="313"/>
      <c r="D1412" s="313"/>
      <c r="E1412" s="313"/>
      <c r="F1412" s="1542"/>
      <c r="G1412" s="1542"/>
      <c r="H1412" s="1542"/>
      <c r="I1412" s="1542"/>
      <c r="J1412" s="1542"/>
      <c r="K1412" s="1542"/>
    </row>
    <row r="1413" spans="2:11">
      <c r="B1413" s="313"/>
      <c r="C1413" s="313"/>
      <c r="D1413" s="313"/>
      <c r="E1413" s="313"/>
      <c r="F1413" s="1542"/>
      <c r="G1413" s="1542"/>
      <c r="H1413" s="1542"/>
      <c r="I1413" s="1542"/>
      <c r="J1413" s="1542"/>
      <c r="K1413" s="1542"/>
    </row>
    <row r="1414" spans="2:11">
      <c r="B1414" s="313"/>
      <c r="C1414" s="313"/>
      <c r="D1414" s="313"/>
      <c r="E1414" s="313"/>
      <c r="F1414" s="1542"/>
      <c r="G1414" s="1542"/>
      <c r="H1414" s="1542"/>
      <c r="I1414" s="1542"/>
      <c r="J1414" s="1542"/>
      <c r="K1414" s="1542"/>
    </row>
    <row r="1415" spans="2:11">
      <c r="B1415" s="313"/>
      <c r="C1415" s="313"/>
      <c r="D1415" s="313"/>
      <c r="E1415" s="313"/>
      <c r="F1415" s="1542"/>
      <c r="G1415" s="1542"/>
      <c r="H1415" s="1542"/>
      <c r="I1415" s="1542"/>
      <c r="J1415" s="1542"/>
      <c r="K1415" s="1542"/>
    </row>
    <row r="1416" spans="2:11">
      <c r="B1416" s="313"/>
      <c r="C1416" s="313"/>
      <c r="D1416" s="313"/>
      <c r="E1416" s="313"/>
      <c r="F1416" s="1542"/>
      <c r="G1416" s="1542"/>
      <c r="H1416" s="1542"/>
      <c r="I1416" s="1542"/>
      <c r="J1416" s="1542"/>
      <c r="K1416" s="1542"/>
    </row>
    <row r="1417" spans="2:11">
      <c r="B1417" s="313"/>
      <c r="C1417" s="313"/>
      <c r="D1417" s="313"/>
      <c r="E1417" s="313"/>
      <c r="F1417" s="1542"/>
      <c r="G1417" s="1542"/>
      <c r="H1417" s="1542"/>
      <c r="I1417" s="1542"/>
      <c r="J1417" s="1542"/>
      <c r="K1417" s="1542"/>
    </row>
    <row r="1418" spans="2:11">
      <c r="B1418" s="313"/>
      <c r="C1418" s="313"/>
      <c r="D1418" s="313"/>
      <c r="E1418" s="313"/>
      <c r="F1418" s="1542"/>
      <c r="G1418" s="1542"/>
      <c r="H1418" s="1542"/>
      <c r="I1418" s="1542"/>
      <c r="J1418" s="1542"/>
      <c r="K1418" s="1542"/>
    </row>
    <row r="1419" spans="2:11">
      <c r="B1419" s="313"/>
      <c r="C1419" s="313"/>
      <c r="D1419" s="313"/>
      <c r="E1419" s="313"/>
      <c r="F1419" s="1542"/>
      <c r="G1419" s="1542"/>
      <c r="H1419" s="1542"/>
      <c r="I1419" s="1542"/>
      <c r="J1419" s="1542"/>
      <c r="K1419" s="1542"/>
    </row>
    <row r="1420" spans="2:11">
      <c r="B1420" s="313"/>
      <c r="C1420" s="313"/>
      <c r="D1420" s="313"/>
      <c r="E1420" s="313"/>
      <c r="F1420" s="1542"/>
      <c r="G1420" s="1542"/>
      <c r="H1420" s="1542"/>
      <c r="I1420" s="1542"/>
      <c r="J1420" s="1542"/>
      <c r="K1420" s="1542"/>
    </row>
    <row r="1421" spans="2:11">
      <c r="B1421" s="313"/>
      <c r="C1421" s="313"/>
      <c r="D1421" s="313"/>
      <c r="E1421" s="313"/>
      <c r="F1421" s="1542"/>
      <c r="G1421" s="1542"/>
      <c r="H1421" s="1542"/>
      <c r="I1421" s="1542"/>
      <c r="J1421" s="1542"/>
      <c r="K1421" s="1542"/>
    </row>
    <row r="1422" spans="2:11">
      <c r="B1422" s="313"/>
      <c r="C1422" s="313"/>
      <c r="D1422" s="313"/>
      <c r="E1422" s="313"/>
      <c r="F1422" s="1542"/>
      <c r="G1422" s="1542"/>
      <c r="H1422" s="1542"/>
      <c r="I1422" s="1542"/>
      <c r="J1422" s="1542"/>
      <c r="K1422" s="1542"/>
    </row>
    <row r="1423" spans="2:11">
      <c r="B1423" s="313"/>
      <c r="C1423" s="313"/>
      <c r="D1423" s="313"/>
      <c r="E1423" s="313"/>
      <c r="F1423" s="1542"/>
      <c r="G1423" s="1542"/>
      <c r="H1423" s="1542"/>
      <c r="I1423" s="1542"/>
      <c r="J1423" s="1542"/>
      <c r="K1423" s="1542"/>
    </row>
    <row r="1424" spans="2:11">
      <c r="B1424" s="313"/>
      <c r="C1424" s="313"/>
      <c r="D1424" s="313"/>
      <c r="E1424" s="313"/>
      <c r="F1424" s="1542"/>
      <c r="G1424" s="1542"/>
      <c r="H1424" s="1542"/>
      <c r="I1424" s="1542"/>
      <c r="J1424" s="1542"/>
      <c r="K1424" s="1542"/>
    </row>
    <row r="1425" spans="2:11">
      <c r="B1425" s="313"/>
      <c r="C1425" s="313"/>
      <c r="D1425" s="313"/>
      <c r="E1425" s="313"/>
      <c r="F1425" s="1542"/>
      <c r="G1425" s="1542"/>
      <c r="H1425" s="1542"/>
      <c r="I1425" s="1542"/>
      <c r="J1425" s="1542"/>
      <c r="K1425" s="1542"/>
    </row>
    <row r="1426" spans="2:11">
      <c r="B1426" s="313"/>
      <c r="C1426" s="313"/>
      <c r="D1426" s="313"/>
      <c r="E1426" s="313"/>
      <c r="F1426" s="1542"/>
      <c r="G1426" s="1542"/>
      <c r="H1426" s="1542"/>
      <c r="I1426" s="1542"/>
      <c r="J1426" s="1542"/>
      <c r="K1426" s="1542"/>
    </row>
    <row r="1427" spans="2:11">
      <c r="B1427" s="313"/>
      <c r="C1427" s="313"/>
      <c r="D1427" s="313"/>
      <c r="E1427" s="313"/>
      <c r="F1427" s="1542"/>
      <c r="G1427" s="1542"/>
      <c r="H1427" s="1542"/>
      <c r="I1427" s="1542"/>
      <c r="J1427" s="1542"/>
      <c r="K1427" s="1542"/>
    </row>
    <row r="1428" spans="2:11">
      <c r="B1428" s="313"/>
      <c r="C1428" s="313"/>
      <c r="D1428" s="313"/>
      <c r="E1428" s="313"/>
      <c r="F1428" s="1542"/>
      <c r="G1428" s="1542"/>
      <c r="H1428" s="1542"/>
      <c r="I1428" s="1542"/>
      <c r="J1428" s="1542"/>
      <c r="K1428" s="1542"/>
    </row>
    <row r="1429" spans="2:11">
      <c r="B1429" s="313"/>
      <c r="C1429" s="313"/>
      <c r="D1429" s="313"/>
      <c r="E1429" s="313"/>
      <c r="F1429" s="1542"/>
      <c r="G1429" s="1542"/>
      <c r="H1429" s="1542"/>
      <c r="I1429" s="1542"/>
      <c r="J1429" s="1542"/>
      <c r="K1429" s="1542"/>
    </row>
    <row r="1430" spans="2:11">
      <c r="B1430" s="313"/>
      <c r="C1430" s="313"/>
      <c r="D1430" s="313"/>
      <c r="E1430" s="313"/>
      <c r="F1430" s="1542"/>
      <c r="G1430" s="1542"/>
      <c r="H1430" s="1542"/>
      <c r="I1430" s="1542"/>
      <c r="J1430" s="1542"/>
      <c r="K1430" s="1542"/>
    </row>
    <row r="1431" spans="2:11">
      <c r="B1431" s="313"/>
      <c r="C1431" s="313"/>
      <c r="D1431" s="313"/>
      <c r="E1431" s="313"/>
      <c r="F1431" s="1542"/>
      <c r="G1431" s="1542"/>
      <c r="H1431" s="1542"/>
      <c r="I1431" s="1542"/>
      <c r="J1431" s="1542"/>
      <c r="K1431" s="1542"/>
    </row>
    <row r="1432" spans="2:11">
      <c r="B1432" s="313"/>
      <c r="C1432" s="313"/>
      <c r="D1432" s="313"/>
      <c r="E1432" s="313"/>
      <c r="F1432" s="1542"/>
      <c r="G1432" s="1542"/>
      <c r="H1432" s="1542"/>
      <c r="I1432" s="1542"/>
      <c r="J1432" s="1542"/>
      <c r="K1432" s="1542"/>
    </row>
    <row r="1433" spans="2:11">
      <c r="B1433" s="313"/>
      <c r="C1433" s="313"/>
      <c r="D1433" s="313"/>
      <c r="E1433" s="313"/>
      <c r="F1433" s="1542"/>
      <c r="G1433" s="1542"/>
      <c r="H1433" s="1542"/>
      <c r="I1433" s="1542"/>
      <c r="J1433" s="1542"/>
      <c r="K1433" s="1542"/>
    </row>
    <row r="1434" spans="2:11">
      <c r="B1434" s="313"/>
      <c r="C1434" s="313"/>
      <c r="D1434" s="313"/>
      <c r="E1434" s="313"/>
      <c r="F1434" s="1542"/>
      <c r="G1434" s="1542"/>
      <c r="H1434" s="1542"/>
      <c r="I1434" s="1542"/>
      <c r="J1434" s="1542"/>
      <c r="K1434" s="1542"/>
    </row>
    <row r="1435" spans="2:11">
      <c r="B1435" s="313"/>
      <c r="C1435" s="313"/>
      <c r="D1435" s="313"/>
      <c r="E1435" s="313"/>
      <c r="F1435" s="1542"/>
      <c r="G1435" s="1542"/>
      <c r="H1435" s="1542"/>
      <c r="I1435" s="1542"/>
      <c r="J1435" s="1542"/>
      <c r="K1435" s="1542"/>
    </row>
    <row r="1436" spans="2:11">
      <c r="B1436" s="313"/>
      <c r="C1436" s="313"/>
      <c r="D1436" s="313"/>
      <c r="E1436" s="313"/>
      <c r="F1436" s="1542"/>
      <c r="G1436" s="1542"/>
      <c r="H1436" s="1542"/>
      <c r="I1436" s="1542"/>
      <c r="J1436" s="1542"/>
      <c r="K1436" s="1542"/>
    </row>
    <row r="1437" spans="2:11">
      <c r="B1437" s="313"/>
      <c r="C1437" s="313"/>
      <c r="D1437" s="313"/>
      <c r="E1437" s="313"/>
      <c r="F1437" s="1542"/>
      <c r="G1437" s="1542"/>
      <c r="H1437" s="1542"/>
      <c r="I1437" s="1542"/>
      <c r="J1437" s="1542"/>
      <c r="K1437" s="1542"/>
    </row>
    <row r="1438" spans="2:11">
      <c r="B1438" s="313"/>
      <c r="C1438" s="313"/>
      <c r="D1438" s="313"/>
      <c r="E1438" s="313"/>
      <c r="F1438" s="1542"/>
      <c r="G1438" s="1542"/>
      <c r="H1438" s="1542"/>
      <c r="I1438" s="1542"/>
      <c r="J1438" s="1542"/>
      <c r="K1438" s="1542"/>
    </row>
    <row r="1439" spans="2:11">
      <c r="B1439" s="313"/>
      <c r="C1439" s="313"/>
      <c r="D1439" s="313"/>
      <c r="E1439" s="313"/>
      <c r="F1439" s="1542"/>
      <c r="G1439" s="1542"/>
      <c r="H1439" s="1542"/>
      <c r="I1439" s="1542"/>
      <c r="J1439" s="1542"/>
      <c r="K1439" s="1542"/>
    </row>
    <row r="1440" spans="2:11">
      <c r="B1440" s="313"/>
      <c r="C1440" s="313"/>
      <c r="D1440" s="313"/>
      <c r="E1440" s="313"/>
      <c r="F1440" s="1542"/>
      <c r="G1440" s="1542"/>
      <c r="H1440" s="1542"/>
      <c r="I1440" s="1542"/>
      <c r="J1440" s="1542"/>
      <c r="K1440" s="1542"/>
    </row>
    <row r="1441" spans="2:11">
      <c r="B1441" s="313"/>
      <c r="C1441" s="313"/>
      <c r="D1441" s="313"/>
      <c r="E1441" s="313"/>
      <c r="F1441" s="1542"/>
      <c r="G1441" s="1542"/>
      <c r="H1441" s="1542"/>
      <c r="I1441" s="1542"/>
      <c r="J1441" s="1542"/>
      <c r="K1441" s="1542"/>
    </row>
    <row r="1442" spans="2:11">
      <c r="B1442" s="313"/>
      <c r="C1442" s="313"/>
      <c r="D1442" s="313"/>
      <c r="E1442" s="313"/>
      <c r="F1442" s="1542"/>
      <c r="G1442" s="1542"/>
      <c r="H1442" s="1542"/>
      <c r="I1442" s="1542"/>
      <c r="J1442" s="1542"/>
      <c r="K1442" s="1542"/>
    </row>
    <row r="1443" spans="2:11">
      <c r="B1443" s="313"/>
      <c r="C1443" s="313"/>
      <c r="D1443" s="313"/>
      <c r="E1443" s="313"/>
      <c r="F1443" s="1542"/>
      <c r="G1443" s="1542"/>
      <c r="H1443" s="1542"/>
      <c r="I1443" s="1542"/>
      <c r="J1443" s="1542"/>
      <c r="K1443" s="1542"/>
    </row>
    <row r="1444" spans="2:11">
      <c r="B1444" s="313"/>
      <c r="C1444" s="313"/>
      <c r="D1444" s="313"/>
      <c r="E1444" s="313"/>
      <c r="F1444" s="1542"/>
      <c r="G1444" s="1542"/>
      <c r="H1444" s="1542"/>
      <c r="I1444" s="1542"/>
      <c r="J1444" s="1542"/>
      <c r="K1444" s="1542"/>
    </row>
    <row r="1445" spans="2:11">
      <c r="B1445" s="313"/>
      <c r="C1445" s="313"/>
      <c r="D1445" s="313"/>
      <c r="E1445" s="313"/>
      <c r="F1445" s="1542"/>
      <c r="G1445" s="1542"/>
      <c r="H1445" s="1542"/>
      <c r="I1445" s="1542"/>
      <c r="J1445" s="1542"/>
      <c r="K1445" s="1542"/>
    </row>
    <row r="1446" spans="2:11">
      <c r="B1446" s="313"/>
      <c r="C1446" s="313"/>
      <c r="D1446" s="313"/>
      <c r="E1446" s="313"/>
      <c r="F1446" s="1542"/>
      <c r="G1446" s="1542"/>
      <c r="H1446" s="1542"/>
      <c r="I1446" s="1542"/>
      <c r="J1446" s="1542"/>
      <c r="K1446" s="1542"/>
    </row>
    <row r="1447" spans="2:11">
      <c r="B1447" s="313"/>
      <c r="C1447" s="313"/>
      <c r="D1447" s="313"/>
      <c r="E1447" s="313"/>
      <c r="F1447" s="1542"/>
      <c r="G1447" s="1542"/>
      <c r="H1447" s="1542"/>
      <c r="I1447" s="1542"/>
      <c r="J1447" s="1542"/>
      <c r="K1447" s="1542"/>
    </row>
    <row r="1448" spans="2:11">
      <c r="B1448" s="313"/>
      <c r="C1448" s="313"/>
      <c r="D1448" s="313"/>
      <c r="E1448" s="313"/>
      <c r="F1448" s="1542"/>
      <c r="G1448" s="1542"/>
      <c r="H1448" s="1542"/>
      <c r="I1448" s="1542"/>
      <c r="J1448" s="1542"/>
      <c r="K1448" s="1542"/>
    </row>
    <row r="1449" spans="2:11">
      <c r="B1449" s="313"/>
      <c r="C1449" s="313"/>
      <c r="D1449" s="313"/>
      <c r="E1449" s="313"/>
      <c r="F1449" s="1542"/>
      <c r="G1449" s="1542"/>
      <c r="H1449" s="1542"/>
      <c r="I1449" s="1542"/>
      <c r="J1449" s="1542"/>
      <c r="K1449" s="1542"/>
    </row>
    <row r="1450" spans="2:11">
      <c r="B1450" s="313"/>
      <c r="C1450" s="313"/>
      <c r="D1450" s="313"/>
      <c r="E1450" s="313"/>
      <c r="F1450" s="1542"/>
      <c r="G1450" s="1542"/>
      <c r="H1450" s="1542"/>
      <c r="I1450" s="1542"/>
      <c r="J1450" s="1542"/>
      <c r="K1450" s="1542"/>
    </row>
    <row r="1451" spans="2:11">
      <c r="B1451" s="313"/>
      <c r="C1451" s="313"/>
      <c r="D1451" s="313"/>
      <c r="E1451" s="313"/>
      <c r="F1451" s="1542"/>
      <c r="G1451" s="1542"/>
      <c r="H1451" s="1542"/>
      <c r="I1451" s="1542"/>
      <c r="J1451" s="1542"/>
      <c r="K1451" s="1542"/>
    </row>
    <row r="1452" spans="2:11">
      <c r="B1452" s="313"/>
      <c r="C1452" s="313"/>
      <c r="D1452" s="313"/>
      <c r="E1452" s="313"/>
      <c r="F1452" s="1542"/>
      <c r="G1452" s="1542"/>
      <c r="H1452" s="1542"/>
      <c r="I1452" s="1542"/>
      <c r="J1452" s="1542"/>
      <c r="K1452" s="1542"/>
    </row>
    <row r="1453" spans="2:11">
      <c r="B1453" s="313"/>
      <c r="C1453" s="313"/>
      <c r="D1453" s="313"/>
      <c r="E1453" s="313"/>
      <c r="F1453" s="1542"/>
      <c r="G1453" s="1542"/>
      <c r="H1453" s="1542"/>
      <c r="I1453" s="1542"/>
      <c r="J1453" s="1542"/>
      <c r="K1453" s="1542"/>
    </row>
    <row r="1454" spans="2:11">
      <c r="B1454" s="313"/>
      <c r="C1454" s="313"/>
      <c r="D1454" s="313"/>
      <c r="E1454" s="313"/>
      <c r="F1454" s="1542"/>
      <c r="G1454" s="1542"/>
      <c r="H1454" s="1542"/>
      <c r="I1454" s="1542"/>
      <c r="J1454" s="1542"/>
      <c r="K1454" s="1542"/>
    </row>
    <row r="1455" spans="2:11">
      <c r="B1455" s="313"/>
      <c r="C1455" s="313"/>
      <c r="D1455" s="313"/>
      <c r="E1455" s="313"/>
      <c r="F1455" s="1542"/>
      <c r="G1455" s="1542"/>
      <c r="H1455" s="1542"/>
      <c r="I1455" s="1542"/>
      <c r="J1455" s="1542"/>
      <c r="K1455" s="1542"/>
    </row>
    <row r="1456" spans="2:11">
      <c r="B1456" s="313"/>
      <c r="C1456" s="313"/>
      <c r="D1456" s="313"/>
      <c r="E1456" s="313"/>
      <c r="F1456" s="1542"/>
      <c r="G1456" s="1542"/>
      <c r="H1456" s="1542"/>
      <c r="I1456" s="1542"/>
      <c r="J1456" s="1542"/>
      <c r="K1456" s="1542"/>
    </row>
    <row r="1457" spans="2:11">
      <c r="B1457" s="313"/>
      <c r="C1457" s="313"/>
      <c r="D1457" s="313"/>
      <c r="E1457" s="313"/>
      <c r="F1457" s="1542"/>
      <c r="G1457" s="1542"/>
      <c r="H1457" s="1542"/>
      <c r="I1457" s="1542"/>
      <c r="J1457" s="1542"/>
      <c r="K1457" s="1542"/>
    </row>
    <row r="1458" spans="2:11">
      <c r="B1458" s="313"/>
      <c r="C1458" s="313"/>
      <c r="D1458" s="313"/>
      <c r="E1458" s="313"/>
      <c r="F1458" s="1542"/>
      <c r="G1458" s="1542"/>
      <c r="H1458" s="1542"/>
      <c r="I1458" s="1542"/>
      <c r="J1458" s="1542"/>
      <c r="K1458" s="1542"/>
    </row>
    <row r="1459" spans="2:11">
      <c r="B1459" s="313"/>
      <c r="C1459" s="313"/>
      <c r="D1459" s="313"/>
      <c r="E1459" s="313"/>
      <c r="F1459" s="1542"/>
      <c r="G1459" s="1542"/>
      <c r="H1459" s="1542"/>
      <c r="I1459" s="1542"/>
      <c r="J1459" s="1542"/>
      <c r="K1459" s="1542"/>
    </row>
    <row r="1460" spans="2:11">
      <c r="B1460" s="313"/>
      <c r="C1460" s="313"/>
      <c r="D1460" s="313"/>
      <c r="E1460" s="313"/>
      <c r="F1460" s="1542"/>
      <c r="G1460" s="1542"/>
      <c r="H1460" s="1542"/>
      <c r="I1460" s="1542"/>
      <c r="J1460" s="1542"/>
      <c r="K1460" s="1542"/>
    </row>
    <row r="1461" spans="2:11">
      <c r="B1461" s="313"/>
      <c r="C1461" s="313"/>
      <c r="D1461" s="313"/>
      <c r="E1461" s="313"/>
      <c r="F1461" s="1542"/>
      <c r="G1461" s="1542"/>
      <c r="H1461" s="1542"/>
      <c r="I1461" s="1542"/>
      <c r="J1461" s="1542"/>
      <c r="K1461" s="1542"/>
    </row>
    <row r="1462" spans="2:11">
      <c r="B1462" s="313"/>
      <c r="C1462" s="313"/>
      <c r="D1462" s="313"/>
      <c r="E1462" s="313"/>
      <c r="F1462" s="1542"/>
      <c r="G1462" s="1542"/>
      <c r="H1462" s="1542"/>
      <c r="I1462" s="1542"/>
      <c r="J1462" s="1542"/>
      <c r="K1462" s="1542"/>
    </row>
    <row r="1463" spans="2:11">
      <c r="B1463" s="313"/>
      <c r="C1463" s="313"/>
      <c r="D1463" s="313"/>
      <c r="E1463" s="313"/>
      <c r="F1463" s="1542"/>
      <c r="G1463" s="1542"/>
      <c r="H1463" s="1542"/>
      <c r="I1463" s="1542"/>
      <c r="J1463" s="1542"/>
      <c r="K1463" s="1542"/>
    </row>
    <row r="1464" spans="2:11">
      <c r="B1464" s="313"/>
      <c r="C1464" s="313"/>
      <c r="D1464" s="313"/>
      <c r="E1464" s="313"/>
      <c r="F1464" s="1542"/>
      <c r="G1464" s="1542"/>
      <c r="H1464" s="1542"/>
      <c r="I1464" s="1542"/>
      <c r="J1464" s="1542"/>
      <c r="K1464" s="1542"/>
    </row>
    <row r="1465" spans="2:11">
      <c r="B1465" s="313"/>
      <c r="C1465" s="313"/>
      <c r="D1465" s="313"/>
      <c r="E1465" s="313"/>
      <c r="F1465" s="1542"/>
      <c r="G1465" s="1542"/>
      <c r="H1465" s="1542"/>
      <c r="I1465" s="1542"/>
      <c r="J1465" s="1542"/>
      <c r="K1465" s="1542"/>
    </row>
    <row r="1466" spans="2:11">
      <c r="B1466" s="313"/>
      <c r="C1466" s="313"/>
      <c r="D1466" s="313"/>
      <c r="E1466" s="313"/>
      <c r="F1466" s="1542"/>
      <c r="G1466" s="1542"/>
      <c r="H1466" s="1542"/>
      <c r="I1466" s="1542"/>
      <c r="J1466" s="1542"/>
      <c r="K1466" s="1542"/>
    </row>
    <row r="1467" spans="2:11">
      <c r="B1467" s="313"/>
      <c r="C1467" s="313"/>
      <c r="D1467" s="313"/>
      <c r="E1467" s="313"/>
      <c r="F1467" s="1542"/>
      <c r="G1467" s="1542"/>
      <c r="H1467" s="1542"/>
      <c r="I1467" s="1542"/>
      <c r="J1467" s="1542"/>
      <c r="K1467" s="1542"/>
    </row>
    <row r="1468" spans="2:11">
      <c r="B1468" s="313"/>
      <c r="C1468" s="313"/>
      <c r="D1468" s="313"/>
      <c r="E1468" s="313"/>
      <c r="F1468" s="1542"/>
      <c r="G1468" s="1542"/>
      <c r="H1468" s="1542"/>
      <c r="I1468" s="1542"/>
      <c r="J1468" s="1542"/>
      <c r="K1468" s="1542"/>
    </row>
    <row r="1469" spans="2:11">
      <c r="B1469" s="313"/>
      <c r="C1469" s="313"/>
      <c r="D1469" s="313"/>
      <c r="E1469" s="313"/>
      <c r="F1469" s="1542"/>
      <c r="G1469" s="1542"/>
      <c r="H1469" s="1542"/>
      <c r="I1469" s="1542"/>
      <c r="J1469" s="1542"/>
      <c r="K1469" s="1542"/>
    </row>
    <row r="1470" spans="2:11">
      <c r="B1470" s="313"/>
      <c r="C1470" s="313"/>
      <c r="D1470" s="313"/>
      <c r="E1470" s="313"/>
      <c r="F1470" s="1542"/>
      <c r="G1470" s="1542"/>
      <c r="H1470" s="1542"/>
      <c r="I1470" s="1542"/>
      <c r="J1470" s="1542"/>
      <c r="K1470" s="1542"/>
    </row>
    <row r="1471" spans="2:11">
      <c r="B1471" s="313"/>
      <c r="C1471" s="313"/>
      <c r="D1471" s="313"/>
      <c r="E1471" s="313"/>
      <c r="F1471" s="1542"/>
      <c r="G1471" s="1542"/>
      <c r="H1471" s="1542"/>
      <c r="I1471" s="1542"/>
      <c r="J1471" s="1542"/>
      <c r="K1471" s="1542"/>
    </row>
    <row r="1472" spans="2:11">
      <c r="B1472" s="313"/>
      <c r="C1472" s="313"/>
      <c r="D1472" s="313"/>
      <c r="E1472" s="313"/>
      <c r="F1472" s="1542"/>
      <c r="G1472" s="1542"/>
      <c r="H1472" s="1542"/>
      <c r="I1472" s="1542"/>
      <c r="J1472" s="1542"/>
      <c r="K1472" s="1542"/>
    </row>
    <row r="1473" spans="2:11">
      <c r="B1473" s="313"/>
      <c r="C1473" s="313"/>
      <c r="D1473" s="313"/>
      <c r="E1473" s="313"/>
      <c r="F1473" s="1542"/>
      <c r="G1473" s="1542"/>
      <c r="H1473" s="1542"/>
      <c r="I1473" s="1542"/>
      <c r="J1473" s="1542"/>
      <c r="K1473" s="1542"/>
    </row>
    <row r="1474" spans="2:11">
      <c r="B1474" s="313"/>
      <c r="C1474" s="313"/>
      <c r="D1474" s="313"/>
      <c r="E1474" s="313"/>
      <c r="F1474" s="1542"/>
      <c r="G1474" s="1542"/>
      <c r="H1474" s="1542"/>
      <c r="I1474" s="1542"/>
      <c r="J1474" s="1542"/>
      <c r="K1474" s="1542"/>
    </row>
    <row r="1475" spans="2:11">
      <c r="B1475" s="313"/>
      <c r="C1475" s="313"/>
      <c r="D1475" s="313"/>
      <c r="E1475" s="313"/>
      <c r="F1475" s="1542"/>
      <c r="G1475" s="1542"/>
      <c r="H1475" s="1542"/>
      <c r="I1475" s="1542"/>
      <c r="J1475" s="1542"/>
      <c r="K1475" s="1542"/>
    </row>
    <row r="1476" spans="2:11">
      <c r="B1476" s="313"/>
      <c r="C1476" s="313"/>
      <c r="D1476" s="313"/>
      <c r="E1476" s="313"/>
      <c r="F1476" s="1542"/>
      <c r="G1476" s="1542"/>
      <c r="H1476" s="1542"/>
      <c r="I1476" s="1542"/>
      <c r="J1476" s="1542"/>
      <c r="K1476" s="1542"/>
    </row>
    <row r="1477" spans="2:11">
      <c r="B1477" s="313"/>
      <c r="C1477" s="313"/>
      <c r="D1477" s="313"/>
      <c r="E1477" s="313"/>
      <c r="F1477" s="1542"/>
      <c r="G1477" s="1542"/>
      <c r="H1477" s="1542"/>
      <c r="I1477" s="1542"/>
      <c r="J1477" s="1542"/>
      <c r="K1477" s="1542"/>
    </row>
    <row r="1478" spans="2:11">
      <c r="B1478" s="313"/>
      <c r="C1478" s="313"/>
      <c r="D1478" s="313"/>
      <c r="E1478" s="313"/>
      <c r="F1478" s="1542"/>
      <c r="G1478" s="1542"/>
      <c r="H1478" s="1542"/>
      <c r="I1478" s="1542"/>
      <c r="J1478" s="1542"/>
      <c r="K1478" s="1542"/>
    </row>
    <row r="1479" spans="2:11">
      <c r="B1479" s="313"/>
      <c r="C1479" s="313"/>
      <c r="D1479" s="313"/>
      <c r="E1479" s="313"/>
      <c r="F1479" s="1542"/>
      <c r="G1479" s="1542"/>
      <c r="H1479" s="1542"/>
      <c r="I1479" s="1542"/>
      <c r="J1479" s="1542"/>
      <c r="K1479" s="1542"/>
    </row>
    <row r="1480" spans="2:11">
      <c r="B1480" s="313"/>
      <c r="C1480" s="313"/>
      <c r="D1480" s="313"/>
      <c r="E1480" s="313"/>
      <c r="F1480" s="1542"/>
      <c r="G1480" s="1542"/>
      <c r="H1480" s="1542"/>
      <c r="I1480" s="1542"/>
      <c r="J1480" s="1542"/>
      <c r="K1480" s="1542"/>
    </row>
    <row r="1481" spans="2:11">
      <c r="B1481" s="313"/>
      <c r="C1481" s="313"/>
      <c r="D1481" s="313"/>
      <c r="E1481" s="313"/>
      <c r="F1481" s="1542"/>
      <c r="G1481" s="1542"/>
      <c r="H1481" s="1542"/>
      <c r="I1481" s="1542"/>
      <c r="J1481" s="1542"/>
      <c r="K1481" s="1542"/>
    </row>
    <row r="1482" spans="2:11">
      <c r="B1482" s="313"/>
      <c r="C1482" s="313"/>
      <c r="D1482" s="313"/>
      <c r="E1482" s="313"/>
      <c r="F1482" s="1542"/>
      <c r="G1482" s="1542"/>
      <c r="H1482" s="1542"/>
      <c r="I1482" s="1542"/>
      <c r="J1482" s="1542"/>
      <c r="K1482" s="1542"/>
    </row>
    <row r="1483" spans="2:11">
      <c r="B1483" s="313"/>
      <c r="C1483" s="313"/>
      <c r="D1483" s="313"/>
      <c r="E1483" s="313"/>
      <c r="F1483" s="1542"/>
      <c r="G1483" s="1542"/>
      <c r="H1483" s="1542"/>
      <c r="I1483" s="1542"/>
      <c r="J1483" s="1542"/>
      <c r="K1483" s="1542"/>
    </row>
    <row r="1484" spans="2:11">
      <c r="B1484" s="313"/>
      <c r="C1484" s="313"/>
      <c r="D1484" s="313"/>
      <c r="E1484" s="313"/>
      <c r="F1484" s="1542"/>
      <c r="G1484" s="1542"/>
      <c r="H1484" s="1542"/>
      <c r="I1484" s="1542"/>
      <c r="J1484" s="1542"/>
      <c r="K1484" s="1542"/>
    </row>
    <row r="1485" spans="2:11">
      <c r="B1485" s="313"/>
      <c r="C1485" s="313"/>
      <c r="D1485" s="313"/>
      <c r="E1485" s="313"/>
      <c r="F1485" s="1542"/>
      <c r="G1485" s="1542"/>
      <c r="H1485" s="1542"/>
      <c r="I1485" s="1542"/>
      <c r="J1485" s="1542"/>
      <c r="K1485" s="1542"/>
    </row>
    <row r="1486" spans="2:11">
      <c r="B1486" s="313"/>
      <c r="C1486" s="313"/>
      <c r="D1486" s="313"/>
      <c r="E1486" s="313"/>
      <c r="F1486" s="1542"/>
      <c r="G1486" s="1542"/>
      <c r="H1486" s="1542"/>
      <c r="I1486" s="1542"/>
      <c r="J1486" s="1542"/>
      <c r="K1486" s="1542"/>
    </row>
    <row r="1487" spans="2:11">
      <c r="B1487" s="313"/>
      <c r="C1487" s="313"/>
      <c r="D1487" s="313"/>
      <c r="E1487" s="313"/>
      <c r="F1487" s="1542"/>
      <c r="G1487" s="1542"/>
      <c r="H1487" s="1542"/>
      <c r="I1487" s="1542"/>
      <c r="J1487" s="1542"/>
      <c r="K1487" s="1542"/>
    </row>
    <row r="1488" spans="2:11">
      <c r="B1488" s="313"/>
      <c r="C1488" s="313"/>
      <c r="D1488" s="313"/>
      <c r="E1488" s="313"/>
      <c r="F1488" s="1542"/>
      <c r="G1488" s="1542"/>
      <c r="H1488" s="1542"/>
      <c r="I1488" s="1542"/>
      <c r="J1488" s="1542"/>
      <c r="K1488" s="1542"/>
    </row>
    <row r="1489" spans="2:11">
      <c r="B1489" s="313"/>
      <c r="C1489" s="313"/>
      <c r="D1489" s="313"/>
      <c r="E1489" s="313"/>
      <c r="F1489" s="1542"/>
      <c r="G1489" s="1542"/>
      <c r="H1489" s="1542"/>
      <c r="I1489" s="1542"/>
      <c r="J1489" s="1542"/>
      <c r="K1489" s="1542"/>
    </row>
    <row r="1490" spans="2:11">
      <c r="B1490" s="313"/>
      <c r="C1490" s="313"/>
      <c r="D1490" s="313"/>
      <c r="E1490" s="313"/>
      <c r="F1490" s="1542"/>
      <c r="G1490" s="1542"/>
      <c r="H1490" s="1542"/>
      <c r="I1490" s="1542"/>
      <c r="J1490" s="1542"/>
      <c r="K1490" s="1542"/>
    </row>
    <row r="1491" spans="2:11">
      <c r="B1491" s="313"/>
      <c r="C1491" s="313"/>
      <c r="D1491" s="313"/>
      <c r="E1491" s="313"/>
      <c r="F1491" s="1542"/>
      <c r="G1491" s="1542"/>
      <c r="H1491" s="1542"/>
      <c r="I1491" s="1542"/>
      <c r="J1491" s="1542"/>
      <c r="K1491" s="1542"/>
    </row>
    <row r="1492" spans="2:11">
      <c r="B1492" s="313"/>
      <c r="C1492" s="313"/>
      <c r="D1492" s="313"/>
      <c r="E1492" s="313"/>
      <c r="F1492" s="1542"/>
      <c r="G1492" s="1542"/>
      <c r="H1492" s="1542"/>
      <c r="I1492" s="1542"/>
      <c r="J1492" s="1542"/>
      <c r="K1492" s="1542"/>
    </row>
    <row r="1493" spans="2:11">
      <c r="B1493" s="313"/>
      <c r="C1493" s="313"/>
      <c r="D1493" s="313"/>
      <c r="E1493" s="313"/>
      <c r="F1493" s="1542"/>
      <c r="G1493" s="1542"/>
      <c r="H1493" s="1542"/>
      <c r="I1493" s="1542"/>
      <c r="J1493" s="1542"/>
      <c r="K1493" s="1542"/>
    </row>
    <row r="1494" spans="2:11">
      <c r="B1494" s="313"/>
      <c r="C1494" s="313"/>
      <c r="D1494" s="313"/>
      <c r="E1494" s="313"/>
      <c r="F1494" s="1542"/>
      <c r="G1494" s="1542"/>
      <c r="H1494" s="1542"/>
      <c r="I1494" s="1542"/>
      <c r="J1494" s="1542"/>
      <c r="K1494" s="1542"/>
    </row>
    <row r="1495" spans="2:11">
      <c r="B1495" s="313"/>
      <c r="C1495" s="313"/>
      <c r="D1495" s="313"/>
      <c r="E1495" s="313"/>
      <c r="F1495" s="1542"/>
      <c r="G1495" s="1542"/>
      <c r="H1495" s="1542"/>
      <c r="I1495" s="1542"/>
      <c r="J1495" s="1542"/>
      <c r="K1495" s="1542"/>
    </row>
    <row r="1496" spans="2:11">
      <c r="B1496" s="313"/>
      <c r="C1496" s="313"/>
      <c r="D1496" s="313"/>
      <c r="E1496" s="313"/>
      <c r="F1496" s="1542"/>
      <c r="G1496" s="1542"/>
      <c r="H1496" s="1542"/>
      <c r="I1496" s="1542"/>
      <c r="J1496" s="1542"/>
      <c r="K1496" s="1542"/>
    </row>
    <row r="1497" spans="2:11">
      <c r="B1497" s="313"/>
      <c r="C1497" s="313"/>
      <c r="D1497" s="313"/>
      <c r="E1497" s="313"/>
      <c r="F1497" s="1542"/>
      <c r="G1497" s="1542"/>
      <c r="H1497" s="1542"/>
      <c r="I1497" s="1542"/>
      <c r="J1497" s="1542"/>
      <c r="K1497" s="1542"/>
    </row>
    <row r="1498" spans="2:11">
      <c r="B1498" s="313"/>
      <c r="C1498" s="313"/>
      <c r="D1498" s="313"/>
      <c r="E1498" s="313"/>
      <c r="F1498" s="1542"/>
      <c r="G1498" s="1542"/>
      <c r="H1498" s="1542"/>
      <c r="I1498" s="1542"/>
      <c r="J1498" s="1542"/>
      <c r="K1498" s="1542"/>
    </row>
    <row r="1499" spans="2:11">
      <c r="B1499" s="313"/>
      <c r="C1499" s="313"/>
      <c r="D1499" s="313"/>
      <c r="E1499" s="313"/>
      <c r="F1499" s="1542"/>
      <c r="G1499" s="1542"/>
      <c r="H1499" s="1542"/>
      <c r="I1499" s="1542"/>
      <c r="J1499" s="1542"/>
      <c r="K1499" s="1542"/>
    </row>
    <row r="1500" spans="2:11">
      <c r="B1500" s="313"/>
      <c r="C1500" s="313"/>
      <c r="D1500" s="313"/>
      <c r="E1500" s="313"/>
      <c r="F1500" s="1542"/>
      <c r="G1500" s="1542"/>
      <c r="H1500" s="1542"/>
      <c r="I1500" s="1542"/>
      <c r="J1500" s="1542"/>
      <c r="K1500" s="1542"/>
    </row>
    <row r="1501" spans="2:11">
      <c r="B1501" s="313"/>
      <c r="C1501" s="313"/>
      <c r="D1501" s="313"/>
      <c r="E1501" s="313"/>
      <c r="F1501" s="1542"/>
      <c r="G1501" s="1542"/>
      <c r="H1501" s="1542"/>
      <c r="I1501" s="1542"/>
      <c r="J1501" s="1542"/>
      <c r="K1501" s="1542"/>
    </row>
    <row r="1502" spans="2:11">
      <c r="B1502" s="313"/>
      <c r="C1502" s="313"/>
      <c r="D1502" s="313"/>
      <c r="E1502" s="313"/>
      <c r="F1502" s="1542"/>
      <c r="G1502" s="1542"/>
      <c r="H1502" s="1542"/>
      <c r="I1502" s="1542"/>
      <c r="J1502" s="1542"/>
      <c r="K1502" s="1542"/>
    </row>
    <row r="1503" spans="2:11">
      <c r="B1503" s="313"/>
      <c r="C1503" s="313"/>
      <c r="D1503" s="313"/>
      <c r="E1503" s="313"/>
      <c r="F1503" s="1542"/>
      <c r="G1503" s="1542"/>
      <c r="H1503" s="1542"/>
      <c r="I1503" s="1542"/>
      <c r="J1503" s="1542"/>
      <c r="K1503" s="1542"/>
    </row>
    <row r="1504" spans="2:11">
      <c r="B1504" s="313"/>
      <c r="C1504" s="313"/>
      <c r="D1504" s="313"/>
      <c r="E1504" s="313"/>
      <c r="F1504" s="1542"/>
      <c r="G1504" s="1542"/>
      <c r="H1504" s="1542"/>
      <c r="I1504" s="1542"/>
      <c r="J1504" s="1542"/>
      <c r="K1504" s="1542"/>
    </row>
    <row r="1505" spans="2:11">
      <c r="B1505" s="313"/>
      <c r="C1505" s="313"/>
      <c r="D1505" s="313"/>
      <c r="E1505" s="313"/>
      <c r="F1505" s="1542"/>
      <c r="G1505" s="1542"/>
      <c r="H1505" s="1542"/>
      <c r="I1505" s="1542"/>
      <c r="J1505" s="1542"/>
      <c r="K1505" s="1542"/>
    </row>
    <row r="1506" spans="2:11">
      <c r="B1506" s="313"/>
      <c r="C1506" s="313"/>
      <c r="D1506" s="313"/>
      <c r="E1506" s="313"/>
      <c r="F1506" s="1542"/>
      <c r="G1506" s="1542"/>
      <c r="H1506" s="1542"/>
      <c r="I1506" s="1542"/>
      <c r="J1506" s="1542"/>
      <c r="K1506" s="1542"/>
    </row>
    <row r="1507" spans="2:11">
      <c r="B1507" s="313"/>
      <c r="C1507" s="313"/>
      <c r="D1507" s="313"/>
      <c r="E1507" s="313"/>
      <c r="F1507" s="1542"/>
      <c r="G1507" s="1542"/>
      <c r="H1507" s="1542"/>
      <c r="I1507" s="1542"/>
      <c r="J1507" s="1542"/>
      <c r="K1507" s="1542"/>
    </row>
    <row r="1508" spans="2:11">
      <c r="B1508" s="313"/>
      <c r="C1508" s="313"/>
      <c r="D1508" s="313"/>
      <c r="E1508" s="313"/>
      <c r="F1508" s="1542"/>
      <c r="G1508" s="1542"/>
      <c r="H1508" s="1542"/>
      <c r="I1508" s="1542"/>
      <c r="J1508" s="1542"/>
      <c r="K1508" s="1542"/>
    </row>
    <row r="1509" spans="2:11">
      <c r="B1509" s="313"/>
      <c r="C1509" s="313"/>
      <c r="D1509" s="313"/>
      <c r="E1509" s="313"/>
      <c r="F1509" s="1542"/>
      <c r="G1509" s="1542"/>
      <c r="H1509" s="1542"/>
      <c r="I1509" s="1542"/>
      <c r="J1509" s="1542"/>
      <c r="K1509" s="1542"/>
    </row>
    <row r="1510" spans="2:11">
      <c r="B1510" s="313"/>
      <c r="C1510" s="313"/>
      <c r="D1510" s="313"/>
      <c r="E1510" s="313"/>
      <c r="F1510" s="1542"/>
      <c r="G1510" s="1542"/>
      <c r="H1510" s="1542"/>
      <c r="I1510" s="1542"/>
      <c r="J1510" s="1542"/>
      <c r="K1510" s="1542"/>
    </row>
    <row r="1511" spans="2:11">
      <c r="B1511" s="313"/>
      <c r="C1511" s="313"/>
      <c r="D1511" s="313"/>
      <c r="E1511" s="313"/>
      <c r="F1511" s="1542"/>
      <c r="G1511" s="1542"/>
      <c r="H1511" s="1542"/>
      <c r="I1511" s="1542"/>
      <c r="J1511" s="1542"/>
      <c r="K1511" s="1542"/>
    </row>
    <row r="1512" spans="2:11">
      <c r="B1512" s="313"/>
      <c r="C1512" s="313"/>
      <c r="D1512" s="313"/>
      <c r="E1512" s="313"/>
      <c r="F1512" s="1542"/>
      <c r="G1512" s="1542"/>
      <c r="H1512" s="1542"/>
      <c r="I1512" s="1542"/>
      <c r="J1512" s="1542"/>
      <c r="K1512" s="1542"/>
    </row>
    <row r="1513" spans="2:11">
      <c r="B1513" s="313"/>
      <c r="C1513" s="313"/>
      <c r="D1513" s="313"/>
      <c r="E1513" s="313"/>
      <c r="F1513" s="1542"/>
      <c r="G1513" s="1542"/>
      <c r="H1513" s="1542"/>
      <c r="I1513" s="1542"/>
      <c r="J1513" s="1542"/>
      <c r="K1513" s="1542"/>
    </row>
    <row r="1514" spans="2:11">
      <c r="B1514" s="313"/>
      <c r="C1514" s="313"/>
      <c r="D1514" s="313"/>
      <c r="E1514" s="313"/>
      <c r="F1514" s="1542"/>
      <c r="G1514" s="1542"/>
      <c r="H1514" s="1542"/>
      <c r="I1514" s="1542"/>
      <c r="J1514" s="1542"/>
      <c r="K1514" s="1542"/>
    </row>
    <row r="1515" spans="2:11">
      <c r="B1515" s="313"/>
      <c r="C1515" s="313"/>
      <c r="D1515" s="313"/>
      <c r="E1515" s="313"/>
      <c r="F1515" s="1542"/>
      <c r="G1515" s="1542"/>
      <c r="H1515" s="1542"/>
      <c r="I1515" s="1542"/>
      <c r="J1515" s="1542"/>
      <c r="K1515" s="1542"/>
    </row>
    <row r="1516" spans="2:11">
      <c r="B1516" s="313"/>
      <c r="C1516" s="313"/>
      <c r="D1516" s="313"/>
      <c r="E1516" s="313"/>
      <c r="F1516" s="1542"/>
      <c r="G1516" s="1542"/>
      <c r="H1516" s="1542"/>
      <c r="I1516" s="1542"/>
      <c r="J1516" s="1542"/>
      <c r="K1516" s="1542"/>
    </row>
    <row r="1517" spans="2:11">
      <c r="B1517" s="313"/>
      <c r="C1517" s="313"/>
      <c r="D1517" s="313"/>
      <c r="E1517" s="313"/>
      <c r="F1517" s="1542"/>
      <c r="G1517" s="1542"/>
      <c r="H1517" s="1542"/>
      <c r="I1517" s="1542"/>
      <c r="J1517" s="1542"/>
      <c r="K1517" s="1542"/>
    </row>
    <row r="1518" spans="2:11">
      <c r="B1518" s="313"/>
      <c r="C1518" s="313"/>
      <c r="D1518" s="313"/>
      <c r="E1518" s="313"/>
      <c r="F1518" s="1542"/>
      <c r="G1518" s="1542"/>
      <c r="H1518" s="1542"/>
      <c r="I1518" s="1542"/>
      <c r="J1518" s="1542"/>
      <c r="K1518" s="1542"/>
    </row>
    <row r="1519" spans="2:11">
      <c r="B1519" s="313"/>
      <c r="C1519" s="313"/>
      <c r="D1519" s="313"/>
      <c r="E1519" s="313"/>
      <c r="F1519" s="1542"/>
      <c r="G1519" s="1542"/>
      <c r="H1519" s="1542"/>
      <c r="I1519" s="1542"/>
      <c r="J1519" s="1542"/>
      <c r="K1519" s="1542"/>
    </row>
    <row r="1520" spans="2:11">
      <c r="B1520" s="313"/>
      <c r="C1520" s="313"/>
      <c r="D1520" s="313"/>
      <c r="E1520" s="313"/>
      <c r="F1520" s="1542"/>
      <c r="G1520" s="1542"/>
      <c r="H1520" s="1542"/>
      <c r="I1520" s="1542"/>
      <c r="J1520" s="1542"/>
      <c r="K1520" s="1542"/>
    </row>
    <row r="1521" spans="2:11">
      <c r="B1521" s="313"/>
      <c r="C1521" s="313"/>
      <c r="D1521" s="313"/>
      <c r="E1521" s="313"/>
      <c r="F1521" s="1542"/>
      <c r="G1521" s="1542"/>
      <c r="H1521" s="1542"/>
      <c r="I1521" s="1542"/>
      <c r="J1521" s="1542"/>
      <c r="K1521" s="1542"/>
    </row>
    <row r="1522" spans="2:11">
      <c r="B1522" s="313"/>
      <c r="C1522" s="313"/>
      <c r="D1522" s="313"/>
      <c r="E1522" s="313"/>
      <c r="F1522" s="1542"/>
      <c r="G1522" s="1542"/>
      <c r="H1522" s="1542"/>
      <c r="I1522" s="1542"/>
      <c r="J1522" s="1542"/>
      <c r="K1522" s="1542"/>
    </row>
    <row r="1523" spans="2:11">
      <c r="B1523" s="313"/>
      <c r="C1523" s="313"/>
      <c r="D1523" s="313"/>
      <c r="E1523" s="313"/>
      <c r="F1523" s="1542"/>
      <c r="G1523" s="1542"/>
      <c r="H1523" s="1542"/>
      <c r="I1523" s="1542"/>
      <c r="J1523" s="1542"/>
      <c r="K1523" s="1542"/>
    </row>
    <row r="1524" spans="2:11">
      <c r="B1524" s="313"/>
      <c r="C1524" s="313"/>
      <c r="D1524" s="313"/>
      <c r="E1524" s="313"/>
      <c r="F1524" s="1542"/>
      <c r="G1524" s="1542"/>
      <c r="H1524" s="1542"/>
      <c r="I1524" s="1542"/>
      <c r="J1524" s="1542"/>
      <c r="K1524" s="1542"/>
    </row>
    <row r="1525" spans="2:11">
      <c r="B1525" s="313"/>
      <c r="C1525" s="313"/>
      <c r="D1525" s="313"/>
      <c r="E1525" s="313"/>
      <c r="F1525" s="1542"/>
      <c r="G1525" s="1542"/>
      <c r="H1525" s="1542"/>
      <c r="I1525" s="1542"/>
      <c r="J1525" s="1542"/>
      <c r="K1525" s="1542"/>
    </row>
    <row r="1526" spans="2:11">
      <c r="B1526" s="313"/>
      <c r="C1526" s="313"/>
      <c r="D1526" s="313"/>
      <c r="E1526" s="313"/>
      <c r="F1526" s="1542"/>
      <c r="G1526" s="1542"/>
      <c r="H1526" s="1542"/>
      <c r="I1526" s="1542"/>
      <c r="J1526" s="1542"/>
      <c r="K1526" s="1542"/>
    </row>
    <row r="1527" spans="2:11">
      <c r="B1527" s="313"/>
      <c r="C1527" s="313"/>
      <c r="D1527" s="313"/>
      <c r="E1527" s="313"/>
      <c r="F1527" s="1542"/>
      <c r="G1527" s="1542"/>
      <c r="H1527" s="1542"/>
      <c r="I1527" s="1542"/>
      <c r="J1527" s="1542"/>
      <c r="K1527" s="1542"/>
    </row>
    <row r="1528" spans="2:11">
      <c r="B1528" s="313"/>
      <c r="C1528" s="313"/>
      <c r="D1528" s="313"/>
      <c r="E1528" s="313"/>
      <c r="F1528" s="1542"/>
      <c r="G1528" s="1542"/>
      <c r="H1528" s="1542"/>
      <c r="I1528" s="1542"/>
      <c r="J1528" s="1542"/>
      <c r="K1528" s="1542"/>
    </row>
    <row r="1529" spans="2:11">
      <c r="B1529" s="313"/>
      <c r="C1529" s="313"/>
      <c r="D1529" s="313"/>
      <c r="E1529" s="313"/>
      <c r="F1529" s="1542"/>
      <c r="G1529" s="1542"/>
      <c r="H1529" s="1542"/>
      <c r="I1529" s="1542"/>
      <c r="J1529" s="1542"/>
      <c r="K1529" s="1542"/>
    </row>
    <row r="1530" spans="2:11">
      <c r="B1530" s="313"/>
      <c r="C1530" s="313"/>
      <c r="D1530" s="313"/>
      <c r="E1530" s="313"/>
      <c r="F1530" s="1542"/>
      <c r="G1530" s="1542"/>
      <c r="H1530" s="1542"/>
      <c r="I1530" s="1542"/>
      <c r="J1530" s="1542"/>
      <c r="K1530" s="1542"/>
    </row>
    <row r="1531" spans="2:11">
      <c r="B1531" s="313"/>
      <c r="C1531" s="313"/>
      <c r="D1531" s="313"/>
      <c r="E1531" s="313"/>
      <c r="F1531" s="1542"/>
      <c r="G1531" s="1542"/>
      <c r="H1531" s="1542"/>
      <c r="I1531" s="1542"/>
      <c r="J1531" s="1542"/>
      <c r="K1531" s="1542"/>
    </row>
    <row r="1532" spans="2:11">
      <c r="B1532" s="313"/>
      <c r="C1532" s="313"/>
      <c r="D1532" s="313"/>
      <c r="E1532" s="313"/>
      <c r="F1532" s="1542"/>
      <c r="G1532" s="1542"/>
      <c r="H1532" s="1542"/>
      <c r="I1532" s="1542"/>
      <c r="J1532" s="1542"/>
      <c r="K1532" s="1542"/>
    </row>
    <row r="1533" spans="2:11">
      <c r="B1533" s="313"/>
      <c r="C1533" s="313"/>
      <c r="D1533" s="313"/>
      <c r="E1533" s="313"/>
      <c r="F1533" s="1542"/>
      <c r="G1533" s="1542"/>
      <c r="H1533" s="1542"/>
      <c r="I1533" s="1542"/>
      <c r="J1533" s="1542"/>
      <c r="K1533" s="1542"/>
    </row>
    <row r="1534" spans="2:11">
      <c r="B1534" s="313"/>
      <c r="C1534" s="313"/>
      <c r="D1534" s="313"/>
      <c r="E1534" s="313"/>
      <c r="F1534" s="1542"/>
      <c r="G1534" s="1542"/>
      <c r="H1534" s="1542"/>
      <c r="I1534" s="1542"/>
      <c r="J1534" s="1542"/>
      <c r="K1534" s="1542"/>
    </row>
    <row r="1535" spans="2:11">
      <c r="B1535" s="313"/>
      <c r="C1535" s="313"/>
      <c r="D1535" s="313"/>
      <c r="E1535" s="313"/>
      <c r="F1535" s="1542"/>
      <c r="G1535" s="1542"/>
      <c r="H1535" s="1542"/>
      <c r="I1535" s="1542"/>
      <c r="J1535" s="1542"/>
      <c r="K1535" s="1542"/>
    </row>
    <row r="1536" spans="2:11">
      <c r="B1536" s="313"/>
      <c r="C1536" s="313"/>
      <c r="D1536" s="313"/>
      <c r="E1536" s="313"/>
      <c r="F1536" s="1542"/>
      <c r="G1536" s="1542"/>
      <c r="H1536" s="1542"/>
      <c r="I1536" s="1542"/>
      <c r="J1536" s="1542"/>
      <c r="K1536" s="1542"/>
    </row>
    <row r="1537" spans="2:11">
      <c r="B1537" s="313"/>
      <c r="C1537" s="313"/>
      <c r="D1537" s="313"/>
      <c r="E1537" s="313"/>
      <c r="F1537" s="1542"/>
      <c r="G1537" s="1542"/>
      <c r="H1537" s="1542"/>
      <c r="I1537" s="1542"/>
      <c r="J1537" s="1542"/>
      <c r="K1537" s="1542"/>
    </row>
    <row r="1538" spans="2:11">
      <c r="B1538" s="313"/>
      <c r="C1538" s="313"/>
      <c r="D1538" s="313"/>
      <c r="E1538" s="313"/>
      <c r="F1538" s="1542"/>
      <c r="G1538" s="1542"/>
      <c r="H1538" s="1542"/>
      <c r="I1538" s="1542"/>
      <c r="J1538" s="1542"/>
      <c r="K1538" s="1542"/>
    </row>
    <row r="1539" spans="2:11">
      <c r="B1539" s="313"/>
      <c r="C1539" s="313"/>
      <c r="D1539" s="313"/>
      <c r="E1539" s="313"/>
      <c r="F1539" s="1542"/>
      <c r="G1539" s="1542"/>
      <c r="H1539" s="1542"/>
      <c r="I1539" s="1542"/>
      <c r="J1539" s="1542"/>
      <c r="K1539" s="1542"/>
    </row>
    <row r="1540" spans="2:11">
      <c r="B1540" s="313"/>
      <c r="C1540" s="313"/>
      <c r="D1540" s="313"/>
      <c r="E1540" s="313"/>
      <c r="F1540" s="1542"/>
      <c r="G1540" s="1542"/>
      <c r="H1540" s="1542"/>
      <c r="I1540" s="1542"/>
      <c r="J1540" s="1542"/>
      <c r="K1540" s="1542"/>
    </row>
    <row r="1541" spans="2:11">
      <c r="B1541" s="313"/>
      <c r="C1541" s="313"/>
      <c r="D1541" s="313"/>
      <c r="E1541" s="313"/>
      <c r="F1541" s="1542"/>
      <c r="G1541" s="1542"/>
      <c r="H1541" s="1542"/>
      <c r="I1541" s="1542"/>
      <c r="J1541" s="1542"/>
      <c r="K1541" s="1542"/>
    </row>
    <row r="1542" spans="2:11">
      <c r="B1542" s="313"/>
      <c r="C1542" s="313"/>
      <c r="D1542" s="313"/>
      <c r="E1542" s="313"/>
      <c r="F1542" s="1542"/>
      <c r="G1542" s="1542"/>
      <c r="H1542" s="1542"/>
      <c r="I1542" s="1542"/>
      <c r="J1542" s="1542"/>
      <c r="K1542" s="1542"/>
    </row>
    <row r="1543" spans="2:11">
      <c r="B1543" s="313"/>
      <c r="C1543" s="313"/>
      <c r="D1543" s="313"/>
      <c r="E1543" s="313"/>
      <c r="F1543" s="1542"/>
      <c r="G1543" s="1542"/>
      <c r="H1543" s="1542"/>
      <c r="I1543" s="1542"/>
      <c r="J1543" s="1542"/>
      <c r="K1543" s="1542"/>
    </row>
    <row r="1544" spans="2:11">
      <c r="B1544" s="313"/>
      <c r="C1544" s="313"/>
      <c r="D1544" s="313"/>
      <c r="E1544" s="313"/>
      <c r="F1544" s="1542"/>
      <c r="G1544" s="1542"/>
      <c r="H1544" s="1542"/>
      <c r="I1544" s="1542"/>
      <c r="J1544" s="1542"/>
      <c r="K1544" s="1542"/>
    </row>
    <row r="1545" spans="2:11">
      <c r="B1545" s="313"/>
      <c r="C1545" s="313"/>
      <c r="D1545" s="313"/>
      <c r="E1545" s="313"/>
      <c r="F1545" s="1542"/>
      <c r="G1545" s="1542"/>
      <c r="H1545" s="1542"/>
      <c r="I1545" s="1542"/>
      <c r="J1545" s="1542"/>
      <c r="K1545" s="1542"/>
    </row>
    <row r="1546" spans="2:11">
      <c r="B1546" s="313"/>
      <c r="C1546" s="313"/>
      <c r="D1546" s="313"/>
      <c r="E1546" s="313"/>
      <c r="F1546" s="1542"/>
      <c r="G1546" s="1542"/>
      <c r="H1546" s="1542"/>
      <c r="I1546" s="1542"/>
      <c r="J1546" s="1542"/>
      <c r="K1546" s="1542"/>
    </row>
    <row r="1547" spans="2:11">
      <c r="B1547" s="313"/>
      <c r="C1547" s="313"/>
      <c r="D1547" s="313"/>
      <c r="E1547" s="313"/>
      <c r="F1547" s="1542"/>
      <c r="G1547" s="1542"/>
      <c r="H1547" s="1542"/>
      <c r="I1547" s="1542"/>
      <c r="J1547" s="1542"/>
      <c r="K1547" s="1542"/>
    </row>
    <row r="1548" spans="2:11">
      <c r="B1548" s="313"/>
      <c r="C1548" s="313"/>
      <c r="D1548" s="313"/>
      <c r="E1548" s="313"/>
      <c r="F1548" s="1542"/>
      <c r="G1548" s="1542"/>
      <c r="H1548" s="1542"/>
      <c r="I1548" s="1542"/>
      <c r="J1548" s="1542"/>
      <c r="K1548" s="1542"/>
    </row>
    <row r="1549" spans="2:11">
      <c r="B1549" s="313"/>
      <c r="C1549" s="313"/>
      <c r="D1549" s="313"/>
      <c r="E1549" s="313"/>
      <c r="F1549" s="1542"/>
      <c r="G1549" s="1542"/>
      <c r="H1549" s="1542"/>
      <c r="I1549" s="1542"/>
      <c r="J1549" s="1542"/>
      <c r="K1549" s="1542"/>
    </row>
    <row r="1550" spans="2:11">
      <c r="B1550" s="313"/>
      <c r="C1550" s="313"/>
      <c r="D1550" s="313"/>
      <c r="E1550" s="313"/>
      <c r="F1550" s="1542"/>
      <c r="G1550" s="1542"/>
      <c r="H1550" s="1542"/>
      <c r="I1550" s="1542"/>
      <c r="J1550" s="1542"/>
      <c r="K1550" s="1542"/>
    </row>
    <row r="1551" spans="2:11">
      <c r="B1551" s="313"/>
      <c r="C1551" s="313"/>
      <c r="D1551" s="313"/>
      <c r="E1551" s="313"/>
      <c r="F1551" s="1542"/>
      <c r="G1551" s="1542"/>
      <c r="H1551" s="1542"/>
      <c r="I1551" s="1542"/>
      <c r="J1551" s="1542"/>
      <c r="K1551" s="1542"/>
    </row>
    <row r="1552" spans="2:11">
      <c r="B1552" s="313"/>
      <c r="C1552" s="313"/>
      <c r="D1552" s="313"/>
      <c r="E1552" s="313"/>
      <c r="F1552" s="1542"/>
      <c r="G1552" s="1542"/>
      <c r="H1552" s="1542"/>
      <c r="I1552" s="1542"/>
      <c r="J1552" s="1542"/>
      <c r="K1552" s="1542"/>
    </row>
    <row r="1553" spans="2:11">
      <c r="B1553" s="313"/>
      <c r="C1553" s="313"/>
      <c r="D1553" s="313"/>
      <c r="E1553" s="313"/>
      <c r="F1553" s="1542"/>
      <c r="G1553" s="1542"/>
      <c r="H1553" s="1542"/>
      <c r="I1553" s="1542"/>
      <c r="J1553" s="1542"/>
      <c r="K1553" s="1542"/>
    </row>
    <row r="1554" spans="2:11">
      <c r="B1554" s="313"/>
      <c r="C1554" s="313"/>
      <c r="D1554" s="313"/>
      <c r="E1554" s="313"/>
      <c r="F1554" s="1542"/>
      <c r="G1554" s="1542"/>
      <c r="H1554" s="1542"/>
      <c r="I1554" s="1542"/>
      <c r="J1554" s="1542"/>
      <c r="K1554" s="1542"/>
    </row>
    <row r="1555" spans="2:11">
      <c r="B1555" s="313"/>
      <c r="C1555" s="313"/>
      <c r="D1555" s="313"/>
      <c r="E1555" s="313"/>
      <c r="F1555" s="1542"/>
      <c r="G1555" s="1542"/>
      <c r="H1555" s="1542"/>
      <c r="I1555" s="1542"/>
      <c r="J1555" s="1542"/>
      <c r="K1555" s="1542"/>
    </row>
    <row r="1556" spans="2:11">
      <c r="B1556" s="313"/>
      <c r="C1556" s="313"/>
      <c r="D1556" s="313"/>
      <c r="E1556" s="313"/>
      <c r="F1556" s="1542"/>
      <c r="G1556" s="1542"/>
      <c r="H1556" s="1542"/>
      <c r="I1556" s="1542"/>
      <c r="J1556" s="1542"/>
      <c r="K1556" s="1542"/>
    </row>
    <row r="1557" spans="2:11">
      <c r="B1557" s="313"/>
      <c r="C1557" s="313"/>
      <c r="D1557" s="313"/>
      <c r="E1557" s="313"/>
      <c r="F1557" s="1542"/>
      <c r="G1557" s="1542"/>
      <c r="H1557" s="1542"/>
      <c r="I1557" s="1542"/>
      <c r="J1557" s="1542"/>
      <c r="K1557" s="1542"/>
    </row>
    <row r="1558" spans="2:11">
      <c r="B1558" s="313"/>
      <c r="C1558" s="313"/>
      <c r="D1558" s="313"/>
      <c r="E1558" s="313"/>
      <c r="F1558" s="1542"/>
      <c r="G1558" s="1542"/>
      <c r="H1558" s="1542"/>
      <c r="I1558" s="1542"/>
      <c r="J1558" s="1542"/>
      <c r="K1558" s="1542"/>
    </row>
    <row r="1559" spans="2:11">
      <c r="B1559" s="313"/>
      <c r="C1559" s="313"/>
      <c r="D1559" s="313"/>
      <c r="E1559" s="313"/>
      <c r="F1559" s="1542"/>
      <c r="G1559" s="1542"/>
      <c r="H1559" s="1542"/>
      <c r="I1559" s="1542"/>
      <c r="J1559" s="1542"/>
      <c r="K1559" s="1542"/>
    </row>
    <row r="1560" spans="2:11">
      <c r="B1560" s="313"/>
      <c r="C1560" s="313"/>
      <c r="D1560" s="313"/>
      <c r="E1560" s="313"/>
      <c r="F1560" s="1542"/>
      <c r="G1560" s="1542"/>
      <c r="H1560" s="1542"/>
      <c r="I1560" s="1542"/>
      <c r="J1560" s="1542"/>
      <c r="K1560" s="1542"/>
    </row>
    <row r="1561" spans="2:11">
      <c r="B1561" s="313"/>
      <c r="C1561" s="313"/>
      <c r="D1561" s="313"/>
      <c r="E1561" s="313"/>
      <c r="F1561" s="1542"/>
      <c r="G1561" s="1542"/>
      <c r="H1561" s="1542"/>
      <c r="I1561" s="1542"/>
      <c r="J1561" s="1542"/>
      <c r="K1561" s="1542"/>
    </row>
    <row r="1562" spans="2:11">
      <c r="B1562" s="313"/>
      <c r="C1562" s="313"/>
      <c r="D1562" s="313"/>
      <c r="E1562" s="313"/>
      <c r="F1562" s="1542"/>
      <c r="G1562" s="1542"/>
      <c r="H1562" s="1542"/>
      <c r="I1562" s="1542"/>
      <c r="J1562" s="1542"/>
      <c r="K1562" s="1542"/>
    </row>
    <row r="1563" spans="2:11">
      <c r="B1563" s="313"/>
      <c r="C1563" s="313"/>
      <c r="D1563" s="313"/>
      <c r="E1563" s="313"/>
      <c r="F1563" s="1542"/>
      <c r="G1563" s="1542"/>
      <c r="H1563" s="1542"/>
      <c r="I1563" s="1542"/>
      <c r="J1563" s="1542"/>
      <c r="K1563" s="1542"/>
    </row>
    <row r="1564" spans="2:11">
      <c r="B1564" s="313"/>
      <c r="C1564" s="313"/>
      <c r="D1564" s="313"/>
      <c r="E1564" s="313"/>
      <c r="F1564" s="1542"/>
      <c r="G1564" s="1542"/>
      <c r="H1564" s="1542"/>
      <c r="I1564" s="1542"/>
      <c r="J1564" s="1542"/>
      <c r="K1564" s="1542"/>
    </row>
    <row r="1565" spans="2:11">
      <c r="B1565" s="313"/>
      <c r="C1565" s="313"/>
      <c r="D1565" s="313"/>
      <c r="E1565" s="313"/>
      <c r="F1565" s="1542"/>
      <c r="G1565" s="1542"/>
      <c r="H1565" s="1542"/>
      <c r="I1565" s="1542"/>
      <c r="J1565" s="1542"/>
      <c r="K1565" s="1542"/>
    </row>
    <row r="1566" spans="2:11">
      <c r="B1566" s="313"/>
      <c r="C1566" s="313"/>
      <c r="D1566" s="313"/>
      <c r="E1566" s="313"/>
      <c r="F1566" s="1542"/>
      <c r="G1566" s="1542"/>
      <c r="H1566" s="1542"/>
      <c r="I1566" s="1542"/>
      <c r="J1566" s="1542"/>
      <c r="K1566" s="1542"/>
    </row>
    <row r="1567" spans="2:11">
      <c r="B1567" s="313"/>
      <c r="C1567" s="313"/>
      <c r="D1567" s="313"/>
      <c r="E1567" s="313"/>
      <c r="F1567" s="1542"/>
      <c r="G1567" s="1542"/>
      <c r="H1567" s="1542"/>
      <c r="I1567" s="1542"/>
      <c r="J1567" s="1542"/>
      <c r="K1567" s="1542"/>
    </row>
    <row r="1568" spans="2:11">
      <c r="B1568" s="313"/>
      <c r="C1568" s="313"/>
      <c r="D1568" s="313"/>
      <c r="E1568" s="313"/>
      <c r="F1568" s="1542"/>
      <c r="G1568" s="1542"/>
      <c r="H1568" s="1542"/>
      <c r="I1568" s="1542"/>
      <c r="J1568" s="1542"/>
      <c r="K1568" s="1542"/>
    </row>
    <row r="1569" spans="2:11">
      <c r="B1569" s="313"/>
      <c r="C1569" s="313"/>
      <c r="D1569" s="313"/>
      <c r="E1569" s="313"/>
      <c r="F1569" s="1542"/>
      <c r="G1569" s="1542"/>
      <c r="H1569" s="1542"/>
      <c r="I1569" s="1542"/>
      <c r="J1569" s="1542"/>
      <c r="K1569" s="1542"/>
    </row>
    <row r="1570" spans="2:11">
      <c r="B1570" s="313"/>
      <c r="C1570" s="313"/>
      <c r="D1570" s="313"/>
      <c r="E1570" s="313"/>
      <c r="F1570" s="1542"/>
      <c r="G1570" s="1542"/>
      <c r="H1570" s="1542"/>
      <c r="I1570" s="1542"/>
      <c r="J1570" s="1542"/>
      <c r="K1570" s="1542"/>
    </row>
    <row r="1571" spans="2:11">
      <c r="B1571" s="313"/>
      <c r="C1571" s="313"/>
      <c r="D1571" s="313"/>
      <c r="E1571" s="313"/>
      <c r="F1571" s="1542"/>
      <c r="G1571" s="1542"/>
      <c r="H1571" s="1542"/>
      <c r="I1571" s="1542"/>
      <c r="J1571" s="1542"/>
      <c r="K1571" s="1542"/>
    </row>
    <row r="1572" spans="2:11">
      <c r="B1572" s="313"/>
      <c r="C1572" s="313"/>
      <c r="D1572" s="313"/>
      <c r="E1572" s="313"/>
      <c r="F1572" s="1542"/>
      <c r="G1572" s="1542"/>
      <c r="H1572" s="1542"/>
      <c r="I1572" s="1542"/>
      <c r="J1572" s="1542"/>
      <c r="K1572" s="1542"/>
    </row>
    <row r="1573" spans="2:11">
      <c r="B1573" s="313"/>
      <c r="C1573" s="313"/>
      <c r="D1573" s="313"/>
      <c r="E1573" s="313"/>
      <c r="F1573" s="1542"/>
      <c r="G1573" s="1542"/>
      <c r="H1573" s="1542"/>
      <c r="I1573" s="1542"/>
      <c r="J1573" s="1542"/>
      <c r="K1573" s="1542"/>
    </row>
    <row r="1574" spans="2:11">
      <c r="B1574" s="313"/>
      <c r="C1574" s="313"/>
      <c r="D1574" s="313"/>
      <c r="E1574" s="313"/>
      <c r="F1574" s="1542"/>
      <c r="G1574" s="1542"/>
      <c r="H1574" s="1542"/>
      <c r="I1574" s="1542"/>
      <c r="J1574" s="1542"/>
      <c r="K1574" s="1542"/>
    </row>
    <row r="1575" spans="2:11">
      <c r="B1575" s="313"/>
      <c r="C1575" s="313"/>
      <c r="D1575" s="313"/>
      <c r="E1575" s="313"/>
      <c r="F1575" s="1542"/>
      <c r="G1575" s="1542"/>
      <c r="H1575" s="1542"/>
      <c r="I1575" s="1542"/>
      <c r="J1575" s="1542"/>
      <c r="K1575" s="1542"/>
    </row>
    <row r="1576" spans="2:11">
      <c r="B1576" s="313"/>
      <c r="C1576" s="313"/>
      <c r="D1576" s="313"/>
      <c r="E1576" s="313"/>
      <c r="F1576" s="1542"/>
      <c r="G1576" s="1542"/>
      <c r="H1576" s="1542"/>
      <c r="I1576" s="1542"/>
      <c r="J1576" s="1542"/>
      <c r="K1576" s="1542"/>
    </row>
    <row r="1577" spans="2:11">
      <c r="B1577" s="313"/>
      <c r="C1577" s="313"/>
      <c r="D1577" s="313"/>
      <c r="E1577" s="313"/>
      <c r="F1577" s="1542"/>
      <c r="G1577" s="1542"/>
      <c r="H1577" s="1542"/>
      <c r="I1577" s="1542"/>
      <c r="J1577" s="1542"/>
      <c r="K1577" s="1542"/>
    </row>
    <row r="1578" spans="2:11">
      <c r="B1578" s="313"/>
      <c r="C1578" s="313"/>
      <c r="D1578" s="313"/>
      <c r="E1578" s="313"/>
      <c r="F1578" s="1542"/>
      <c r="G1578" s="1542"/>
      <c r="H1578" s="1542"/>
      <c r="I1578" s="1542"/>
      <c r="J1578" s="1542"/>
      <c r="K1578" s="1542"/>
    </row>
    <row r="1579" spans="2:11">
      <c r="B1579" s="313"/>
      <c r="C1579" s="313"/>
      <c r="D1579" s="313"/>
      <c r="E1579" s="313"/>
      <c r="F1579" s="1542"/>
      <c r="G1579" s="1542"/>
      <c r="H1579" s="1542"/>
      <c r="I1579" s="1542"/>
      <c r="J1579" s="1542"/>
      <c r="K1579" s="1542"/>
    </row>
    <row r="1580" spans="2:11">
      <c r="B1580" s="313"/>
      <c r="C1580" s="313"/>
      <c r="D1580" s="313"/>
      <c r="E1580" s="313"/>
      <c r="F1580" s="1542"/>
      <c r="G1580" s="1542"/>
      <c r="H1580" s="1542"/>
      <c r="I1580" s="1542"/>
      <c r="J1580" s="1542"/>
      <c r="K1580" s="1542"/>
    </row>
    <row r="1581" spans="2:11">
      <c r="B1581" s="313"/>
      <c r="C1581" s="313"/>
      <c r="D1581" s="313"/>
      <c r="E1581" s="313"/>
      <c r="F1581" s="1542"/>
      <c r="G1581" s="1542"/>
      <c r="H1581" s="1542"/>
      <c r="I1581" s="1542"/>
      <c r="J1581" s="1542"/>
      <c r="K1581" s="1542"/>
    </row>
    <row r="1582" spans="2:11">
      <c r="B1582" s="313"/>
      <c r="C1582" s="313"/>
      <c r="D1582" s="313"/>
      <c r="E1582" s="313"/>
      <c r="F1582" s="1542"/>
      <c r="G1582" s="1542"/>
      <c r="H1582" s="1542"/>
      <c r="I1582" s="1542"/>
      <c r="J1582" s="1542"/>
      <c r="K1582" s="1542"/>
    </row>
    <row r="1583" spans="2:11">
      <c r="B1583" s="313"/>
      <c r="C1583" s="313"/>
      <c r="D1583" s="313"/>
      <c r="E1583" s="313"/>
      <c r="F1583" s="1542"/>
      <c r="G1583" s="1542"/>
      <c r="H1583" s="1542"/>
      <c r="I1583" s="1542"/>
      <c r="J1583" s="1542"/>
      <c r="K1583" s="1542"/>
    </row>
    <row r="1584" spans="2:11">
      <c r="B1584" s="313"/>
      <c r="C1584" s="313"/>
      <c r="D1584" s="313"/>
      <c r="E1584" s="313"/>
      <c r="F1584" s="1542"/>
      <c r="G1584" s="1542"/>
      <c r="H1584" s="1542"/>
      <c r="I1584" s="1542"/>
      <c r="J1584" s="1542"/>
      <c r="K1584" s="1542"/>
    </row>
    <row r="1585" spans="2:11">
      <c r="B1585" s="313"/>
      <c r="C1585" s="313"/>
      <c r="D1585" s="313"/>
      <c r="E1585" s="313"/>
      <c r="F1585" s="1542"/>
      <c r="G1585" s="1542"/>
      <c r="H1585" s="1542"/>
      <c r="I1585" s="1542"/>
      <c r="J1585" s="1542"/>
      <c r="K1585" s="1542"/>
    </row>
    <row r="1586" spans="2:11">
      <c r="B1586" s="313"/>
      <c r="C1586" s="313"/>
      <c r="D1586" s="313"/>
      <c r="E1586" s="313"/>
      <c r="F1586" s="1542"/>
      <c r="G1586" s="1542"/>
      <c r="H1586" s="1542"/>
      <c r="I1586" s="1542"/>
      <c r="J1586" s="1542"/>
      <c r="K1586" s="1542"/>
    </row>
    <row r="1587" spans="2:11">
      <c r="B1587" s="313"/>
      <c r="C1587" s="313"/>
      <c r="D1587" s="313"/>
      <c r="E1587" s="313"/>
      <c r="F1587" s="1542"/>
      <c r="G1587" s="1542"/>
      <c r="H1587" s="1542"/>
      <c r="I1587" s="1542"/>
      <c r="J1587" s="1542"/>
      <c r="K1587" s="1542"/>
    </row>
    <row r="1588" spans="2:11">
      <c r="B1588" s="313"/>
      <c r="C1588" s="313"/>
      <c r="D1588" s="313"/>
      <c r="E1588" s="313"/>
      <c r="F1588" s="1542"/>
      <c r="G1588" s="1542"/>
      <c r="H1588" s="1542"/>
      <c r="I1588" s="1542"/>
      <c r="J1588" s="1542"/>
      <c r="K1588" s="1542"/>
    </row>
    <row r="1589" spans="2:11">
      <c r="B1589" s="313"/>
      <c r="C1589" s="313"/>
      <c r="D1589" s="313"/>
      <c r="E1589" s="313"/>
      <c r="F1589" s="1542"/>
      <c r="G1589" s="1542"/>
      <c r="H1589" s="1542"/>
      <c r="I1589" s="1542"/>
      <c r="J1589" s="1542"/>
      <c r="K1589" s="1542"/>
    </row>
    <row r="1590" spans="2:11">
      <c r="B1590" s="313"/>
      <c r="C1590" s="313"/>
      <c r="D1590" s="313"/>
      <c r="E1590" s="313"/>
      <c r="F1590" s="1542"/>
      <c r="G1590" s="1542"/>
      <c r="H1590" s="1542"/>
      <c r="I1590" s="1542"/>
      <c r="J1590" s="1542"/>
      <c r="K1590" s="1542"/>
    </row>
    <row r="1591" spans="2:11">
      <c r="B1591" s="313"/>
      <c r="C1591" s="313"/>
      <c r="D1591" s="313"/>
      <c r="E1591" s="313"/>
      <c r="F1591" s="1542"/>
      <c r="G1591" s="1542"/>
      <c r="H1591" s="1542"/>
      <c r="I1591" s="1542"/>
      <c r="J1591" s="1542"/>
      <c r="K1591" s="1542"/>
    </row>
    <row r="1592" spans="2:11">
      <c r="B1592" s="313"/>
      <c r="C1592" s="313"/>
      <c r="D1592" s="313"/>
      <c r="E1592" s="313"/>
      <c r="F1592" s="1542"/>
      <c r="G1592" s="1542"/>
      <c r="H1592" s="1542"/>
      <c r="I1592" s="1542"/>
      <c r="J1592" s="1542"/>
      <c r="K1592" s="1542"/>
    </row>
    <row r="1593" spans="2:11">
      <c r="B1593" s="313"/>
      <c r="C1593" s="313"/>
      <c r="D1593" s="313"/>
      <c r="E1593" s="313"/>
      <c r="F1593" s="1542"/>
      <c r="G1593" s="1542"/>
      <c r="H1593" s="1542"/>
      <c r="I1593" s="1542"/>
      <c r="J1593" s="1542"/>
      <c r="K1593" s="1542"/>
    </row>
    <row r="1594" spans="2:11">
      <c r="B1594" s="313"/>
      <c r="C1594" s="313"/>
      <c r="D1594" s="313"/>
      <c r="E1594" s="313"/>
      <c r="F1594" s="1542"/>
      <c r="G1594" s="1542"/>
      <c r="H1594" s="1542"/>
      <c r="I1594" s="1542"/>
      <c r="J1594" s="1542"/>
      <c r="K1594" s="1542"/>
    </row>
    <row r="1595" spans="2:11">
      <c r="B1595" s="313"/>
      <c r="C1595" s="313"/>
      <c r="D1595" s="313"/>
      <c r="E1595" s="313"/>
      <c r="F1595" s="1542"/>
      <c r="G1595" s="1542"/>
      <c r="H1595" s="1542"/>
      <c r="I1595" s="1542"/>
      <c r="J1595" s="1542"/>
      <c r="K1595" s="1542"/>
    </row>
    <row r="1596" spans="2:11">
      <c r="B1596" s="313"/>
      <c r="C1596" s="313"/>
      <c r="D1596" s="313"/>
      <c r="E1596" s="313"/>
      <c r="F1596" s="1542"/>
      <c r="G1596" s="1542"/>
      <c r="H1596" s="1542"/>
      <c r="I1596" s="1542"/>
      <c r="J1596" s="1542"/>
      <c r="K1596" s="1542"/>
    </row>
    <row r="1597" spans="2:11">
      <c r="B1597" s="313"/>
      <c r="C1597" s="313"/>
      <c r="D1597" s="313"/>
      <c r="E1597" s="313"/>
      <c r="F1597" s="1542"/>
      <c r="G1597" s="1542"/>
      <c r="H1597" s="1542"/>
      <c r="I1597" s="1542"/>
      <c r="J1597" s="1542"/>
      <c r="K1597" s="1542"/>
    </row>
    <row r="1598" spans="2:11">
      <c r="B1598" s="313"/>
      <c r="C1598" s="313"/>
      <c r="D1598" s="313"/>
      <c r="E1598" s="313"/>
      <c r="F1598" s="1542"/>
      <c r="G1598" s="1542"/>
      <c r="H1598" s="1542"/>
      <c r="I1598" s="1542"/>
      <c r="J1598" s="1542"/>
      <c r="K1598" s="1542"/>
    </row>
    <row r="1599" spans="2:11">
      <c r="B1599" s="313"/>
      <c r="C1599" s="313"/>
      <c r="D1599" s="313"/>
      <c r="E1599" s="313"/>
      <c r="F1599" s="1542"/>
      <c r="G1599" s="1542"/>
      <c r="H1599" s="1542"/>
      <c r="I1599" s="1542"/>
      <c r="J1599" s="1542"/>
      <c r="K1599" s="1542"/>
    </row>
    <row r="1600" spans="2:11">
      <c r="B1600" s="313"/>
      <c r="C1600" s="313"/>
      <c r="D1600" s="313"/>
      <c r="E1600" s="313"/>
      <c r="F1600" s="1542"/>
      <c r="G1600" s="1542"/>
      <c r="H1600" s="1542"/>
      <c r="I1600" s="1542"/>
      <c r="J1600" s="1542"/>
      <c r="K1600" s="1542"/>
    </row>
    <row r="1601" spans="2:11">
      <c r="B1601" s="313"/>
      <c r="C1601" s="313"/>
      <c r="D1601" s="313"/>
      <c r="E1601" s="313"/>
      <c r="F1601" s="1542"/>
      <c r="G1601" s="1542"/>
      <c r="H1601" s="1542"/>
      <c r="I1601" s="1542"/>
      <c r="J1601" s="1542"/>
      <c r="K1601" s="1542"/>
    </row>
    <row r="1602" spans="2:11">
      <c r="B1602" s="313"/>
      <c r="C1602" s="313"/>
      <c r="D1602" s="313"/>
      <c r="E1602" s="313"/>
      <c r="F1602" s="1542"/>
      <c r="G1602" s="1542"/>
      <c r="H1602" s="1542"/>
      <c r="I1602" s="1542"/>
      <c r="J1602" s="1542"/>
      <c r="K1602" s="1542"/>
    </row>
    <row r="1603" spans="2:11">
      <c r="B1603" s="313"/>
      <c r="C1603" s="313"/>
      <c r="D1603" s="313"/>
      <c r="E1603" s="313"/>
      <c r="F1603" s="1542"/>
      <c r="G1603" s="1542"/>
      <c r="H1603" s="1542"/>
      <c r="I1603" s="1542"/>
      <c r="J1603" s="1542"/>
      <c r="K1603" s="1542"/>
    </row>
    <row r="1604" spans="2:11">
      <c r="B1604" s="313"/>
      <c r="C1604" s="313"/>
      <c r="D1604" s="313"/>
      <c r="E1604" s="313"/>
      <c r="F1604" s="1542"/>
      <c r="G1604" s="1542"/>
      <c r="H1604" s="1542"/>
      <c r="I1604" s="1542"/>
      <c r="J1604" s="1542"/>
      <c r="K1604" s="1542"/>
    </row>
    <row r="1605" spans="2:11">
      <c r="B1605" s="313"/>
      <c r="C1605" s="313"/>
      <c r="D1605" s="313"/>
      <c r="E1605" s="313"/>
      <c r="F1605" s="1542"/>
      <c r="G1605" s="1542"/>
      <c r="H1605" s="1542"/>
      <c r="I1605" s="1542"/>
      <c r="J1605" s="1542"/>
      <c r="K1605" s="1542"/>
    </row>
    <row r="1606" spans="2:11">
      <c r="B1606" s="313"/>
      <c r="C1606" s="313"/>
      <c r="D1606" s="313"/>
      <c r="E1606" s="313"/>
      <c r="F1606" s="1542"/>
      <c r="G1606" s="1542"/>
      <c r="H1606" s="1542"/>
      <c r="I1606" s="1542"/>
      <c r="J1606" s="1542"/>
      <c r="K1606" s="1542"/>
    </row>
    <row r="1607" spans="2:11">
      <c r="B1607" s="313"/>
      <c r="C1607" s="313"/>
      <c r="D1607" s="313"/>
      <c r="E1607" s="313"/>
      <c r="F1607" s="1542"/>
      <c r="G1607" s="1542"/>
      <c r="H1607" s="1542"/>
      <c r="I1607" s="1542"/>
      <c r="J1607" s="1542"/>
      <c r="K1607" s="1542"/>
    </row>
    <row r="1608" spans="2:11">
      <c r="B1608" s="313"/>
      <c r="C1608" s="313"/>
      <c r="D1608" s="313"/>
      <c r="E1608" s="313"/>
      <c r="F1608" s="1542"/>
      <c r="G1608" s="1542"/>
      <c r="H1608" s="1542"/>
      <c r="I1608" s="1542"/>
      <c r="J1608" s="1542"/>
      <c r="K1608" s="1542"/>
    </row>
    <row r="1609" spans="2:11">
      <c r="B1609" s="313"/>
      <c r="C1609" s="313"/>
      <c r="D1609" s="313"/>
      <c r="E1609" s="313"/>
      <c r="F1609" s="1542"/>
      <c r="G1609" s="1542"/>
      <c r="H1609" s="1542"/>
      <c r="I1609" s="1542"/>
      <c r="J1609" s="1542"/>
      <c r="K1609" s="1542"/>
    </row>
    <row r="1610" spans="2:11">
      <c r="B1610" s="313"/>
      <c r="C1610" s="313"/>
      <c r="D1610" s="313"/>
      <c r="E1610" s="313"/>
      <c r="F1610" s="1542"/>
      <c r="G1610" s="1542"/>
      <c r="H1610" s="1542"/>
      <c r="I1610" s="1542"/>
      <c r="J1610" s="1542"/>
      <c r="K1610" s="1542"/>
    </row>
    <row r="1611" spans="2:11">
      <c r="B1611" s="313"/>
      <c r="C1611" s="313"/>
      <c r="D1611" s="313"/>
      <c r="E1611" s="313"/>
      <c r="F1611" s="1542"/>
      <c r="G1611" s="1542"/>
      <c r="H1611" s="1542"/>
      <c r="I1611" s="1542"/>
      <c r="J1611" s="1542"/>
      <c r="K1611" s="1542"/>
    </row>
    <row r="1612" spans="2:11">
      <c r="B1612" s="313"/>
      <c r="C1612" s="313"/>
      <c r="D1612" s="313"/>
      <c r="E1612" s="313"/>
      <c r="F1612" s="1542"/>
      <c r="G1612" s="1542"/>
      <c r="H1612" s="1542"/>
      <c r="I1612" s="1542"/>
      <c r="J1612" s="1542"/>
      <c r="K1612" s="1542"/>
    </row>
    <row r="1613" spans="2:11">
      <c r="B1613" s="313"/>
      <c r="C1613" s="313"/>
      <c r="D1613" s="313"/>
      <c r="E1613" s="313"/>
      <c r="F1613" s="1542"/>
      <c r="G1613" s="1542"/>
      <c r="H1613" s="1542"/>
      <c r="I1613" s="1542"/>
      <c r="J1613" s="1542"/>
      <c r="K1613" s="1542"/>
    </row>
    <row r="1614" spans="2:11">
      <c r="B1614" s="313"/>
      <c r="C1614" s="313"/>
      <c r="D1614" s="313"/>
      <c r="E1614" s="313"/>
      <c r="F1614" s="1542"/>
      <c r="G1614" s="1542"/>
      <c r="H1614" s="1542"/>
      <c r="I1614" s="1542"/>
      <c r="J1614" s="1542"/>
      <c r="K1614" s="1542"/>
    </row>
    <row r="1615" spans="2:11">
      <c r="B1615" s="313"/>
      <c r="C1615" s="313"/>
      <c r="D1615" s="313"/>
      <c r="E1615" s="313"/>
      <c r="F1615" s="1542"/>
      <c r="G1615" s="1542"/>
      <c r="H1615" s="1542"/>
      <c r="I1615" s="1542"/>
      <c r="J1615" s="1542"/>
      <c r="K1615" s="1542"/>
    </row>
    <row r="1616" spans="2:11">
      <c r="B1616" s="313"/>
      <c r="C1616" s="313"/>
      <c r="D1616" s="313"/>
      <c r="E1616" s="313"/>
      <c r="F1616" s="1542"/>
      <c r="G1616" s="1542"/>
      <c r="H1616" s="1542"/>
      <c r="I1616" s="1542"/>
      <c r="J1616" s="1542"/>
      <c r="K1616" s="1542"/>
    </row>
    <row r="1617" spans="2:11">
      <c r="B1617" s="313"/>
      <c r="C1617" s="313"/>
      <c r="D1617" s="313"/>
      <c r="E1617" s="313"/>
      <c r="F1617" s="1542"/>
      <c r="G1617" s="1542"/>
      <c r="H1617" s="1542"/>
      <c r="I1617" s="1542"/>
      <c r="J1617" s="1542"/>
      <c r="K1617" s="1542"/>
    </row>
    <row r="1618" spans="2:11">
      <c r="B1618" s="313"/>
      <c r="C1618" s="313"/>
      <c r="D1618" s="313"/>
      <c r="E1618" s="313"/>
      <c r="F1618" s="1542"/>
      <c r="G1618" s="1542"/>
      <c r="H1618" s="1542"/>
      <c r="I1618" s="1542"/>
      <c r="J1618" s="1542"/>
      <c r="K1618" s="1542"/>
    </row>
    <row r="1619" spans="2:11">
      <c r="B1619" s="313"/>
      <c r="C1619" s="313"/>
      <c r="D1619" s="313"/>
      <c r="E1619" s="313"/>
      <c r="F1619" s="1542"/>
      <c r="G1619" s="1542"/>
      <c r="H1619" s="1542"/>
      <c r="I1619" s="1542"/>
      <c r="J1619" s="1542"/>
      <c r="K1619" s="1542"/>
    </row>
    <row r="1620" spans="2:11">
      <c r="B1620" s="313"/>
      <c r="C1620" s="313"/>
      <c r="D1620" s="313"/>
      <c r="E1620" s="313"/>
      <c r="F1620" s="1542"/>
      <c r="G1620" s="1542"/>
      <c r="H1620" s="1542"/>
      <c r="I1620" s="1542"/>
      <c r="J1620" s="1542"/>
      <c r="K1620" s="1542"/>
    </row>
    <row r="1621" spans="2:11">
      <c r="B1621" s="313"/>
      <c r="C1621" s="313"/>
      <c r="D1621" s="313"/>
      <c r="E1621" s="313"/>
      <c r="F1621" s="1542"/>
      <c r="G1621" s="1542"/>
      <c r="H1621" s="1542"/>
      <c r="I1621" s="1542"/>
      <c r="J1621" s="1542"/>
      <c r="K1621" s="1542"/>
    </row>
    <row r="1622" spans="2:11">
      <c r="B1622" s="313"/>
      <c r="C1622" s="313"/>
      <c r="D1622" s="313"/>
      <c r="E1622" s="313"/>
      <c r="F1622" s="1542"/>
      <c r="G1622" s="1542"/>
      <c r="H1622" s="1542"/>
      <c r="I1622" s="1542"/>
      <c r="J1622" s="1542"/>
      <c r="K1622" s="1542"/>
    </row>
    <row r="1623" spans="2:11">
      <c r="B1623" s="313"/>
      <c r="C1623" s="313"/>
      <c r="D1623" s="313"/>
      <c r="E1623" s="313"/>
      <c r="F1623" s="1542"/>
      <c r="G1623" s="1542"/>
      <c r="H1623" s="1542"/>
      <c r="I1623" s="1542"/>
      <c r="J1623" s="1542"/>
      <c r="K1623" s="1542"/>
    </row>
    <row r="1624" spans="2:11">
      <c r="B1624" s="313"/>
      <c r="C1624" s="313"/>
      <c r="D1624" s="313"/>
      <c r="E1624" s="313"/>
      <c r="F1624" s="1542"/>
      <c r="G1624" s="1542"/>
      <c r="H1624" s="1542"/>
      <c r="I1624" s="1542"/>
      <c r="J1624" s="1542"/>
      <c r="K1624" s="1542"/>
    </row>
    <row r="1625" spans="2:11">
      <c r="B1625" s="313"/>
      <c r="C1625" s="313"/>
      <c r="D1625" s="313"/>
      <c r="E1625" s="313"/>
      <c r="F1625" s="1542"/>
      <c r="G1625" s="1542"/>
      <c r="H1625" s="1542"/>
      <c r="I1625" s="1542"/>
      <c r="J1625" s="1542"/>
      <c r="K1625" s="1542"/>
    </row>
    <row r="1626" spans="2:11">
      <c r="B1626" s="313"/>
      <c r="C1626" s="313"/>
      <c r="D1626" s="313"/>
      <c r="E1626" s="313"/>
      <c r="F1626" s="1542"/>
      <c r="G1626" s="1542"/>
      <c r="H1626" s="1542"/>
      <c r="I1626" s="1542"/>
      <c r="J1626" s="1542"/>
      <c r="K1626" s="1542"/>
    </row>
    <row r="1627" spans="2:11">
      <c r="B1627" s="313"/>
      <c r="C1627" s="313"/>
      <c r="D1627" s="313"/>
      <c r="E1627" s="313"/>
      <c r="F1627" s="1542"/>
      <c r="G1627" s="1542"/>
      <c r="H1627" s="1542"/>
      <c r="I1627" s="1542"/>
      <c r="J1627" s="1542"/>
      <c r="K1627" s="1542"/>
    </row>
    <row r="1628" spans="2:11">
      <c r="B1628" s="313"/>
      <c r="C1628" s="313"/>
      <c r="D1628" s="313"/>
      <c r="E1628" s="313"/>
      <c r="F1628" s="1542"/>
      <c r="G1628" s="1542"/>
      <c r="H1628" s="1542"/>
      <c r="I1628" s="1542"/>
      <c r="J1628" s="1542"/>
      <c r="K1628" s="1542"/>
    </row>
    <row r="1629" spans="2:11">
      <c r="B1629" s="313"/>
      <c r="C1629" s="313"/>
      <c r="D1629" s="313"/>
      <c r="E1629" s="313"/>
      <c r="F1629" s="1542"/>
      <c r="G1629" s="1542"/>
      <c r="H1629" s="1542"/>
      <c r="I1629" s="1542"/>
      <c r="J1629" s="1542"/>
      <c r="K1629" s="1542"/>
    </row>
    <row r="1630" spans="2:11">
      <c r="B1630" s="313"/>
      <c r="C1630" s="313"/>
      <c r="D1630" s="313"/>
      <c r="E1630" s="313"/>
      <c r="F1630" s="1542"/>
      <c r="G1630" s="1542"/>
      <c r="H1630" s="1542"/>
      <c r="I1630" s="1542"/>
      <c r="J1630" s="1542"/>
      <c r="K1630" s="1542"/>
    </row>
    <row r="1631" spans="2:11">
      <c r="B1631" s="313"/>
      <c r="C1631" s="313"/>
      <c r="D1631" s="313"/>
      <c r="E1631" s="313"/>
      <c r="F1631" s="1542"/>
      <c r="G1631" s="1542"/>
      <c r="H1631" s="1542"/>
      <c r="I1631" s="1542"/>
      <c r="J1631" s="1542"/>
      <c r="K1631" s="1542"/>
    </row>
    <row r="1632" spans="2:11">
      <c r="B1632" s="313"/>
      <c r="C1632" s="313"/>
      <c r="D1632" s="313"/>
      <c r="E1632" s="313"/>
      <c r="F1632" s="1542"/>
      <c r="G1632" s="1542"/>
      <c r="H1632" s="1542"/>
      <c r="I1632" s="1542"/>
      <c r="J1632" s="1542"/>
      <c r="K1632" s="1542"/>
    </row>
    <row r="1633" spans="2:11">
      <c r="B1633" s="313"/>
      <c r="C1633" s="313"/>
      <c r="D1633" s="313"/>
      <c r="E1633" s="313"/>
      <c r="F1633" s="1542"/>
      <c r="G1633" s="1542"/>
      <c r="H1633" s="1542"/>
      <c r="I1633" s="1542"/>
      <c r="J1633" s="1542"/>
      <c r="K1633" s="1542"/>
    </row>
    <row r="1634" spans="2:11">
      <c r="B1634" s="313"/>
      <c r="C1634" s="313"/>
      <c r="D1634" s="313"/>
      <c r="E1634" s="313"/>
      <c r="F1634" s="1542"/>
      <c r="G1634" s="1542"/>
      <c r="H1634" s="1542"/>
      <c r="I1634" s="1542"/>
      <c r="J1634" s="1542"/>
      <c r="K1634" s="1542"/>
    </row>
    <row r="1635" spans="2:11">
      <c r="B1635" s="313"/>
      <c r="C1635" s="313"/>
      <c r="D1635" s="313"/>
      <c r="E1635" s="313"/>
      <c r="F1635" s="1542"/>
      <c r="G1635" s="1542"/>
      <c r="H1635" s="1542"/>
      <c r="I1635" s="1542"/>
      <c r="J1635" s="1542"/>
      <c r="K1635" s="1542"/>
    </row>
    <row r="1636" spans="2:11">
      <c r="B1636" s="313"/>
      <c r="C1636" s="313"/>
      <c r="D1636" s="313"/>
      <c r="E1636" s="313"/>
      <c r="F1636" s="1542"/>
      <c r="G1636" s="1542"/>
      <c r="H1636" s="1542"/>
      <c r="I1636" s="1542"/>
      <c r="J1636" s="1542"/>
      <c r="K1636" s="1542"/>
    </row>
    <row r="1637" spans="2:11">
      <c r="B1637" s="313"/>
      <c r="C1637" s="313"/>
      <c r="D1637" s="313"/>
      <c r="E1637" s="313"/>
      <c r="F1637" s="1542"/>
      <c r="G1637" s="1542"/>
      <c r="H1637" s="1542"/>
      <c r="I1637" s="1542"/>
      <c r="J1637" s="1542"/>
      <c r="K1637" s="1542"/>
    </row>
    <row r="1638" spans="2:11">
      <c r="B1638" s="313"/>
      <c r="C1638" s="313"/>
      <c r="D1638" s="313"/>
      <c r="E1638" s="313"/>
      <c r="F1638" s="1542"/>
      <c r="G1638" s="1542"/>
      <c r="H1638" s="1542"/>
      <c r="I1638" s="1542"/>
      <c r="J1638" s="1542"/>
      <c r="K1638" s="1542"/>
    </row>
    <row r="1639" spans="2:11">
      <c r="B1639" s="313"/>
      <c r="C1639" s="313"/>
      <c r="D1639" s="313"/>
      <c r="E1639" s="313"/>
      <c r="F1639" s="1542"/>
      <c r="G1639" s="1542"/>
      <c r="H1639" s="1542"/>
      <c r="I1639" s="1542"/>
      <c r="J1639" s="1542"/>
      <c r="K1639" s="1542"/>
    </row>
    <row r="1640" spans="2:11">
      <c r="B1640" s="313"/>
      <c r="C1640" s="313"/>
      <c r="D1640" s="313"/>
      <c r="E1640" s="313"/>
      <c r="F1640" s="1542"/>
      <c r="G1640" s="1542"/>
      <c r="H1640" s="1542"/>
      <c r="I1640" s="1542"/>
      <c r="J1640" s="1542"/>
      <c r="K1640" s="1542"/>
    </row>
    <row r="1641" spans="2:11">
      <c r="B1641" s="313"/>
      <c r="C1641" s="313"/>
      <c r="D1641" s="313"/>
      <c r="E1641" s="313"/>
      <c r="F1641" s="1542"/>
      <c r="G1641" s="1542"/>
      <c r="H1641" s="1542"/>
      <c r="I1641" s="1542"/>
      <c r="J1641" s="1542"/>
      <c r="K1641" s="1542"/>
    </row>
    <row r="1642" spans="2:11">
      <c r="B1642" s="313"/>
      <c r="C1642" s="313"/>
      <c r="D1642" s="313"/>
      <c r="E1642" s="313"/>
      <c r="F1642" s="1542"/>
      <c r="G1642" s="1542"/>
      <c r="H1642" s="1542"/>
      <c r="I1642" s="1542"/>
      <c r="J1642" s="1542"/>
      <c r="K1642" s="1542"/>
    </row>
    <row r="1643" spans="2:11">
      <c r="B1643" s="313"/>
      <c r="C1643" s="313"/>
      <c r="D1643" s="313"/>
      <c r="E1643" s="313"/>
      <c r="F1643" s="1542"/>
      <c r="G1643" s="1542"/>
      <c r="H1643" s="1542"/>
      <c r="I1643" s="1542"/>
      <c r="J1643" s="1542"/>
      <c r="K1643" s="1542"/>
    </row>
    <row r="1644" spans="2:11">
      <c r="B1644" s="313"/>
      <c r="C1644" s="313"/>
      <c r="D1644" s="313"/>
      <c r="E1644" s="313"/>
      <c r="F1644" s="1542"/>
      <c r="G1644" s="1542"/>
      <c r="H1644" s="1542"/>
      <c r="I1644" s="1542"/>
      <c r="J1644" s="1542"/>
      <c r="K1644" s="1542"/>
    </row>
    <row r="1645" spans="2:11">
      <c r="B1645" s="313"/>
      <c r="C1645" s="313"/>
      <c r="D1645" s="313"/>
      <c r="E1645" s="313"/>
      <c r="F1645" s="1542"/>
      <c r="G1645" s="1542"/>
      <c r="H1645" s="1542"/>
      <c r="I1645" s="1542"/>
      <c r="J1645" s="1542"/>
      <c r="K1645" s="1542"/>
    </row>
    <row r="1646" spans="2:11">
      <c r="B1646" s="313"/>
      <c r="C1646" s="313"/>
      <c r="D1646" s="313"/>
      <c r="E1646" s="313"/>
      <c r="F1646" s="1542"/>
      <c r="G1646" s="1542"/>
      <c r="H1646" s="1542"/>
      <c r="I1646" s="1542"/>
      <c r="J1646" s="1542"/>
      <c r="K1646" s="1542"/>
    </row>
    <row r="1647" spans="2:11">
      <c r="B1647" s="313"/>
      <c r="C1647" s="313"/>
      <c r="D1647" s="313"/>
      <c r="E1647" s="313"/>
      <c r="F1647" s="1542"/>
      <c r="G1647" s="1542"/>
      <c r="H1647" s="1542"/>
      <c r="I1647" s="1542"/>
      <c r="J1647" s="1542"/>
      <c r="K1647" s="1542"/>
    </row>
    <row r="1648" spans="2:11">
      <c r="B1648" s="313"/>
      <c r="C1648" s="313"/>
      <c r="D1648" s="313"/>
      <c r="E1648" s="313"/>
      <c r="F1648" s="1542"/>
      <c r="G1648" s="1542"/>
      <c r="H1648" s="1542"/>
      <c r="I1648" s="1542"/>
      <c r="J1648" s="1542"/>
      <c r="K1648" s="1542"/>
    </row>
    <row r="1649" spans="2:11">
      <c r="B1649" s="313"/>
      <c r="C1649" s="313"/>
      <c r="D1649" s="313"/>
      <c r="E1649" s="313"/>
      <c r="F1649" s="1542"/>
      <c r="G1649" s="1542"/>
      <c r="H1649" s="1542"/>
      <c r="I1649" s="1542"/>
      <c r="J1649" s="1542"/>
      <c r="K1649" s="1542"/>
    </row>
    <row r="1650" spans="2:11">
      <c r="B1650" s="313"/>
      <c r="C1650" s="313"/>
      <c r="D1650" s="313"/>
      <c r="E1650" s="313"/>
      <c r="F1650" s="1542"/>
      <c r="G1650" s="1542"/>
      <c r="H1650" s="1542"/>
      <c r="I1650" s="1542"/>
      <c r="J1650" s="1542"/>
      <c r="K1650" s="1542"/>
    </row>
    <row r="1651" spans="2:11">
      <c r="B1651" s="313"/>
      <c r="C1651" s="313"/>
      <c r="D1651" s="313"/>
      <c r="E1651" s="313"/>
      <c r="F1651" s="1542"/>
      <c r="G1651" s="1542"/>
      <c r="H1651" s="1542"/>
      <c r="I1651" s="1542"/>
      <c r="J1651" s="1542"/>
      <c r="K1651" s="1542"/>
    </row>
    <row r="1652" spans="2:11">
      <c r="B1652" s="313"/>
      <c r="C1652" s="313"/>
      <c r="D1652" s="313"/>
      <c r="E1652" s="313"/>
      <c r="F1652" s="1542"/>
      <c r="G1652" s="1542"/>
      <c r="H1652" s="1542"/>
      <c r="I1652" s="1542"/>
      <c r="J1652" s="1542"/>
      <c r="K1652" s="1542"/>
    </row>
    <row r="1653" spans="2:11">
      <c r="B1653" s="313"/>
      <c r="C1653" s="313"/>
      <c r="D1653" s="313"/>
      <c r="E1653" s="313"/>
      <c r="F1653" s="1542"/>
      <c r="G1653" s="1542"/>
      <c r="H1653" s="1542"/>
      <c r="I1653" s="1542"/>
      <c r="J1653" s="1542"/>
      <c r="K1653" s="1542"/>
    </row>
    <row r="1654" spans="2:11">
      <c r="B1654" s="313"/>
      <c r="C1654" s="313"/>
      <c r="D1654" s="313"/>
      <c r="E1654" s="313"/>
      <c r="F1654" s="1542"/>
      <c r="G1654" s="1542"/>
      <c r="H1654" s="1542"/>
      <c r="I1654" s="1542"/>
      <c r="J1654" s="1542"/>
      <c r="K1654" s="1542"/>
    </row>
    <row r="1655" spans="2:11">
      <c r="B1655" s="313"/>
      <c r="C1655" s="313"/>
      <c r="D1655" s="313"/>
      <c r="E1655" s="313"/>
      <c r="F1655" s="1542"/>
      <c r="G1655" s="1542"/>
      <c r="H1655" s="1542"/>
      <c r="I1655" s="1542"/>
      <c r="J1655" s="1542"/>
      <c r="K1655" s="1542"/>
    </row>
    <row r="1656" spans="2:11">
      <c r="B1656" s="313"/>
      <c r="C1656" s="313"/>
      <c r="D1656" s="313"/>
      <c r="E1656" s="313"/>
      <c r="F1656" s="1542"/>
      <c r="G1656" s="1542"/>
      <c r="H1656" s="1542"/>
      <c r="I1656" s="1542"/>
      <c r="J1656" s="1542"/>
      <c r="K1656" s="1542"/>
    </row>
    <row r="1657" spans="2:11">
      <c r="B1657" s="313"/>
      <c r="C1657" s="313"/>
      <c r="D1657" s="313"/>
      <c r="E1657" s="313"/>
      <c r="F1657" s="1542"/>
      <c r="G1657" s="1542"/>
      <c r="H1657" s="1542"/>
      <c r="I1657" s="1542"/>
      <c r="J1657" s="1542"/>
      <c r="K1657" s="1542"/>
    </row>
    <row r="1658" spans="2:11">
      <c r="B1658" s="313"/>
      <c r="C1658" s="313"/>
      <c r="D1658" s="313"/>
      <c r="E1658" s="313"/>
      <c r="F1658" s="1542"/>
      <c r="G1658" s="1542"/>
      <c r="H1658" s="1542"/>
      <c r="I1658" s="1542"/>
      <c r="J1658" s="1542"/>
      <c r="K1658" s="1542"/>
    </row>
    <row r="1659" spans="2:11">
      <c r="B1659" s="313"/>
      <c r="C1659" s="313"/>
      <c r="D1659" s="313"/>
      <c r="E1659" s="313"/>
      <c r="F1659" s="1542"/>
      <c r="G1659" s="1542"/>
      <c r="H1659" s="1542"/>
      <c r="I1659" s="1542"/>
      <c r="J1659" s="1542"/>
      <c r="K1659" s="1542"/>
    </row>
    <row r="1660" spans="2:11">
      <c r="B1660" s="313"/>
      <c r="C1660" s="313"/>
      <c r="D1660" s="313"/>
      <c r="E1660" s="313"/>
      <c r="F1660" s="1542"/>
      <c r="G1660" s="1542"/>
      <c r="H1660" s="1542"/>
      <c r="I1660" s="1542"/>
      <c r="J1660" s="1542"/>
      <c r="K1660" s="1542"/>
    </row>
    <row r="1661" spans="2:11">
      <c r="B1661" s="313"/>
      <c r="C1661" s="313"/>
      <c r="D1661" s="313"/>
      <c r="E1661" s="313"/>
      <c r="F1661" s="1542"/>
      <c r="G1661" s="1542"/>
      <c r="H1661" s="1542"/>
      <c r="I1661" s="1542"/>
      <c r="J1661" s="1542"/>
      <c r="K1661" s="1542"/>
    </row>
    <row r="1662" spans="2:11">
      <c r="B1662" s="313"/>
      <c r="C1662" s="313"/>
      <c r="D1662" s="313"/>
      <c r="E1662" s="313"/>
      <c r="F1662" s="1542"/>
      <c r="G1662" s="1542"/>
      <c r="H1662" s="1542"/>
      <c r="I1662" s="1542"/>
      <c r="J1662" s="1542"/>
      <c r="K1662" s="1542"/>
    </row>
    <row r="1663" spans="2:11">
      <c r="B1663" s="313"/>
      <c r="C1663" s="313"/>
      <c r="D1663" s="313"/>
      <c r="E1663" s="313"/>
      <c r="F1663" s="1542"/>
      <c r="G1663" s="1542"/>
      <c r="H1663" s="1542"/>
      <c r="I1663" s="1542"/>
      <c r="J1663" s="1542"/>
      <c r="K1663" s="1542"/>
    </row>
    <row r="1664" spans="2:11">
      <c r="B1664" s="313"/>
      <c r="C1664" s="313"/>
      <c r="D1664" s="313"/>
      <c r="E1664" s="313"/>
      <c r="F1664" s="1542"/>
      <c r="G1664" s="1542"/>
      <c r="H1664" s="1542"/>
      <c r="I1664" s="1542"/>
      <c r="J1664" s="1542"/>
      <c r="K1664" s="1542"/>
    </row>
    <row r="1665" spans="2:11">
      <c r="B1665" s="313"/>
      <c r="C1665" s="313"/>
      <c r="D1665" s="313"/>
      <c r="E1665" s="313"/>
      <c r="F1665" s="1542"/>
      <c r="G1665" s="1542"/>
      <c r="H1665" s="1542"/>
      <c r="I1665" s="1542"/>
      <c r="J1665" s="1542"/>
      <c r="K1665" s="1542"/>
    </row>
    <row r="1666" spans="2:11">
      <c r="B1666" s="313"/>
      <c r="C1666" s="313"/>
      <c r="D1666" s="313"/>
      <c r="E1666" s="313"/>
      <c r="F1666" s="1542"/>
      <c r="G1666" s="1542"/>
      <c r="H1666" s="1542"/>
      <c r="I1666" s="1542"/>
      <c r="J1666" s="1542"/>
      <c r="K1666" s="1542"/>
    </row>
    <row r="1667" spans="2:11">
      <c r="B1667" s="313"/>
      <c r="C1667" s="313"/>
      <c r="D1667" s="313"/>
      <c r="E1667" s="313"/>
      <c r="F1667" s="1542"/>
      <c r="G1667" s="1542"/>
      <c r="H1667" s="1542"/>
      <c r="I1667" s="1542"/>
      <c r="J1667" s="1542"/>
      <c r="K1667" s="1542"/>
    </row>
    <row r="1668" spans="2:11">
      <c r="B1668" s="313"/>
      <c r="C1668" s="313"/>
      <c r="D1668" s="313"/>
      <c r="E1668" s="313"/>
      <c r="F1668" s="1542"/>
      <c r="G1668" s="1542"/>
      <c r="H1668" s="1542"/>
      <c r="I1668" s="1542"/>
      <c r="J1668" s="1542"/>
      <c r="K1668" s="1542"/>
    </row>
    <row r="1669" spans="2:11">
      <c r="B1669" s="313"/>
      <c r="C1669" s="313"/>
      <c r="D1669" s="313"/>
      <c r="E1669" s="313"/>
      <c r="F1669" s="1542"/>
      <c r="G1669" s="1542"/>
      <c r="H1669" s="1542"/>
      <c r="I1669" s="1542"/>
      <c r="J1669" s="1542"/>
      <c r="K1669" s="1542"/>
    </row>
    <row r="1670" spans="2:11">
      <c r="B1670" s="313"/>
      <c r="C1670" s="313"/>
      <c r="D1670" s="313"/>
      <c r="E1670" s="313"/>
      <c r="F1670" s="1542"/>
      <c r="G1670" s="1542"/>
      <c r="H1670" s="1542"/>
      <c r="I1670" s="1542"/>
      <c r="J1670" s="1542"/>
      <c r="K1670" s="1542"/>
    </row>
    <row r="1671" spans="2:11">
      <c r="B1671" s="313"/>
      <c r="C1671" s="313"/>
      <c r="D1671" s="313"/>
      <c r="E1671" s="313"/>
      <c r="F1671" s="1542"/>
      <c r="G1671" s="1542"/>
      <c r="H1671" s="1542"/>
      <c r="I1671" s="1542"/>
      <c r="J1671" s="1542"/>
      <c r="K1671" s="1542"/>
    </row>
    <row r="1672" spans="2:11">
      <c r="B1672" s="313"/>
      <c r="C1672" s="313"/>
      <c r="D1672" s="313"/>
      <c r="E1672" s="313"/>
      <c r="F1672" s="1542"/>
      <c r="G1672" s="1542"/>
      <c r="H1672" s="1542"/>
      <c r="I1672" s="1542"/>
      <c r="J1672" s="1542"/>
      <c r="K1672" s="1542"/>
    </row>
    <row r="1673" spans="2:11">
      <c r="B1673" s="313"/>
      <c r="C1673" s="313"/>
      <c r="D1673" s="313"/>
      <c r="E1673" s="313"/>
      <c r="F1673" s="1542"/>
      <c r="G1673" s="1542"/>
      <c r="H1673" s="1542"/>
      <c r="I1673" s="1542"/>
      <c r="J1673" s="1542"/>
      <c r="K1673" s="1542"/>
    </row>
    <row r="1674" spans="2:11">
      <c r="B1674" s="313"/>
      <c r="C1674" s="313"/>
      <c r="D1674" s="313"/>
      <c r="E1674" s="313"/>
      <c r="F1674" s="1542"/>
      <c r="G1674" s="1542"/>
      <c r="H1674" s="1542"/>
      <c r="I1674" s="1542"/>
      <c r="J1674" s="1542"/>
      <c r="K1674" s="1542"/>
    </row>
    <row r="1675" spans="2:11">
      <c r="B1675" s="313"/>
      <c r="C1675" s="313"/>
      <c r="D1675" s="313"/>
      <c r="E1675" s="313"/>
      <c r="F1675" s="1542"/>
      <c r="G1675" s="1542"/>
      <c r="H1675" s="1542"/>
      <c r="I1675" s="1542"/>
      <c r="J1675" s="1542"/>
      <c r="K1675" s="1542"/>
    </row>
    <row r="1676" spans="2:11">
      <c r="B1676" s="313"/>
      <c r="C1676" s="313"/>
      <c r="D1676" s="313"/>
      <c r="E1676" s="313"/>
      <c r="F1676" s="1542"/>
      <c r="G1676" s="1542"/>
      <c r="H1676" s="1542"/>
      <c r="I1676" s="1542"/>
      <c r="J1676" s="1542"/>
      <c r="K1676" s="1542"/>
    </row>
    <row r="1677" spans="2:11">
      <c r="B1677" s="313"/>
      <c r="C1677" s="313"/>
      <c r="D1677" s="313"/>
      <c r="E1677" s="313"/>
      <c r="F1677" s="1542"/>
      <c r="G1677" s="1542"/>
      <c r="H1677" s="1542"/>
      <c r="I1677" s="1542"/>
      <c r="J1677" s="1542"/>
      <c r="K1677" s="1542"/>
    </row>
    <row r="1678" spans="2:11">
      <c r="B1678" s="313"/>
      <c r="C1678" s="313"/>
      <c r="D1678" s="313"/>
      <c r="E1678" s="313"/>
      <c r="F1678" s="1542"/>
      <c r="G1678" s="1542"/>
      <c r="H1678" s="1542"/>
      <c r="I1678" s="1542"/>
      <c r="J1678" s="1542"/>
      <c r="K1678" s="1542"/>
    </row>
    <row r="1679" spans="2:11">
      <c r="B1679" s="313"/>
      <c r="C1679" s="313"/>
      <c r="D1679" s="313"/>
      <c r="E1679" s="313"/>
      <c r="F1679" s="1542"/>
      <c r="G1679" s="1542"/>
      <c r="H1679" s="1542"/>
      <c r="I1679" s="1542"/>
      <c r="J1679" s="1542"/>
      <c r="K1679" s="1542"/>
    </row>
    <row r="1680" spans="2:11">
      <c r="B1680" s="313"/>
      <c r="C1680" s="313"/>
      <c r="D1680" s="313"/>
      <c r="E1680" s="313"/>
      <c r="F1680" s="1542"/>
      <c r="G1680" s="1542"/>
      <c r="H1680" s="1542"/>
      <c r="I1680" s="1542"/>
      <c r="J1680" s="1542"/>
      <c r="K1680" s="1542"/>
    </row>
    <row r="1681" spans="2:11">
      <c r="B1681" s="313"/>
      <c r="C1681" s="313"/>
      <c r="D1681" s="313"/>
      <c r="E1681" s="313"/>
      <c r="F1681" s="1542"/>
      <c r="G1681" s="1542"/>
      <c r="H1681" s="1542"/>
      <c r="I1681" s="1542"/>
      <c r="J1681" s="1542"/>
      <c r="K1681" s="1542"/>
    </row>
    <row r="1682" spans="2:11">
      <c r="B1682" s="313"/>
      <c r="C1682" s="313"/>
      <c r="D1682" s="313"/>
      <c r="E1682" s="313"/>
      <c r="F1682" s="1542"/>
      <c r="G1682" s="1542"/>
      <c r="H1682" s="1542"/>
      <c r="I1682" s="1542"/>
      <c r="J1682" s="1542"/>
      <c r="K1682" s="1542"/>
    </row>
    <row r="1683" spans="2:11">
      <c r="B1683" s="313"/>
      <c r="C1683" s="313"/>
      <c r="D1683" s="313"/>
      <c r="E1683" s="313"/>
      <c r="F1683" s="1542"/>
      <c r="G1683" s="1542"/>
      <c r="H1683" s="1542"/>
      <c r="I1683" s="1542"/>
      <c r="J1683" s="1542"/>
      <c r="K1683" s="1542"/>
    </row>
    <row r="1684" spans="2:11">
      <c r="B1684" s="313"/>
      <c r="C1684" s="313"/>
      <c r="D1684" s="313"/>
      <c r="E1684" s="313"/>
      <c r="F1684" s="1542"/>
      <c r="G1684" s="1542"/>
      <c r="H1684" s="1542"/>
      <c r="I1684" s="1542"/>
      <c r="J1684" s="1542"/>
      <c r="K1684" s="1542"/>
    </row>
    <row r="1685" spans="2:11">
      <c r="B1685" s="313"/>
      <c r="C1685" s="313"/>
      <c r="D1685" s="313"/>
      <c r="E1685" s="313"/>
      <c r="F1685" s="1542"/>
      <c r="G1685" s="1542"/>
      <c r="H1685" s="1542"/>
      <c r="I1685" s="1542"/>
      <c r="J1685" s="1542"/>
      <c r="K1685" s="1542"/>
    </row>
    <row r="1686" spans="2:11">
      <c r="B1686" s="313"/>
      <c r="C1686" s="313"/>
      <c r="D1686" s="313"/>
      <c r="E1686" s="313"/>
      <c r="F1686" s="1542"/>
      <c r="G1686" s="1542"/>
      <c r="H1686" s="1542"/>
      <c r="I1686" s="1542"/>
      <c r="J1686" s="1542"/>
      <c r="K1686" s="1542"/>
    </row>
    <row r="1687" spans="2:11">
      <c r="B1687" s="313"/>
      <c r="C1687" s="313"/>
      <c r="D1687" s="313"/>
      <c r="E1687" s="313"/>
      <c r="F1687" s="1542"/>
      <c r="G1687" s="1542"/>
      <c r="H1687" s="1542"/>
      <c r="I1687" s="1542"/>
      <c r="J1687" s="1542"/>
      <c r="K1687" s="1542"/>
    </row>
    <row r="1688" spans="2:11">
      <c r="B1688" s="313"/>
      <c r="C1688" s="313"/>
      <c r="D1688" s="313"/>
      <c r="E1688" s="313"/>
      <c r="F1688" s="1542"/>
      <c r="G1688" s="1542"/>
      <c r="H1688" s="1542"/>
      <c r="I1688" s="1542"/>
      <c r="J1688" s="1542"/>
      <c r="K1688" s="1542"/>
    </row>
    <row r="1689" spans="2:11">
      <c r="B1689" s="313"/>
      <c r="C1689" s="313"/>
      <c r="D1689" s="313"/>
      <c r="E1689" s="313"/>
      <c r="F1689" s="1542"/>
      <c r="G1689" s="1542"/>
      <c r="H1689" s="1542"/>
      <c r="I1689" s="1542"/>
      <c r="J1689" s="1542"/>
      <c r="K1689" s="1542"/>
    </row>
    <row r="1690" spans="2:11">
      <c r="B1690" s="313"/>
      <c r="C1690" s="313"/>
      <c r="D1690" s="313"/>
      <c r="E1690" s="313"/>
      <c r="F1690" s="1542"/>
      <c r="G1690" s="1542"/>
      <c r="H1690" s="1542"/>
      <c r="I1690" s="1542"/>
      <c r="J1690" s="1542"/>
      <c r="K1690" s="1542"/>
    </row>
    <row r="1691" spans="2:11">
      <c r="B1691" s="313"/>
      <c r="C1691" s="313"/>
      <c r="D1691" s="313"/>
      <c r="E1691" s="313"/>
      <c r="F1691" s="1542"/>
      <c r="G1691" s="1542"/>
      <c r="H1691" s="1542"/>
      <c r="I1691" s="1542"/>
      <c r="J1691" s="1542"/>
      <c r="K1691" s="1542"/>
    </row>
    <row r="1692" spans="2:11">
      <c r="B1692" s="313"/>
      <c r="C1692" s="313"/>
      <c r="D1692" s="313"/>
      <c r="E1692" s="313"/>
      <c r="F1692" s="1542"/>
      <c r="G1692" s="1542"/>
      <c r="H1692" s="1542"/>
      <c r="I1692" s="1542"/>
      <c r="J1692" s="1542"/>
      <c r="K1692" s="1542"/>
    </row>
    <row r="1693" spans="2:11">
      <c r="B1693" s="313"/>
      <c r="C1693" s="313"/>
      <c r="D1693" s="313"/>
      <c r="E1693" s="313"/>
      <c r="F1693" s="1542"/>
      <c r="G1693" s="1542"/>
      <c r="H1693" s="1542"/>
      <c r="I1693" s="1542"/>
      <c r="J1693" s="1542"/>
      <c r="K1693" s="1542"/>
    </row>
    <row r="1694" spans="2:11">
      <c r="B1694" s="313"/>
      <c r="C1694" s="313"/>
      <c r="D1694" s="313"/>
      <c r="E1694" s="313"/>
      <c r="F1694" s="1542"/>
      <c r="G1694" s="1542"/>
      <c r="H1694" s="1542"/>
      <c r="I1694" s="1542"/>
      <c r="J1694" s="1542"/>
      <c r="K1694" s="1542"/>
    </row>
    <row r="1695" spans="2:11">
      <c r="B1695" s="313"/>
      <c r="C1695" s="313"/>
      <c r="D1695" s="313"/>
      <c r="E1695" s="313"/>
      <c r="F1695" s="1542"/>
      <c r="G1695" s="1542"/>
      <c r="H1695" s="1542"/>
      <c r="I1695" s="1542"/>
      <c r="J1695" s="1542"/>
      <c r="K1695" s="1542"/>
    </row>
    <row r="1696" spans="2:11">
      <c r="B1696" s="313"/>
      <c r="C1696" s="313"/>
      <c r="D1696" s="313"/>
      <c r="E1696" s="313"/>
      <c r="F1696" s="1542"/>
      <c r="G1696" s="1542"/>
      <c r="H1696" s="1542"/>
      <c r="I1696" s="1542"/>
      <c r="J1696" s="1542"/>
      <c r="K1696" s="1542"/>
    </row>
    <row r="1697" spans="2:11">
      <c r="B1697" s="313"/>
      <c r="C1697" s="313"/>
      <c r="D1697" s="313"/>
      <c r="E1697" s="313"/>
      <c r="F1697" s="1542"/>
      <c r="G1697" s="1542"/>
      <c r="H1697" s="1542"/>
      <c r="I1697" s="1542"/>
      <c r="J1697" s="1542"/>
      <c r="K1697" s="1542"/>
    </row>
    <row r="1698" spans="2:11">
      <c r="B1698" s="313"/>
      <c r="C1698" s="313"/>
      <c r="D1698" s="313"/>
      <c r="E1698" s="313"/>
      <c r="F1698" s="1542"/>
      <c r="G1698" s="1542"/>
      <c r="H1698" s="1542"/>
      <c r="I1698" s="1542"/>
      <c r="J1698" s="1542"/>
      <c r="K1698" s="1542"/>
    </row>
    <row r="1699" spans="2:11">
      <c r="B1699" s="313"/>
      <c r="C1699" s="313"/>
      <c r="D1699" s="313"/>
      <c r="E1699" s="313"/>
      <c r="F1699" s="1542"/>
      <c r="G1699" s="1542"/>
      <c r="H1699" s="1542"/>
      <c r="I1699" s="1542"/>
      <c r="J1699" s="1542"/>
      <c r="K1699" s="1542"/>
    </row>
    <row r="1700" spans="2:11">
      <c r="B1700" s="313"/>
      <c r="C1700" s="313"/>
      <c r="D1700" s="313"/>
      <c r="E1700" s="313"/>
      <c r="F1700" s="1542"/>
      <c r="G1700" s="1542"/>
      <c r="H1700" s="1542"/>
      <c r="I1700" s="1542"/>
      <c r="J1700" s="1542"/>
      <c r="K1700" s="1542"/>
    </row>
    <row r="1701" spans="2:11">
      <c r="B1701" s="313"/>
      <c r="C1701" s="313"/>
      <c r="D1701" s="313"/>
      <c r="E1701" s="313"/>
      <c r="F1701" s="1542"/>
      <c r="G1701" s="1542"/>
      <c r="H1701" s="1542"/>
      <c r="I1701" s="1542"/>
      <c r="J1701" s="1542"/>
      <c r="K1701" s="1542"/>
    </row>
    <row r="1702" spans="2:11">
      <c r="B1702" s="313"/>
      <c r="C1702" s="313"/>
      <c r="D1702" s="313"/>
      <c r="E1702" s="313"/>
      <c r="F1702" s="1542"/>
      <c r="G1702" s="1542"/>
      <c r="H1702" s="1542"/>
      <c r="I1702" s="1542"/>
      <c r="J1702" s="1542"/>
      <c r="K1702" s="1542"/>
    </row>
    <row r="1703" spans="2:11">
      <c r="B1703" s="313"/>
      <c r="C1703" s="313"/>
      <c r="D1703" s="313"/>
      <c r="E1703" s="313"/>
      <c r="F1703" s="1542"/>
      <c r="G1703" s="1542"/>
      <c r="H1703" s="1542"/>
      <c r="I1703" s="1542"/>
      <c r="J1703" s="1542"/>
      <c r="K1703" s="1542"/>
    </row>
    <row r="1704" spans="2:11">
      <c r="B1704" s="313"/>
      <c r="C1704" s="313"/>
      <c r="D1704" s="313"/>
      <c r="E1704" s="313"/>
      <c r="F1704" s="1542"/>
      <c r="G1704" s="1542"/>
      <c r="H1704" s="1542"/>
      <c r="I1704" s="1542"/>
      <c r="J1704" s="1542"/>
      <c r="K1704" s="1542"/>
    </row>
    <row r="1705" spans="2:11">
      <c r="B1705" s="313"/>
      <c r="C1705" s="313"/>
      <c r="D1705" s="313"/>
      <c r="E1705" s="313"/>
      <c r="F1705" s="1542"/>
      <c r="G1705" s="1542"/>
      <c r="H1705" s="1542"/>
      <c r="I1705" s="1542"/>
      <c r="J1705" s="1542"/>
      <c r="K1705" s="1542"/>
    </row>
    <row r="1706" spans="2:11">
      <c r="B1706" s="313"/>
      <c r="C1706" s="313"/>
      <c r="D1706" s="313"/>
      <c r="E1706" s="313"/>
      <c r="F1706" s="1542"/>
      <c r="G1706" s="1542"/>
      <c r="H1706" s="1542"/>
      <c r="I1706" s="1542"/>
      <c r="J1706" s="1542"/>
      <c r="K1706" s="1542"/>
    </row>
    <row r="1707" spans="2:11">
      <c r="B1707" s="313"/>
      <c r="C1707" s="313"/>
      <c r="D1707" s="313"/>
      <c r="E1707" s="313"/>
      <c r="F1707" s="1542"/>
      <c r="G1707" s="1542"/>
      <c r="H1707" s="1542"/>
      <c r="I1707" s="1542"/>
      <c r="J1707" s="1542"/>
      <c r="K1707" s="1542"/>
    </row>
    <row r="1708" spans="2:11">
      <c r="B1708" s="313"/>
      <c r="C1708" s="313"/>
      <c r="D1708" s="313"/>
      <c r="E1708" s="313"/>
      <c r="F1708" s="1542"/>
      <c r="G1708" s="1542"/>
      <c r="H1708" s="1542"/>
      <c r="I1708" s="1542"/>
      <c r="J1708" s="1542"/>
      <c r="K1708" s="1542"/>
    </row>
    <row r="1709" spans="2:11">
      <c r="B1709" s="313"/>
      <c r="C1709" s="313"/>
      <c r="D1709" s="313"/>
      <c r="E1709" s="313"/>
      <c r="F1709" s="1542"/>
      <c r="G1709" s="1542"/>
      <c r="H1709" s="1542"/>
      <c r="I1709" s="1542"/>
      <c r="J1709" s="1542"/>
      <c r="K1709" s="1542"/>
    </row>
    <row r="1710" spans="2:11">
      <c r="B1710" s="313"/>
      <c r="C1710" s="313"/>
      <c r="D1710" s="313"/>
      <c r="E1710" s="313"/>
      <c r="F1710" s="1542"/>
      <c r="G1710" s="1542"/>
      <c r="H1710" s="1542"/>
      <c r="I1710" s="1542"/>
      <c r="J1710" s="1542"/>
      <c r="K1710" s="1542"/>
    </row>
    <row r="1711" spans="2:11">
      <c r="B1711" s="313"/>
      <c r="C1711" s="313"/>
      <c r="D1711" s="313"/>
      <c r="E1711" s="313"/>
      <c r="F1711" s="1542"/>
      <c r="G1711" s="1542"/>
      <c r="H1711" s="1542"/>
      <c r="I1711" s="1542"/>
      <c r="J1711" s="1542"/>
      <c r="K1711" s="1542"/>
    </row>
    <row r="1712" spans="2:11">
      <c r="B1712" s="313"/>
      <c r="C1712" s="313"/>
      <c r="D1712" s="313"/>
      <c r="E1712" s="313"/>
      <c r="F1712" s="1542"/>
      <c r="G1712" s="1542"/>
      <c r="H1712" s="1542"/>
      <c r="I1712" s="1542"/>
      <c r="J1712" s="1542"/>
      <c r="K1712" s="1542"/>
    </row>
    <row r="1713" spans="2:11">
      <c r="B1713" s="313"/>
      <c r="C1713" s="313"/>
      <c r="D1713" s="313"/>
      <c r="E1713" s="313"/>
      <c r="F1713" s="1542"/>
      <c r="G1713" s="1542"/>
      <c r="H1713" s="1542"/>
      <c r="I1713" s="1542"/>
      <c r="J1713" s="1542"/>
      <c r="K1713" s="1542"/>
    </row>
    <row r="1714" spans="2:11">
      <c r="B1714" s="313"/>
      <c r="C1714" s="313"/>
      <c r="D1714" s="313"/>
      <c r="E1714" s="313"/>
      <c r="F1714" s="1542"/>
      <c r="G1714" s="1542"/>
      <c r="H1714" s="1542"/>
      <c r="I1714" s="1542"/>
      <c r="J1714" s="1542"/>
      <c r="K1714" s="1542"/>
    </row>
    <row r="1715" spans="2:11">
      <c r="B1715" s="313"/>
      <c r="C1715" s="313"/>
      <c r="D1715" s="313"/>
      <c r="E1715" s="313"/>
      <c r="F1715" s="1542"/>
      <c r="G1715" s="1542"/>
      <c r="H1715" s="1542"/>
      <c r="I1715" s="1542"/>
      <c r="J1715" s="1542"/>
      <c r="K1715" s="1542"/>
    </row>
    <row r="1716" spans="2:11">
      <c r="B1716" s="313"/>
      <c r="C1716" s="313"/>
      <c r="D1716" s="313"/>
      <c r="E1716" s="313"/>
      <c r="F1716" s="1542"/>
      <c r="G1716" s="1542"/>
      <c r="H1716" s="1542"/>
      <c r="I1716" s="1542"/>
      <c r="J1716" s="1542"/>
      <c r="K1716" s="1542"/>
    </row>
    <row r="1717" spans="2:11">
      <c r="B1717" s="313"/>
      <c r="C1717" s="313"/>
      <c r="D1717" s="313"/>
      <c r="E1717" s="313"/>
      <c r="F1717" s="1542"/>
      <c r="G1717" s="1542"/>
      <c r="H1717" s="1542"/>
      <c r="I1717" s="1542"/>
      <c r="J1717" s="1542"/>
      <c r="K1717" s="1542"/>
    </row>
    <row r="1718" spans="2:11">
      <c r="B1718" s="313"/>
      <c r="C1718" s="313"/>
      <c r="D1718" s="313"/>
      <c r="E1718" s="313"/>
      <c r="F1718" s="1542"/>
      <c r="G1718" s="1542"/>
      <c r="H1718" s="1542"/>
      <c r="I1718" s="1542"/>
      <c r="J1718" s="1542"/>
      <c r="K1718" s="1542"/>
    </row>
    <row r="1719" spans="2:11">
      <c r="B1719" s="313"/>
      <c r="C1719" s="313"/>
      <c r="D1719" s="313"/>
      <c r="E1719" s="313"/>
      <c r="F1719" s="1542"/>
      <c r="G1719" s="1542"/>
      <c r="H1719" s="1542"/>
      <c r="I1719" s="1542"/>
      <c r="J1719" s="1542"/>
      <c r="K1719" s="1542"/>
    </row>
    <row r="1720" spans="2:11">
      <c r="B1720" s="313"/>
      <c r="C1720" s="313"/>
      <c r="D1720" s="313"/>
      <c r="E1720" s="313"/>
      <c r="F1720" s="1542"/>
      <c r="G1720" s="1542"/>
      <c r="H1720" s="1542"/>
      <c r="I1720" s="1542"/>
      <c r="J1720" s="1542"/>
      <c r="K1720" s="1542"/>
    </row>
    <row r="1721" spans="2:11">
      <c r="B1721" s="313"/>
      <c r="C1721" s="313"/>
      <c r="D1721" s="313"/>
      <c r="E1721" s="313"/>
      <c r="F1721" s="1542"/>
      <c r="G1721" s="1542"/>
      <c r="H1721" s="1542"/>
      <c r="I1721" s="1542"/>
      <c r="J1721" s="1542"/>
      <c r="K1721" s="1542"/>
    </row>
    <row r="1722" spans="2:11">
      <c r="B1722" s="313"/>
      <c r="C1722" s="313"/>
      <c r="D1722" s="313"/>
      <c r="E1722" s="313"/>
      <c r="F1722" s="1542"/>
      <c r="G1722" s="1542"/>
      <c r="H1722" s="1542"/>
      <c r="I1722" s="1542"/>
      <c r="J1722" s="1542"/>
      <c r="K1722" s="1542"/>
    </row>
    <row r="1723" spans="2:11">
      <c r="B1723" s="313"/>
      <c r="C1723" s="313"/>
      <c r="D1723" s="313"/>
      <c r="E1723" s="313"/>
      <c r="F1723" s="1542"/>
      <c r="G1723" s="1542"/>
      <c r="H1723" s="1542"/>
      <c r="I1723" s="1542"/>
      <c r="J1723" s="1542"/>
      <c r="K1723" s="1542"/>
    </row>
    <row r="1724" spans="2:11">
      <c r="B1724" s="313"/>
      <c r="C1724" s="313"/>
      <c r="D1724" s="313"/>
      <c r="E1724" s="313"/>
      <c r="F1724" s="1542"/>
      <c r="G1724" s="1542"/>
      <c r="H1724" s="1542"/>
      <c r="I1724" s="1542"/>
      <c r="J1724" s="1542"/>
      <c r="K1724" s="1542"/>
    </row>
    <row r="1725" spans="2:11">
      <c r="B1725" s="313"/>
      <c r="C1725" s="313"/>
      <c r="D1725" s="313"/>
      <c r="E1725" s="313"/>
      <c r="F1725" s="1542"/>
      <c r="G1725" s="1542"/>
      <c r="H1725" s="1542"/>
      <c r="I1725" s="1542"/>
      <c r="J1725" s="1542"/>
      <c r="K1725" s="1542"/>
    </row>
    <row r="1726" spans="2:11">
      <c r="B1726" s="313"/>
      <c r="C1726" s="313"/>
      <c r="D1726" s="313"/>
      <c r="E1726" s="313"/>
      <c r="F1726" s="1542"/>
      <c r="G1726" s="1542"/>
      <c r="H1726" s="1542"/>
      <c r="I1726" s="1542"/>
      <c r="J1726" s="1542"/>
      <c r="K1726" s="1542"/>
    </row>
    <row r="1727" spans="2:11">
      <c r="B1727" s="313"/>
      <c r="C1727" s="313"/>
      <c r="D1727" s="313"/>
      <c r="E1727" s="313"/>
      <c r="F1727" s="1542"/>
      <c r="G1727" s="1542"/>
      <c r="H1727" s="1542"/>
      <c r="I1727" s="1542"/>
      <c r="J1727" s="1542"/>
      <c r="K1727" s="1542"/>
    </row>
    <row r="1728" spans="2:11">
      <c r="B1728" s="313"/>
      <c r="C1728" s="313"/>
      <c r="D1728" s="313"/>
      <c r="E1728" s="313"/>
      <c r="F1728" s="1542"/>
      <c r="G1728" s="1542"/>
      <c r="H1728" s="1542"/>
      <c r="I1728" s="1542"/>
      <c r="J1728" s="1542"/>
      <c r="K1728" s="1542"/>
    </row>
    <row r="1729" spans="2:11">
      <c r="B1729" s="313"/>
      <c r="C1729" s="313"/>
      <c r="D1729" s="313"/>
      <c r="E1729" s="313"/>
      <c r="F1729" s="1542"/>
      <c r="G1729" s="1542"/>
      <c r="H1729" s="1542"/>
      <c r="I1729" s="1542"/>
      <c r="J1729" s="1542"/>
      <c r="K1729" s="1542"/>
    </row>
    <row r="1730" spans="2:11">
      <c r="B1730" s="313"/>
      <c r="C1730" s="313"/>
      <c r="D1730" s="313"/>
      <c r="E1730" s="313"/>
      <c r="F1730" s="1542"/>
      <c r="G1730" s="1542"/>
      <c r="H1730" s="1542"/>
      <c r="I1730" s="1542"/>
      <c r="J1730" s="1542"/>
      <c r="K1730" s="1542"/>
    </row>
    <row r="1731" spans="2:11">
      <c r="B1731" s="313"/>
      <c r="C1731" s="313"/>
      <c r="D1731" s="313"/>
      <c r="E1731" s="313"/>
      <c r="F1731" s="1542"/>
      <c r="G1731" s="1542"/>
      <c r="H1731" s="1542"/>
      <c r="I1731" s="1542"/>
      <c r="J1731" s="1542"/>
      <c r="K1731" s="1542"/>
    </row>
    <row r="1732" spans="2:11">
      <c r="B1732" s="313"/>
      <c r="C1732" s="313"/>
      <c r="D1732" s="313"/>
      <c r="E1732" s="313"/>
      <c r="F1732" s="1542"/>
      <c r="G1732" s="1542"/>
      <c r="H1732" s="1542"/>
      <c r="I1732" s="1542"/>
      <c r="J1732" s="1542"/>
      <c r="K1732" s="1542"/>
    </row>
    <row r="1733" spans="2:11">
      <c r="B1733" s="313"/>
      <c r="C1733" s="313"/>
      <c r="D1733" s="313"/>
      <c r="E1733" s="313"/>
      <c r="F1733" s="1542"/>
      <c r="G1733" s="1542"/>
      <c r="H1733" s="1542"/>
      <c r="I1733" s="1542"/>
      <c r="J1733" s="1542"/>
      <c r="K1733" s="1542"/>
    </row>
    <row r="1734" spans="2:11">
      <c r="B1734" s="313"/>
      <c r="C1734" s="313"/>
      <c r="D1734" s="313"/>
      <c r="E1734" s="313"/>
      <c r="F1734" s="1542"/>
      <c r="G1734" s="1542"/>
      <c r="H1734" s="1542"/>
      <c r="I1734" s="1542"/>
      <c r="J1734" s="1542"/>
      <c r="K1734" s="1542"/>
    </row>
    <row r="1735" spans="2:11">
      <c r="B1735" s="313"/>
      <c r="C1735" s="313"/>
      <c r="D1735" s="313"/>
      <c r="E1735" s="313"/>
      <c r="F1735" s="1542"/>
      <c r="G1735" s="1542"/>
      <c r="H1735" s="1542"/>
      <c r="I1735" s="1542"/>
      <c r="J1735" s="1542"/>
      <c r="K1735" s="1542"/>
    </row>
    <row r="1736" spans="2:11">
      <c r="B1736" s="313"/>
      <c r="C1736" s="313"/>
      <c r="D1736" s="313"/>
      <c r="E1736" s="313"/>
      <c r="F1736" s="1542"/>
      <c r="G1736" s="1542"/>
      <c r="H1736" s="1542"/>
      <c r="I1736" s="1542"/>
      <c r="J1736" s="1542"/>
      <c r="K1736" s="1542"/>
    </row>
    <row r="1737" spans="2:11">
      <c r="B1737" s="313"/>
      <c r="C1737" s="313"/>
      <c r="D1737" s="313"/>
      <c r="E1737" s="313"/>
      <c r="F1737" s="1542"/>
      <c r="G1737" s="1542"/>
      <c r="H1737" s="1542"/>
      <c r="I1737" s="1542"/>
      <c r="J1737" s="1542"/>
      <c r="K1737" s="1542"/>
    </row>
    <row r="1738" spans="2:11">
      <c r="B1738" s="313"/>
      <c r="C1738" s="313"/>
      <c r="D1738" s="313"/>
      <c r="E1738" s="313"/>
      <c r="F1738" s="1542"/>
      <c r="G1738" s="1542"/>
      <c r="H1738" s="1542"/>
      <c r="I1738" s="1542"/>
      <c r="J1738" s="1542"/>
      <c r="K1738" s="1542"/>
    </row>
    <row r="1739" spans="2:11">
      <c r="B1739" s="313"/>
      <c r="C1739" s="313"/>
      <c r="D1739" s="313"/>
      <c r="E1739" s="313"/>
      <c r="F1739" s="1542"/>
      <c r="G1739" s="1542"/>
      <c r="H1739" s="1542"/>
      <c r="I1739" s="1542"/>
      <c r="J1739" s="1542"/>
      <c r="K1739" s="1542"/>
    </row>
    <row r="1740" spans="2:11">
      <c r="B1740" s="313"/>
      <c r="C1740" s="313"/>
      <c r="D1740" s="313"/>
      <c r="E1740" s="313"/>
      <c r="F1740" s="1542"/>
      <c r="G1740" s="1542"/>
      <c r="H1740" s="1542"/>
      <c r="I1740" s="1542"/>
      <c r="J1740" s="1542"/>
      <c r="K1740" s="1542"/>
    </row>
    <row r="1741" spans="2:11">
      <c r="B1741" s="313"/>
      <c r="C1741" s="313"/>
      <c r="D1741" s="313"/>
      <c r="E1741" s="313"/>
      <c r="F1741" s="1542"/>
      <c r="G1741" s="1542"/>
      <c r="H1741" s="1542"/>
      <c r="I1741" s="1542"/>
      <c r="J1741" s="1542"/>
      <c r="K1741" s="1542"/>
    </row>
    <row r="1742" spans="2:11">
      <c r="B1742" s="313"/>
      <c r="C1742" s="313"/>
      <c r="D1742" s="313"/>
      <c r="E1742" s="313"/>
      <c r="F1742" s="1542"/>
      <c r="G1742" s="1542"/>
      <c r="H1742" s="1542"/>
      <c r="I1742" s="1542"/>
      <c r="J1742" s="1542"/>
      <c r="K1742" s="1542"/>
    </row>
    <row r="1743" spans="2:11">
      <c r="B1743" s="313"/>
      <c r="C1743" s="313"/>
      <c r="D1743" s="313"/>
      <c r="E1743" s="313"/>
      <c r="F1743" s="1542"/>
      <c r="G1743" s="1542"/>
      <c r="H1743" s="1542"/>
      <c r="I1743" s="1542"/>
      <c r="J1743" s="1542"/>
      <c r="K1743" s="1542"/>
    </row>
    <row r="1744" spans="2:11">
      <c r="B1744" s="313"/>
      <c r="C1744" s="313"/>
      <c r="D1744" s="313"/>
      <c r="E1744" s="313"/>
      <c r="F1744" s="1542"/>
      <c r="G1744" s="1542"/>
      <c r="H1744" s="1542"/>
      <c r="I1744" s="1542"/>
      <c r="J1744" s="1542"/>
      <c r="K1744" s="1542"/>
    </row>
    <row r="1745" spans="2:11">
      <c r="B1745" s="313"/>
      <c r="C1745" s="313"/>
      <c r="D1745" s="313"/>
      <c r="E1745" s="313"/>
      <c r="F1745" s="1542"/>
      <c r="G1745" s="1542"/>
      <c r="H1745" s="1542"/>
      <c r="I1745" s="1542"/>
      <c r="J1745" s="1542"/>
      <c r="K1745" s="1542"/>
    </row>
    <row r="1746" spans="2:11">
      <c r="B1746" s="313"/>
      <c r="C1746" s="313"/>
      <c r="D1746" s="313"/>
      <c r="E1746" s="313"/>
      <c r="F1746" s="1542"/>
      <c r="G1746" s="1542"/>
      <c r="H1746" s="1542"/>
      <c r="I1746" s="1542"/>
      <c r="J1746" s="1542"/>
      <c r="K1746" s="1542"/>
    </row>
    <row r="1747" spans="2:11">
      <c r="B1747" s="313"/>
      <c r="C1747" s="313"/>
      <c r="D1747" s="313"/>
      <c r="E1747" s="313"/>
      <c r="F1747" s="1542"/>
      <c r="G1747" s="1542"/>
      <c r="H1747" s="1542"/>
      <c r="I1747" s="1542"/>
      <c r="J1747" s="1542"/>
      <c r="K1747" s="1542"/>
    </row>
    <row r="1748" spans="2:11">
      <c r="B1748" s="313"/>
      <c r="C1748" s="313"/>
      <c r="D1748" s="313"/>
      <c r="E1748" s="313"/>
      <c r="F1748" s="1542"/>
      <c r="G1748" s="1542"/>
      <c r="H1748" s="1542"/>
      <c r="I1748" s="1542"/>
      <c r="J1748" s="1542"/>
      <c r="K1748" s="1542"/>
    </row>
    <row r="1749" spans="2:11">
      <c r="B1749" s="313"/>
      <c r="C1749" s="313"/>
      <c r="D1749" s="313"/>
      <c r="E1749" s="313"/>
      <c r="F1749" s="1542"/>
      <c r="G1749" s="1542"/>
      <c r="H1749" s="1542"/>
      <c r="I1749" s="1542"/>
      <c r="J1749" s="1542"/>
      <c r="K1749" s="1542"/>
    </row>
    <row r="1750" spans="2:11">
      <c r="B1750" s="313"/>
      <c r="C1750" s="313"/>
      <c r="D1750" s="313"/>
      <c r="E1750" s="313"/>
      <c r="F1750" s="1542"/>
      <c r="G1750" s="1542"/>
      <c r="H1750" s="1542"/>
      <c r="I1750" s="1542"/>
      <c r="J1750" s="1542"/>
      <c r="K1750" s="1542"/>
    </row>
    <row r="1751" spans="2:11">
      <c r="B1751" s="313"/>
      <c r="C1751" s="313"/>
      <c r="D1751" s="313"/>
      <c r="E1751" s="313"/>
      <c r="F1751" s="1542"/>
      <c r="G1751" s="1542"/>
      <c r="H1751" s="1542"/>
      <c r="I1751" s="1542"/>
      <c r="J1751" s="1542"/>
      <c r="K1751" s="1542"/>
    </row>
    <row r="1752" spans="2:11">
      <c r="B1752" s="313"/>
      <c r="C1752" s="313"/>
      <c r="D1752" s="313"/>
      <c r="E1752" s="313"/>
      <c r="F1752" s="1542"/>
      <c r="G1752" s="1542"/>
      <c r="H1752" s="1542"/>
      <c r="I1752" s="1542"/>
      <c r="J1752" s="1542"/>
      <c r="K1752" s="1542"/>
    </row>
    <row r="1753" spans="2:11">
      <c r="B1753" s="313"/>
      <c r="C1753" s="313"/>
      <c r="D1753" s="313"/>
      <c r="E1753" s="313"/>
      <c r="F1753" s="1542"/>
      <c r="G1753" s="1542"/>
      <c r="H1753" s="1542"/>
      <c r="I1753" s="1542"/>
      <c r="J1753" s="1542"/>
      <c r="K1753" s="1542"/>
    </row>
    <row r="1754" spans="2:11">
      <c r="B1754" s="313"/>
      <c r="C1754" s="313"/>
      <c r="D1754" s="313"/>
      <c r="E1754" s="313"/>
      <c r="F1754" s="1542"/>
      <c r="G1754" s="1542"/>
      <c r="H1754" s="1542"/>
      <c r="I1754" s="1542"/>
      <c r="J1754" s="1542"/>
      <c r="K1754" s="1542"/>
    </row>
    <row r="1755" spans="2:11">
      <c r="B1755" s="313"/>
      <c r="C1755" s="313"/>
      <c r="D1755" s="313"/>
      <c r="E1755" s="313"/>
      <c r="F1755" s="1542"/>
      <c r="G1755" s="1542"/>
      <c r="H1755" s="1542"/>
      <c r="I1755" s="1542"/>
      <c r="J1755" s="1542"/>
      <c r="K1755" s="1542"/>
    </row>
    <row r="1756" spans="2:11">
      <c r="B1756" s="313"/>
      <c r="C1756" s="313"/>
      <c r="D1756" s="313"/>
      <c r="E1756" s="313"/>
      <c r="F1756" s="1542"/>
      <c r="G1756" s="1542"/>
      <c r="H1756" s="1542"/>
      <c r="I1756" s="1542"/>
      <c r="J1756" s="1542"/>
      <c r="K1756" s="1542"/>
    </row>
    <row r="1757" spans="2:11">
      <c r="B1757" s="313"/>
      <c r="C1757" s="313"/>
      <c r="D1757" s="313"/>
      <c r="E1757" s="313"/>
      <c r="F1757" s="1542"/>
      <c r="G1757" s="1542"/>
      <c r="H1757" s="1542"/>
      <c r="I1757" s="1542"/>
      <c r="J1757" s="1542"/>
      <c r="K1757" s="1542"/>
    </row>
    <row r="1758" spans="2:11">
      <c r="B1758" s="313"/>
      <c r="C1758" s="313"/>
      <c r="D1758" s="313"/>
      <c r="E1758" s="313"/>
      <c r="F1758" s="1542"/>
      <c r="G1758" s="1542"/>
      <c r="H1758" s="1542"/>
      <c r="I1758" s="1542"/>
      <c r="J1758" s="1542"/>
      <c r="K1758" s="1542"/>
    </row>
    <row r="1759" spans="2:11">
      <c r="B1759" s="313"/>
      <c r="C1759" s="313"/>
      <c r="D1759" s="313"/>
      <c r="E1759" s="313"/>
      <c r="F1759" s="1542"/>
      <c r="G1759" s="1542"/>
      <c r="H1759" s="1542"/>
      <c r="I1759" s="1542"/>
      <c r="J1759" s="1542"/>
      <c r="K1759" s="1542"/>
    </row>
    <row r="1760" spans="2:11">
      <c r="B1760" s="313"/>
      <c r="C1760" s="313"/>
      <c r="D1760" s="313"/>
      <c r="E1760" s="313"/>
      <c r="F1760" s="1542"/>
      <c r="G1760" s="1542"/>
      <c r="H1760" s="1542"/>
      <c r="I1760" s="1542"/>
      <c r="J1760" s="1542"/>
      <c r="K1760" s="1542"/>
    </row>
    <row r="1761" spans="2:11">
      <c r="B1761" s="313"/>
      <c r="C1761" s="313"/>
      <c r="D1761" s="313"/>
      <c r="E1761" s="313"/>
      <c r="F1761" s="1542"/>
      <c r="G1761" s="1542"/>
      <c r="H1761" s="1542"/>
      <c r="I1761" s="1542"/>
      <c r="J1761" s="1542"/>
      <c r="K1761" s="1542"/>
    </row>
    <row r="1762" spans="2:11">
      <c r="B1762" s="313"/>
      <c r="C1762" s="313"/>
      <c r="D1762" s="313"/>
      <c r="E1762" s="313"/>
      <c r="F1762" s="1542"/>
      <c r="G1762" s="1542"/>
      <c r="H1762" s="1542"/>
      <c r="I1762" s="1542"/>
      <c r="J1762" s="1542"/>
      <c r="K1762" s="1542"/>
    </row>
    <row r="1763" spans="2:11">
      <c r="B1763" s="313"/>
      <c r="C1763" s="313"/>
      <c r="D1763" s="313"/>
      <c r="E1763" s="313"/>
      <c r="F1763" s="1542"/>
      <c r="G1763" s="1542"/>
      <c r="H1763" s="1542"/>
      <c r="I1763" s="1542"/>
      <c r="J1763" s="1542"/>
      <c r="K1763" s="1542"/>
    </row>
    <row r="1764" spans="2:11">
      <c r="B1764" s="313"/>
      <c r="C1764" s="313"/>
      <c r="D1764" s="313"/>
      <c r="E1764" s="313"/>
      <c r="F1764" s="1542"/>
      <c r="G1764" s="1542"/>
      <c r="H1764" s="1542"/>
      <c r="I1764" s="1542"/>
      <c r="J1764" s="1542"/>
      <c r="K1764" s="1542"/>
    </row>
    <row r="1765" spans="2:11">
      <c r="B1765" s="313"/>
      <c r="C1765" s="313"/>
      <c r="D1765" s="313"/>
      <c r="E1765" s="313"/>
      <c r="F1765" s="1542"/>
      <c r="G1765" s="1542"/>
      <c r="H1765" s="1542"/>
      <c r="I1765" s="1542"/>
      <c r="J1765" s="1542"/>
      <c r="K1765" s="1542"/>
    </row>
    <row r="1766" spans="2:11">
      <c r="B1766" s="313"/>
      <c r="C1766" s="313"/>
      <c r="D1766" s="313"/>
      <c r="E1766" s="313"/>
      <c r="F1766" s="1542"/>
      <c r="G1766" s="1542"/>
      <c r="H1766" s="1542"/>
      <c r="I1766" s="1542"/>
      <c r="J1766" s="1542"/>
      <c r="K1766" s="1542"/>
    </row>
    <row r="1767" spans="2:11">
      <c r="B1767" s="313"/>
      <c r="C1767" s="313"/>
      <c r="D1767" s="313"/>
      <c r="E1767" s="313"/>
      <c r="F1767" s="1542"/>
      <c r="G1767" s="1542"/>
      <c r="H1767" s="1542"/>
      <c r="I1767" s="1542"/>
      <c r="J1767" s="1542"/>
      <c r="K1767" s="1542"/>
    </row>
    <row r="1768" spans="2:11">
      <c r="B1768" s="313"/>
      <c r="C1768" s="313"/>
      <c r="D1768" s="313"/>
      <c r="E1768" s="313"/>
      <c r="F1768" s="1542"/>
      <c r="G1768" s="1542"/>
      <c r="H1768" s="1542"/>
      <c r="I1768" s="1542"/>
      <c r="J1768" s="1542"/>
      <c r="K1768" s="1542"/>
    </row>
    <row r="1769" spans="2:11">
      <c r="B1769" s="313"/>
      <c r="C1769" s="313"/>
      <c r="D1769" s="313"/>
      <c r="E1769" s="313"/>
      <c r="F1769" s="1542"/>
      <c r="G1769" s="1542"/>
      <c r="H1769" s="1542"/>
      <c r="I1769" s="1542"/>
      <c r="J1769" s="1542"/>
      <c r="K1769" s="1542"/>
    </row>
    <row r="1770" spans="2:11">
      <c r="B1770" s="313"/>
      <c r="C1770" s="313"/>
      <c r="D1770" s="313"/>
      <c r="E1770" s="313"/>
      <c r="F1770" s="1542"/>
      <c r="G1770" s="1542"/>
      <c r="H1770" s="1542"/>
      <c r="I1770" s="1542"/>
      <c r="J1770" s="1542"/>
      <c r="K1770" s="1542"/>
    </row>
    <row r="1771" spans="2:11">
      <c r="B1771" s="313"/>
      <c r="C1771" s="313"/>
      <c r="D1771" s="313"/>
      <c r="E1771" s="313"/>
      <c r="F1771" s="1542"/>
      <c r="G1771" s="1542"/>
      <c r="H1771" s="1542"/>
      <c r="I1771" s="1542"/>
      <c r="J1771" s="1542"/>
      <c r="K1771" s="1542"/>
    </row>
    <row r="1772" spans="2:11">
      <c r="B1772" s="313"/>
      <c r="C1772" s="313"/>
      <c r="D1772" s="313"/>
      <c r="E1772" s="313"/>
      <c r="F1772" s="1542"/>
      <c r="G1772" s="1542"/>
      <c r="H1772" s="1542"/>
      <c r="I1772" s="1542"/>
      <c r="J1772" s="1542"/>
      <c r="K1772" s="1542"/>
    </row>
    <row r="1773" spans="2:11">
      <c r="B1773" s="313"/>
      <c r="C1773" s="313"/>
      <c r="D1773" s="313"/>
      <c r="E1773" s="313"/>
      <c r="F1773" s="1542"/>
      <c r="G1773" s="1542"/>
      <c r="H1773" s="1542"/>
      <c r="I1773" s="1542"/>
      <c r="J1773" s="1542"/>
      <c r="K1773" s="1542"/>
    </row>
    <row r="1774" spans="2:11">
      <c r="B1774" s="313"/>
      <c r="C1774" s="313"/>
      <c r="D1774" s="313"/>
      <c r="E1774" s="313"/>
      <c r="F1774" s="1542"/>
      <c r="G1774" s="1542"/>
      <c r="H1774" s="1542"/>
      <c r="I1774" s="1542"/>
      <c r="J1774" s="1542"/>
      <c r="K1774" s="1542"/>
    </row>
    <row r="1775" spans="2:11">
      <c r="B1775" s="313"/>
      <c r="C1775" s="313"/>
      <c r="D1775" s="313"/>
      <c r="E1775" s="313"/>
      <c r="F1775" s="1542"/>
      <c r="G1775" s="1542"/>
      <c r="H1775" s="1542"/>
      <c r="I1775" s="1542"/>
      <c r="J1775" s="1542"/>
      <c r="K1775" s="1542"/>
    </row>
    <row r="1776" spans="2:11">
      <c r="B1776" s="313"/>
      <c r="C1776" s="313"/>
      <c r="D1776" s="313"/>
      <c r="E1776" s="313"/>
      <c r="F1776" s="1542"/>
      <c r="G1776" s="1542"/>
      <c r="H1776" s="1542"/>
      <c r="I1776" s="1542"/>
      <c r="J1776" s="1542"/>
      <c r="K1776" s="1542"/>
    </row>
    <row r="1777" spans="2:11">
      <c r="B1777" s="313"/>
      <c r="C1777" s="313"/>
      <c r="D1777" s="313"/>
      <c r="E1777" s="313"/>
      <c r="F1777" s="1542"/>
      <c r="G1777" s="1542"/>
      <c r="H1777" s="1542"/>
      <c r="I1777" s="1542"/>
      <c r="J1777" s="1542"/>
      <c r="K1777" s="1542"/>
    </row>
    <row r="1778" spans="2:11">
      <c r="B1778" s="313"/>
      <c r="C1778" s="313"/>
      <c r="D1778" s="313"/>
      <c r="E1778" s="313"/>
      <c r="F1778" s="1542"/>
      <c r="G1778" s="1542"/>
      <c r="H1778" s="1542"/>
      <c r="I1778" s="1542"/>
      <c r="J1778" s="1542"/>
      <c r="K1778" s="1542"/>
    </row>
    <row r="1779" spans="2:11">
      <c r="B1779" s="313"/>
      <c r="C1779" s="313"/>
      <c r="D1779" s="313"/>
      <c r="E1779" s="313"/>
      <c r="F1779" s="1542"/>
      <c r="G1779" s="1542"/>
      <c r="H1779" s="1542"/>
      <c r="I1779" s="1542"/>
      <c r="J1779" s="1542"/>
      <c r="K1779" s="1542"/>
    </row>
    <row r="1780" spans="2:11">
      <c r="B1780" s="313"/>
      <c r="C1780" s="313"/>
      <c r="D1780" s="313"/>
      <c r="E1780" s="313"/>
      <c r="F1780" s="1542"/>
      <c r="G1780" s="1542"/>
      <c r="H1780" s="1542"/>
      <c r="I1780" s="1542"/>
      <c r="J1780" s="1542"/>
      <c r="K1780" s="1542"/>
    </row>
    <row r="1781" spans="2:11">
      <c r="B1781" s="313"/>
      <c r="C1781" s="313"/>
      <c r="D1781" s="313"/>
      <c r="E1781" s="313"/>
      <c r="F1781" s="1542"/>
      <c r="G1781" s="1542"/>
      <c r="H1781" s="1542"/>
      <c r="I1781" s="1542"/>
      <c r="J1781" s="1542"/>
      <c r="K1781" s="1542"/>
    </row>
    <row r="1782" spans="2:11">
      <c r="B1782" s="313"/>
      <c r="C1782" s="313"/>
      <c r="D1782" s="313"/>
      <c r="E1782" s="313"/>
      <c r="F1782" s="1542"/>
      <c r="G1782" s="1542"/>
      <c r="H1782" s="1542"/>
      <c r="I1782" s="1542"/>
      <c r="J1782" s="1542"/>
      <c r="K1782" s="1542"/>
    </row>
    <row r="1783" spans="2:11">
      <c r="B1783" s="313"/>
      <c r="C1783" s="313"/>
      <c r="D1783" s="313"/>
      <c r="E1783" s="313"/>
      <c r="F1783" s="1542"/>
      <c r="G1783" s="1542"/>
      <c r="H1783" s="1542"/>
      <c r="I1783" s="1542"/>
      <c r="J1783" s="1542"/>
      <c r="K1783" s="1542"/>
    </row>
    <row r="1784" spans="2:11">
      <c r="B1784" s="313"/>
      <c r="C1784" s="313"/>
      <c r="D1784" s="313"/>
      <c r="E1784" s="313"/>
      <c r="F1784" s="1542"/>
      <c r="G1784" s="1542"/>
      <c r="H1784" s="1542"/>
      <c r="I1784" s="1542"/>
      <c r="J1784" s="1542"/>
      <c r="K1784" s="1542"/>
    </row>
    <row r="1785" spans="2:11">
      <c r="B1785" s="313"/>
      <c r="C1785" s="313"/>
      <c r="D1785" s="313"/>
      <c r="E1785" s="313"/>
      <c r="F1785" s="1542"/>
      <c r="G1785" s="1542"/>
      <c r="H1785" s="1542"/>
      <c r="I1785" s="1542"/>
      <c r="J1785" s="1542"/>
      <c r="K1785" s="1542"/>
    </row>
    <row r="1786" spans="2:11">
      <c r="B1786" s="313"/>
      <c r="C1786" s="313"/>
      <c r="D1786" s="313"/>
      <c r="E1786" s="313"/>
      <c r="F1786" s="1542"/>
      <c r="G1786" s="1542"/>
      <c r="H1786" s="1542"/>
      <c r="I1786" s="1542"/>
      <c r="J1786" s="1542"/>
      <c r="K1786" s="1542"/>
    </row>
    <row r="1787" spans="2:11">
      <c r="B1787" s="313"/>
      <c r="C1787" s="313"/>
      <c r="D1787" s="313"/>
      <c r="E1787" s="313"/>
      <c r="F1787" s="1542"/>
      <c r="G1787" s="1542"/>
      <c r="H1787" s="1542"/>
      <c r="I1787" s="1542"/>
      <c r="J1787" s="1542"/>
      <c r="K1787" s="1542"/>
    </row>
    <row r="1788" spans="2:11">
      <c r="B1788" s="313"/>
      <c r="C1788" s="313"/>
      <c r="D1788" s="313"/>
      <c r="E1788" s="313"/>
      <c r="F1788" s="1542"/>
      <c r="G1788" s="1542"/>
      <c r="H1788" s="1542"/>
      <c r="I1788" s="1542"/>
      <c r="J1788" s="1542"/>
      <c r="K1788" s="1542"/>
    </row>
    <row r="1789" spans="2:11">
      <c r="B1789" s="313"/>
      <c r="C1789" s="313"/>
      <c r="D1789" s="313"/>
      <c r="E1789" s="313"/>
      <c r="F1789" s="1542"/>
      <c r="G1789" s="1542"/>
      <c r="H1789" s="1542"/>
      <c r="I1789" s="1542"/>
      <c r="J1789" s="1542"/>
      <c r="K1789" s="1542"/>
    </row>
    <row r="1790" spans="2:11">
      <c r="B1790" s="313"/>
      <c r="C1790" s="313"/>
      <c r="D1790" s="313"/>
      <c r="E1790" s="313"/>
      <c r="F1790" s="1542"/>
      <c r="G1790" s="1542"/>
      <c r="H1790" s="1542"/>
      <c r="I1790" s="1542"/>
      <c r="J1790" s="1542"/>
      <c r="K1790" s="1542"/>
    </row>
    <row r="1791" spans="2:11">
      <c r="B1791" s="313"/>
      <c r="C1791" s="313"/>
      <c r="D1791" s="313"/>
      <c r="E1791" s="313"/>
      <c r="F1791" s="1542"/>
      <c r="G1791" s="1542"/>
      <c r="H1791" s="1542"/>
      <c r="I1791" s="1542"/>
      <c r="J1791" s="1542"/>
      <c r="K1791" s="1542"/>
    </row>
    <row r="1792" spans="2:11">
      <c r="B1792" s="313"/>
      <c r="C1792" s="313"/>
      <c r="D1792" s="313"/>
      <c r="E1792" s="313"/>
      <c r="F1792" s="1542"/>
      <c r="G1792" s="1542"/>
      <c r="H1792" s="1542"/>
      <c r="I1792" s="1542"/>
      <c r="J1792" s="1542"/>
      <c r="K1792" s="1542"/>
    </row>
    <row r="1793" spans="2:11">
      <c r="B1793" s="313"/>
      <c r="C1793" s="313"/>
      <c r="D1793" s="313"/>
      <c r="E1793" s="313"/>
      <c r="F1793" s="1542"/>
      <c r="G1793" s="1542"/>
      <c r="H1793" s="1542"/>
      <c r="I1793" s="1542"/>
      <c r="J1793" s="1542"/>
      <c r="K1793" s="1542"/>
    </row>
    <row r="1794" spans="2:11">
      <c r="B1794" s="313"/>
      <c r="C1794" s="313"/>
      <c r="D1794" s="313"/>
      <c r="E1794" s="313"/>
      <c r="F1794" s="1542"/>
      <c r="G1794" s="1542"/>
      <c r="H1794" s="1542"/>
      <c r="I1794" s="1542"/>
      <c r="J1794" s="1542"/>
      <c r="K1794" s="1542"/>
    </row>
    <row r="1795" spans="2:11">
      <c r="B1795" s="313"/>
      <c r="C1795" s="313"/>
      <c r="D1795" s="313"/>
      <c r="E1795" s="313"/>
      <c r="F1795" s="1542"/>
      <c r="G1795" s="1542"/>
      <c r="H1795" s="1542"/>
      <c r="I1795" s="1542"/>
      <c r="J1795" s="1542"/>
      <c r="K1795" s="1542"/>
    </row>
    <row r="1796" spans="2:11">
      <c r="B1796" s="313"/>
      <c r="C1796" s="313"/>
      <c r="D1796" s="313"/>
      <c r="E1796" s="313"/>
      <c r="F1796" s="1542"/>
      <c r="G1796" s="1542"/>
      <c r="H1796" s="1542"/>
      <c r="I1796" s="1542"/>
      <c r="J1796" s="1542"/>
      <c r="K1796" s="1542"/>
    </row>
    <row r="1797" spans="2:11">
      <c r="B1797" s="313"/>
      <c r="C1797" s="313"/>
      <c r="D1797" s="313"/>
      <c r="E1797" s="313"/>
      <c r="F1797" s="1542"/>
      <c r="G1797" s="1542"/>
      <c r="H1797" s="1542"/>
      <c r="I1797" s="1542"/>
      <c r="J1797" s="1542"/>
      <c r="K1797" s="1542"/>
    </row>
    <row r="1798" spans="2:11">
      <c r="B1798" s="313"/>
      <c r="C1798" s="313"/>
      <c r="D1798" s="313"/>
      <c r="E1798" s="313"/>
      <c r="F1798" s="1542"/>
      <c r="G1798" s="1542"/>
      <c r="H1798" s="1542"/>
      <c r="I1798" s="1542"/>
      <c r="J1798" s="1542"/>
      <c r="K1798" s="1542"/>
    </row>
    <row r="1799" spans="2:11">
      <c r="B1799" s="313"/>
      <c r="C1799" s="313"/>
      <c r="D1799" s="313"/>
      <c r="E1799" s="313"/>
      <c r="F1799" s="1542"/>
      <c r="G1799" s="1542"/>
      <c r="H1799" s="1542"/>
      <c r="I1799" s="1542"/>
      <c r="J1799" s="1542"/>
      <c r="K1799" s="1542"/>
    </row>
    <row r="1800" spans="2:11">
      <c r="B1800" s="313"/>
      <c r="C1800" s="313"/>
      <c r="D1800" s="313"/>
      <c r="E1800" s="313"/>
      <c r="F1800" s="1542"/>
      <c r="G1800" s="1542"/>
      <c r="H1800" s="1542"/>
      <c r="I1800" s="1542"/>
      <c r="J1800" s="1542"/>
      <c r="K1800" s="1542"/>
    </row>
    <row r="1801" spans="2:11">
      <c r="B1801" s="313"/>
      <c r="C1801" s="313"/>
      <c r="D1801" s="313"/>
      <c r="E1801" s="313"/>
      <c r="F1801" s="1542"/>
      <c r="G1801" s="1542"/>
      <c r="H1801" s="1542"/>
      <c r="I1801" s="1542"/>
      <c r="J1801" s="1542"/>
      <c r="K1801" s="1542"/>
    </row>
    <row r="1802" spans="2:11">
      <c r="B1802" s="313"/>
      <c r="C1802" s="313"/>
      <c r="D1802" s="313"/>
      <c r="E1802" s="313"/>
      <c r="F1802" s="1542"/>
      <c r="G1802" s="1542"/>
      <c r="H1802" s="1542"/>
      <c r="I1802" s="1542"/>
      <c r="J1802" s="1542"/>
      <c r="K1802" s="1542"/>
    </row>
    <row r="1803" spans="2:11">
      <c r="B1803" s="313"/>
      <c r="C1803" s="313"/>
      <c r="D1803" s="313"/>
      <c r="E1803" s="313"/>
      <c r="F1803" s="1542"/>
      <c r="G1803" s="1542"/>
      <c r="H1803" s="1542"/>
      <c r="I1803" s="1542"/>
      <c r="J1803" s="1542"/>
      <c r="K1803" s="1542"/>
    </row>
    <row r="1804" spans="2:11">
      <c r="B1804" s="313"/>
      <c r="C1804" s="313"/>
      <c r="D1804" s="313"/>
      <c r="E1804" s="313"/>
      <c r="F1804" s="1542"/>
      <c r="G1804" s="1542"/>
      <c r="H1804" s="1542"/>
      <c r="I1804" s="1542"/>
      <c r="J1804" s="1542"/>
      <c r="K1804" s="1542"/>
    </row>
    <row r="1805" spans="2:11">
      <c r="B1805" s="313"/>
      <c r="C1805" s="313"/>
      <c r="D1805" s="313"/>
      <c r="E1805" s="313"/>
      <c r="F1805" s="1542"/>
      <c r="G1805" s="1542"/>
      <c r="H1805" s="1542"/>
      <c r="I1805" s="1542"/>
      <c r="J1805" s="1542"/>
      <c r="K1805" s="1542"/>
    </row>
    <row r="1806" spans="2:11">
      <c r="B1806" s="313"/>
      <c r="C1806" s="313"/>
      <c r="D1806" s="313"/>
      <c r="E1806" s="313"/>
      <c r="F1806" s="1542"/>
      <c r="G1806" s="1542"/>
      <c r="H1806" s="1542"/>
      <c r="I1806" s="1542"/>
      <c r="J1806" s="1542"/>
      <c r="K1806" s="1542"/>
    </row>
    <row r="1807" spans="2:11">
      <c r="B1807" s="313"/>
      <c r="C1807" s="313"/>
      <c r="D1807" s="313"/>
      <c r="E1807" s="313"/>
      <c r="F1807" s="1542"/>
      <c r="G1807" s="1542"/>
      <c r="H1807" s="1542"/>
      <c r="I1807" s="1542"/>
      <c r="J1807" s="1542"/>
      <c r="K1807" s="1542"/>
    </row>
    <row r="1808" spans="2:11">
      <c r="B1808" s="313"/>
      <c r="C1808" s="313"/>
      <c r="D1808" s="313"/>
      <c r="E1808" s="313"/>
      <c r="F1808" s="1542"/>
      <c r="G1808" s="1542"/>
      <c r="H1808" s="1542"/>
      <c r="I1808" s="1542"/>
      <c r="J1808" s="1542"/>
      <c r="K1808" s="1542"/>
    </row>
    <row r="1809" spans="2:11">
      <c r="B1809" s="313"/>
      <c r="C1809" s="313"/>
      <c r="D1809" s="313"/>
      <c r="E1809" s="313"/>
      <c r="F1809" s="1542"/>
      <c r="G1809" s="1542"/>
      <c r="H1809" s="1542"/>
      <c r="I1809" s="1542"/>
      <c r="J1809" s="1542"/>
      <c r="K1809" s="1542"/>
    </row>
    <row r="1810" spans="2:11">
      <c r="B1810" s="313"/>
      <c r="C1810" s="313"/>
      <c r="D1810" s="313"/>
      <c r="E1810" s="313"/>
      <c r="F1810" s="1542"/>
      <c r="G1810" s="1542"/>
      <c r="H1810" s="1542"/>
      <c r="I1810" s="1542"/>
      <c r="J1810" s="1542"/>
      <c r="K1810" s="1542"/>
    </row>
    <row r="1811" spans="2:11">
      <c r="B1811" s="313"/>
      <c r="C1811" s="313"/>
      <c r="D1811" s="313"/>
      <c r="E1811" s="313"/>
      <c r="F1811" s="1542"/>
      <c r="G1811" s="1542"/>
      <c r="H1811" s="1542"/>
      <c r="I1811" s="1542"/>
      <c r="J1811" s="1542"/>
      <c r="K1811" s="1542"/>
    </row>
    <row r="1812" spans="2:11">
      <c r="B1812" s="313"/>
      <c r="C1812" s="313"/>
      <c r="D1812" s="313"/>
      <c r="E1812" s="313"/>
      <c r="F1812" s="1542"/>
      <c r="G1812" s="1542"/>
      <c r="H1812" s="1542"/>
      <c r="I1812" s="1542"/>
      <c r="J1812" s="1542"/>
      <c r="K1812" s="1542"/>
    </row>
    <row r="1813" spans="2:11">
      <c r="B1813" s="313"/>
      <c r="C1813" s="313"/>
      <c r="D1813" s="313"/>
      <c r="E1813" s="313"/>
      <c r="F1813" s="1542"/>
      <c r="G1813" s="1542"/>
      <c r="H1813" s="1542"/>
      <c r="I1813" s="1542"/>
      <c r="J1813" s="1542"/>
      <c r="K1813" s="1542"/>
    </row>
    <row r="1814" spans="2:11">
      <c r="B1814" s="313"/>
      <c r="C1814" s="313"/>
      <c r="D1814" s="313"/>
      <c r="E1814" s="313"/>
      <c r="F1814" s="1542"/>
      <c r="G1814" s="1542"/>
      <c r="H1814" s="1542"/>
      <c r="I1814" s="1542"/>
      <c r="J1814" s="1542"/>
      <c r="K1814" s="1542"/>
    </row>
    <row r="1815" spans="2:11">
      <c r="B1815" s="313"/>
      <c r="C1815" s="313"/>
      <c r="D1815" s="313"/>
      <c r="E1815" s="313"/>
      <c r="F1815" s="1542"/>
      <c r="G1815" s="1542"/>
      <c r="H1815" s="1542"/>
      <c r="I1815" s="1542"/>
      <c r="J1815" s="1542"/>
      <c r="K1815" s="1542"/>
    </row>
    <row r="1816" spans="2:11">
      <c r="B1816" s="313"/>
      <c r="C1816" s="313"/>
      <c r="D1816" s="313"/>
      <c r="E1816" s="313"/>
      <c r="F1816" s="1542"/>
      <c r="G1816" s="1542"/>
      <c r="H1816" s="1542"/>
      <c r="I1816" s="1542"/>
      <c r="J1816" s="1542"/>
      <c r="K1816" s="1542"/>
    </row>
    <row r="1817" spans="2:11">
      <c r="B1817" s="313"/>
      <c r="C1817" s="313"/>
      <c r="D1817" s="313"/>
      <c r="E1817" s="313"/>
      <c r="F1817" s="1542"/>
      <c r="G1817" s="1542"/>
      <c r="H1817" s="1542"/>
      <c r="I1817" s="1542"/>
      <c r="J1817" s="1542"/>
      <c r="K1817" s="1542"/>
    </row>
    <row r="1818" spans="2:11">
      <c r="B1818" s="313"/>
      <c r="C1818" s="313"/>
      <c r="D1818" s="313"/>
      <c r="E1818" s="313"/>
      <c r="F1818" s="1542"/>
      <c r="G1818" s="1542"/>
      <c r="H1818" s="1542"/>
      <c r="I1818" s="1542"/>
      <c r="J1818" s="1542"/>
      <c r="K1818" s="1542"/>
    </row>
    <row r="1819" spans="2:11">
      <c r="B1819" s="313"/>
      <c r="C1819" s="313"/>
      <c r="D1819" s="313"/>
      <c r="E1819" s="313"/>
      <c r="F1819" s="1542"/>
      <c r="G1819" s="1542"/>
      <c r="H1819" s="1542"/>
      <c r="I1819" s="1542"/>
      <c r="J1819" s="1542"/>
      <c r="K1819" s="1542"/>
    </row>
    <row r="1820" spans="2:11">
      <c r="B1820" s="313"/>
      <c r="C1820" s="313"/>
      <c r="D1820" s="313"/>
      <c r="E1820" s="313"/>
      <c r="F1820" s="1542"/>
      <c r="G1820" s="1542"/>
      <c r="H1820" s="1542"/>
      <c r="I1820" s="1542"/>
      <c r="J1820" s="1542"/>
      <c r="K1820" s="1542"/>
    </row>
    <row r="1821" spans="2:11">
      <c r="B1821" s="313"/>
      <c r="C1821" s="313"/>
      <c r="D1821" s="313"/>
      <c r="E1821" s="313"/>
      <c r="F1821" s="1542"/>
      <c r="G1821" s="1542"/>
      <c r="H1821" s="1542"/>
      <c r="I1821" s="1542"/>
      <c r="J1821" s="1542"/>
      <c r="K1821" s="1542"/>
    </row>
    <row r="1822" spans="2:11">
      <c r="B1822" s="313"/>
      <c r="C1822" s="313"/>
      <c r="D1822" s="313"/>
      <c r="E1822" s="313"/>
      <c r="F1822" s="1542"/>
      <c r="G1822" s="1542"/>
      <c r="H1822" s="1542"/>
      <c r="I1822" s="1542"/>
      <c r="J1822" s="1542"/>
      <c r="K1822" s="1542"/>
    </row>
    <row r="1823" spans="2:11">
      <c r="B1823" s="313"/>
      <c r="C1823" s="313"/>
      <c r="D1823" s="313"/>
      <c r="E1823" s="313"/>
      <c r="F1823" s="1542"/>
      <c r="G1823" s="1542"/>
      <c r="H1823" s="1542"/>
      <c r="I1823" s="1542"/>
      <c r="J1823" s="1542"/>
      <c r="K1823" s="1542"/>
    </row>
    <row r="1824" spans="2:11">
      <c r="B1824" s="313"/>
      <c r="C1824" s="313"/>
      <c r="D1824" s="313"/>
      <c r="E1824" s="313"/>
      <c r="F1824" s="1542"/>
      <c r="G1824" s="1542"/>
      <c r="H1824" s="1542"/>
      <c r="I1824" s="1542"/>
      <c r="J1824" s="1542"/>
      <c r="K1824" s="1542"/>
    </row>
    <row r="1825" spans="2:11">
      <c r="B1825" s="313"/>
      <c r="C1825" s="313"/>
      <c r="D1825" s="313"/>
      <c r="E1825" s="313"/>
      <c r="F1825" s="1542"/>
      <c r="G1825" s="1542"/>
      <c r="H1825" s="1542"/>
      <c r="I1825" s="1542"/>
      <c r="J1825" s="1542"/>
      <c r="K1825" s="1542"/>
    </row>
    <row r="1826" spans="2:11">
      <c r="B1826" s="313"/>
      <c r="C1826" s="313"/>
      <c r="D1826" s="313"/>
      <c r="E1826" s="313"/>
      <c r="F1826" s="1542"/>
      <c r="G1826" s="1542"/>
      <c r="H1826" s="1542"/>
      <c r="I1826" s="1542"/>
      <c r="J1826" s="1542"/>
      <c r="K1826" s="1542"/>
    </row>
    <row r="1827" spans="2:11">
      <c r="B1827" s="313"/>
      <c r="C1827" s="313"/>
      <c r="D1827" s="313"/>
      <c r="E1827" s="313"/>
      <c r="F1827" s="1542"/>
      <c r="G1827" s="1542"/>
      <c r="H1827" s="1542"/>
      <c r="I1827" s="1542"/>
      <c r="J1827" s="1542"/>
      <c r="K1827" s="1542"/>
    </row>
    <row r="1828" spans="2:11">
      <c r="B1828" s="313"/>
      <c r="C1828" s="313"/>
      <c r="D1828" s="313"/>
      <c r="E1828" s="313"/>
      <c r="F1828" s="1542"/>
      <c r="G1828" s="1542"/>
      <c r="H1828" s="1542"/>
      <c r="I1828" s="1542"/>
      <c r="J1828" s="1542"/>
      <c r="K1828" s="1542"/>
    </row>
    <row r="1829" spans="2:11">
      <c r="B1829" s="313"/>
      <c r="C1829" s="313"/>
      <c r="D1829" s="313"/>
      <c r="E1829" s="313"/>
      <c r="F1829" s="1542"/>
      <c r="G1829" s="1542"/>
      <c r="H1829" s="1542"/>
      <c r="I1829" s="1542"/>
      <c r="J1829" s="1542"/>
      <c r="K1829" s="1542"/>
    </row>
    <row r="1830" spans="2:11">
      <c r="B1830" s="313"/>
      <c r="C1830" s="313"/>
      <c r="D1830" s="313"/>
      <c r="E1830" s="313"/>
      <c r="F1830" s="1542"/>
      <c r="G1830" s="1542"/>
      <c r="H1830" s="1542"/>
      <c r="I1830" s="1542"/>
      <c r="J1830" s="1542"/>
      <c r="K1830" s="1542"/>
    </row>
    <row r="1831" spans="2:11">
      <c r="B1831" s="313"/>
      <c r="C1831" s="313"/>
      <c r="D1831" s="313"/>
      <c r="E1831" s="313"/>
      <c r="F1831" s="1542"/>
      <c r="G1831" s="1542"/>
      <c r="H1831" s="1542"/>
      <c r="I1831" s="1542"/>
      <c r="J1831" s="1542"/>
      <c r="K1831" s="1542"/>
    </row>
    <row r="1832" spans="2:11">
      <c r="B1832" s="313"/>
      <c r="C1832" s="313"/>
      <c r="D1832" s="313"/>
      <c r="E1832" s="313"/>
      <c r="F1832" s="1542"/>
      <c r="G1832" s="1542"/>
      <c r="H1832" s="1542"/>
      <c r="I1832" s="1542"/>
      <c r="J1832" s="1542"/>
      <c r="K1832" s="1542"/>
    </row>
    <row r="1833" spans="2:11">
      <c r="B1833" s="313"/>
      <c r="C1833" s="313"/>
      <c r="D1833" s="313"/>
      <c r="E1833" s="313"/>
      <c r="F1833" s="1542"/>
      <c r="G1833" s="1542"/>
      <c r="H1833" s="1542"/>
      <c r="I1833" s="1542"/>
      <c r="J1833" s="1542"/>
      <c r="K1833" s="1542"/>
    </row>
    <row r="1834" spans="2:11">
      <c r="B1834" s="313"/>
      <c r="C1834" s="313"/>
      <c r="D1834" s="313"/>
      <c r="E1834" s="313"/>
      <c r="F1834" s="1542"/>
      <c r="G1834" s="1542"/>
      <c r="H1834" s="1542"/>
      <c r="I1834" s="1542"/>
      <c r="J1834" s="1542"/>
      <c r="K1834" s="1542"/>
    </row>
    <row r="1835" spans="2:11">
      <c r="B1835" s="313"/>
      <c r="C1835" s="313"/>
      <c r="D1835" s="313"/>
      <c r="E1835" s="313"/>
      <c r="F1835" s="1542"/>
      <c r="G1835" s="1542"/>
      <c r="H1835" s="1542"/>
      <c r="I1835" s="1542"/>
      <c r="J1835" s="1542"/>
      <c r="K1835" s="1542"/>
    </row>
    <row r="1836" spans="2:11">
      <c r="B1836" s="313"/>
      <c r="C1836" s="313"/>
      <c r="D1836" s="313"/>
      <c r="E1836" s="313"/>
      <c r="F1836" s="1542"/>
      <c r="G1836" s="1542"/>
      <c r="H1836" s="1542"/>
      <c r="I1836" s="1542"/>
      <c r="J1836" s="1542"/>
      <c r="K1836" s="1542"/>
    </row>
    <row r="1837" spans="2:11">
      <c r="B1837" s="313"/>
      <c r="C1837" s="313"/>
      <c r="D1837" s="313"/>
      <c r="E1837" s="313"/>
      <c r="F1837" s="1542"/>
      <c r="G1837" s="1542"/>
      <c r="H1837" s="1542"/>
      <c r="I1837" s="1542"/>
      <c r="J1837" s="1542"/>
      <c r="K1837" s="1542"/>
    </row>
    <row r="1838" spans="2:11">
      <c r="B1838" s="313"/>
      <c r="C1838" s="313"/>
      <c r="D1838" s="313"/>
      <c r="E1838" s="313"/>
      <c r="F1838" s="1542"/>
      <c r="G1838" s="1542"/>
      <c r="H1838" s="1542"/>
      <c r="I1838" s="1542"/>
      <c r="J1838" s="1542"/>
      <c r="K1838" s="1542"/>
    </row>
    <row r="1839" spans="2:11">
      <c r="B1839" s="313"/>
      <c r="C1839" s="313"/>
      <c r="D1839" s="313"/>
      <c r="E1839" s="313"/>
      <c r="F1839" s="1542"/>
      <c r="G1839" s="1542"/>
      <c r="H1839" s="1542"/>
      <c r="I1839" s="1542"/>
      <c r="J1839" s="1542"/>
      <c r="K1839" s="1542"/>
    </row>
    <row r="1840" spans="2:11">
      <c r="B1840" s="313"/>
      <c r="C1840" s="313"/>
      <c r="D1840" s="313"/>
      <c r="E1840" s="313"/>
      <c r="F1840" s="1542"/>
      <c r="G1840" s="1542"/>
      <c r="H1840" s="1542"/>
      <c r="I1840" s="1542"/>
      <c r="J1840" s="1542"/>
      <c r="K1840" s="1542"/>
    </row>
    <row r="1841" spans="2:11">
      <c r="B1841" s="313"/>
      <c r="C1841" s="313"/>
      <c r="D1841" s="313"/>
      <c r="E1841" s="313"/>
      <c r="F1841" s="1542"/>
      <c r="G1841" s="1542"/>
      <c r="H1841" s="1542"/>
      <c r="I1841" s="1542"/>
      <c r="J1841" s="1542"/>
      <c r="K1841" s="1542"/>
    </row>
    <row r="1842" spans="2:11">
      <c r="B1842" s="313"/>
      <c r="C1842" s="313"/>
      <c r="D1842" s="313"/>
      <c r="E1842" s="313"/>
      <c r="F1842" s="1542"/>
      <c r="G1842" s="1542"/>
      <c r="H1842" s="1542"/>
      <c r="I1842" s="1542"/>
      <c r="J1842" s="1542"/>
      <c r="K1842" s="1542"/>
    </row>
    <row r="1843" spans="2:11">
      <c r="B1843" s="313"/>
      <c r="C1843" s="313"/>
      <c r="D1843" s="313"/>
      <c r="E1843" s="313"/>
      <c r="F1843" s="1542"/>
      <c r="G1843" s="1542"/>
      <c r="H1843" s="1542"/>
      <c r="I1843" s="1542"/>
      <c r="J1843" s="1542"/>
      <c r="K1843" s="1542"/>
    </row>
    <row r="1844" spans="2:11">
      <c r="B1844" s="313"/>
      <c r="C1844" s="313"/>
      <c r="D1844" s="313"/>
      <c r="E1844" s="313"/>
      <c r="F1844" s="1542"/>
      <c r="G1844" s="1542"/>
      <c r="H1844" s="1542"/>
      <c r="I1844" s="1542"/>
      <c r="J1844" s="1542"/>
      <c r="K1844" s="1542"/>
    </row>
    <row r="1845" spans="2:11">
      <c r="B1845" s="313"/>
      <c r="C1845" s="313"/>
      <c r="D1845" s="313"/>
      <c r="E1845" s="313"/>
      <c r="F1845" s="1542"/>
      <c r="G1845" s="1542"/>
      <c r="H1845" s="1542"/>
      <c r="I1845" s="1542"/>
      <c r="J1845" s="1542"/>
      <c r="K1845" s="1542"/>
    </row>
    <row r="1846" spans="2:11">
      <c r="B1846" s="313"/>
      <c r="C1846" s="313"/>
      <c r="D1846" s="313"/>
      <c r="E1846" s="313"/>
      <c r="F1846" s="1542"/>
      <c r="G1846" s="1542"/>
      <c r="H1846" s="1542"/>
      <c r="I1846" s="1542"/>
      <c r="J1846" s="1542"/>
      <c r="K1846" s="1542"/>
    </row>
    <row r="1847" spans="2:11">
      <c r="B1847" s="313"/>
      <c r="C1847" s="313"/>
      <c r="D1847" s="313"/>
      <c r="E1847" s="313"/>
      <c r="F1847" s="1542"/>
      <c r="G1847" s="1542"/>
      <c r="H1847" s="1542"/>
      <c r="I1847" s="1542"/>
      <c r="J1847" s="1542"/>
      <c r="K1847" s="1542"/>
    </row>
    <row r="1848" spans="2:11">
      <c r="B1848" s="313"/>
      <c r="C1848" s="313"/>
      <c r="D1848" s="313"/>
      <c r="E1848" s="313"/>
      <c r="F1848" s="1542"/>
      <c r="G1848" s="1542"/>
      <c r="H1848" s="1542"/>
      <c r="I1848" s="1542"/>
      <c r="J1848" s="1542"/>
      <c r="K1848" s="1542"/>
    </row>
    <row r="1849" spans="2:11">
      <c r="B1849" s="313"/>
      <c r="C1849" s="313"/>
      <c r="D1849" s="313"/>
      <c r="E1849" s="313"/>
      <c r="F1849" s="1542"/>
      <c r="G1849" s="1542"/>
      <c r="H1849" s="1542"/>
      <c r="I1849" s="1542"/>
      <c r="J1849" s="1542"/>
      <c r="K1849" s="1542"/>
    </row>
    <row r="1850" spans="2:11">
      <c r="B1850" s="313"/>
      <c r="C1850" s="313"/>
      <c r="D1850" s="313"/>
      <c r="E1850" s="313"/>
      <c r="F1850" s="1542"/>
      <c r="G1850" s="1542"/>
      <c r="H1850" s="1542"/>
      <c r="I1850" s="1542"/>
      <c r="J1850" s="1542"/>
      <c r="K1850" s="1542"/>
    </row>
    <row r="1851" spans="2:11">
      <c r="B1851" s="313"/>
      <c r="C1851" s="313"/>
      <c r="D1851" s="313"/>
      <c r="E1851" s="313"/>
      <c r="F1851" s="1542"/>
      <c r="G1851" s="1542"/>
      <c r="H1851" s="1542"/>
      <c r="I1851" s="1542"/>
      <c r="J1851" s="1542"/>
      <c r="K1851" s="1542"/>
    </row>
    <row r="1852" spans="2:11">
      <c r="B1852" s="313"/>
      <c r="C1852" s="313"/>
      <c r="D1852" s="313"/>
      <c r="E1852" s="313"/>
      <c r="F1852" s="1542"/>
      <c r="G1852" s="1542"/>
      <c r="H1852" s="1542"/>
      <c r="I1852" s="1542"/>
      <c r="J1852" s="1542"/>
      <c r="K1852" s="1542"/>
    </row>
    <row r="1853" spans="2:11">
      <c r="B1853" s="313"/>
      <c r="C1853" s="313"/>
      <c r="D1853" s="313"/>
      <c r="E1853" s="313"/>
      <c r="F1853" s="1542"/>
      <c r="G1853" s="1542"/>
      <c r="H1853" s="1542"/>
      <c r="I1853" s="1542"/>
      <c r="J1853" s="1542"/>
      <c r="K1853" s="1542"/>
    </row>
    <row r="1854" spans="2:11">
      <c r="B1854" s="313"/>
      <c r="C1854" s="313"/>
      <c r="D1854" s="313"/>
      <c r="E1854" s="313"/>
      <c r="F1854" s="1542"/>
      <c r="G1854" s="1542"/>
      <c r="H1854" s="1542"/>
      <c r="I1854" s="1542"/>
      <c r="J1854" s="1542"/>
      <c r="K1854" s="1542"/>
    </row>
    <row r="1855" spans="2:11">
      <c r="B1855" s="313"/>
      <c r="C1855" s="313"/>
      <c r="D1855" s="313"/>
      <c r="E1855" s="313"/>
      <c r="F1855" s="1542"/>
      <c r="G1855" s="1542"/>
      <c r="H1855" s="1542"/>
      <c r="I1855" s="1542"/>
      <c r="J1855" s="1542"/>
      <c r="K1855" s="1542"/>
    </row>
    <row r="1856" spans="2:11">
      <c r="B1856" s="313"/>
      <c r="C1856" s="313"/>
      <c r="D1856" s="313"/>
      <c r="E1856" s="313"/>
      <c r="F1856" s="1542"/>
      <c r="G1856" s="1542"/>
      <c r="H1856" s="1542"/>
      <c r="I1856" s="1542"/>
      <c r="J1856" s="1542"/>
      <c r="K1856" s="1542"/>
    </row>
    <row r="1857" spans="2:11">
      <c r="B1857" s="313"/>
      <c r="C1857" s="313"/>
      <c r="D1857" s="313"/>
      <c r="E1857" s="313"/>
      <c r="F1857" s="1542"/>
      <c r="G1857" s="1542"/>
      <c r="H1857" s="1542"/>
      <c r="I1857" s="1542"/>
      <c r="J1857" s="1542"/>
      <c r="K1857" s="1542"/>
    </row>
    <row r="1858" spans="2:11">
      <c r="B1858" s="313"/>
      <c r="C1858" s="313"/>
      <c r="D1858" s="313"/>
      <c r="E1858" s="313"/>
      <c r="F1858" s="1542"/>
      <c r="G1858" s="1542"/>
      <c r="H1858" s="1542"/>
      <c r="I1858" s="1542"/>
      <c r="J1858" s="1542"/>
      <c r="K1858" s="1542"/>
    </row>
    <row r="1859" spans="2:11">
      <c r="B1859" s="313"/>
      <c r="C1859" s="313"/>
      <c r="D1859" s="313"/>
      <c r="E1859" s="313"/>
      <c r="F1859" s="1542"/>
      <c r="G1859" s="1542"/>
      <c r="H1859" s="1542"/>
      <c r="I1859" s="1542"/>
      <c r="J1859" s="1542"/>
      <c r="K1859" s="1542"/>
    </row>
    <row r="1860" spans="2:11">
      <c r="B1860" s="313"/>
      <c r="C1860" s="313"/>
      <c r="D1860" s="313"/>
      <c r="E1860" s="313"/>
      <c r="F1860" s="1542"/>
      <c r="G1860" s="1542"/>
      <c r="H1860" s="1542"/>
      <c r="I1860" s="1542"/>
      <c r="J1860" s="1542"/>
      <c r="K1860" s="1542"/>
    </row>
    <row r="1861" spans="2:11">
      <c r="B1861" s="313"/>
      <c r="C1861" s="313"/>
      <c r="D1861" s="313"/>
      <c r="E1861" s="313"/>
      <c r="F1861" s="1542"/>
      <c r="G1861" s="1542"/>
      <c r="H1861" s="1542"/>
      <c r="I1861" s="1542"/>
      <c r="J1861" s="1542"/>
      <c r="K1861" s="1542"/>
    </row>
    <row r="1862" spans="2:11">
      <c r="B1862" s="313"/>
      <c r="C1862" s="313"/>
      <c r="D1862" s="313"/>
      <c r="E1862" s="313"/>
      <c r="F1862" s="1542"/>
      <c r="G1862" s="1542"/>
      <c r="H1862" s="1542"/>
      <c r="I1862" s="1542"/>
      <c r="J1862" s="1542"/>
      <c r="K1862" s="1542"/>
    </row>
    <row r="1863" spans="2:11">
      <c r="B1863" s="313"/>
      <c r="C1863" s="313"/>
      <c r="D1863" s="313"/>
      <c r="E1863" s="313"/>
      <c r="F1863" s="1542"/>
      <c r="G1863" s="1542"/>
      <c r="H1863" s="1542"/>
      <c r="I1863" s="1542"/>
      <c r="J1863" s="1542"/>
      <c r="K1863" s="1542"/>
    </row>
    <row r="1864" spans="2:11">
      <c r="B1864" s="313"/>
      <c r="C1864" s="313"/>
      <c r="D1864" s="313"/>
      <c r="E1864" s="313"/>
      <c r="F1864" s="1542"/>
      <c r="G1864" s="1542"/>
      <c r="H1864" s="1542"/>
      <c r="I1864" s="1542"/>
      <c r="J1864" s="1542"/>
      <c r="K1864" s="1542"/>
    </row>
    <row r="1865" spans="2:11">
      <c r="B1865" s="313"/>
      <c r="C1865" s="313"/>
      <c r="D1865" s="313"/>
      <c r="E1865" s="313"/>
      <c r="F1865" s="1542"/>
      <c r="G1865" s="1542"/>
      <c r="H1865" s="1542"/>
      <c r="I1865" s="1542"/>
      <c r="J1865" s="1542"/>
      <c r="K1865" s="1542"/>
    </row>
    <row r="1866" spans="2:11">
      <c r="B1866" s="313"/>
      <c r="C1866" s="313"/>
      <c r="D1866" s="313"/>
      <c r="E1866" s="313"/>
      <c r="F1866" s="1542"/>
      <c r="G1866" s="1542"/>
      <c r="H1866" s="1542"/>
      <c r="I1866" s="1542"/>
      <c r="J1866" s="1542"/>
      <c r="K1866" s="1542"/>
    </row>
    <row r="1867" spans="2:11">
      <c r="B1867" s="313"/>
      <c r="C1867" s="313"/>
      <c r="D1867" s="313"/>
      <c r="E1867" s="313"/>
      <c r="F1867" s="1542"/>
      <c r="G1867" s="1542"/>
      <c r="H1867" s="1542"/>
      <c r="I1867" s="1542"/>
      <c r="J1867" s="1542"/>
      <c r="K1867" s="1542"/>
    </row>
    <row r="1868" spans="2:11">
      <c r="B1868" s="313"/>
      <c r="C1868" s="313"/>
      <c r="D1868" s="313"/>
      <c r="E1868" s="313"/>
      <c r="F1868" s="1542"/>
      <c r="G1868" s="1542"/>
      <c r="H1868" s="1542"/>
      <c r="I1868" s="1542"/>
      <c r="J1868" s="1542"/>
      <c r="K1868" s="1542"/>
    </row>
    <row r="1869" spans="2:11">
      <c r="B1869" s="313"/>
      <c r="C1869" s="313"/>
      <c r="D1869" s="313"/>
      <c r="E1869" s="313"/>
      <c r="F1869" s="1542"/>
      <c r="G1869" s="1542"/>
      <c r="H1869" s="1542"/>
      <c r="I1869" s="1542"/>
      <c r="J1869" s="1542"/>
      <c r="K1869" s="1542"/>
    </row>
    <row r="1870" spans="2:11">
      <c r="B1870" s="313"/>
      <c r="C1870" s="313"/>
      <c r="D1870" s="313"/>
      <c r="E1870" s="313"/>
      <c r="F1870" s="1542"/>
      <c r="G1870" s="1542"/>
      <c r="H1870" s="1542"/>
      <c r="I1870" s="1542"/>
      <c r="J1870" s="1542"/>
      <c r="K1870" s="1542"/>
    </row>
    <row r="1871" spans="2:11">
      <c r="B1871" s="313"/>
      <c r="C1871" s="313"/>
      <c r="D1871" s="313"/>
      <c r="E1871" s="313"/>
      <c r="F1871" s="1542"/>
      <c r="G1871" s="1542"/>
      <c r="H1871" s="1542"/>
      <c r="I1871" s="1542"/>
      <c r="J1871" s="1542"/>
      <c r="K1871" s="1542"/>
    </row>
    <row r="1872" spans="2:11">
      <c r="B1872" s="313"/>
      <c r="C1872" s="313"/>
      <c r="D1872" s="313"/>
      <c r="E1872" s="313"/>
      <c r="F1872" s="1542"/>
      <c r="G1872" s="1542"/>
      <c r="H1872" s="1542"/>
      <c r="I1872" s="1542"/>
      <c r="J1872" s="1542"/>
      <c r="K1872" s="1542"/>
    </row>
    <row r="1873" spans="2:11">
      <c r="B1873" s="313"/>
      <c r="C1873" s="313"/>
      <c r="D1873" s="313"/>
      <c r="E1873" s="313"/>
      <c r="F1873" s="1542"/>
      <c r="G1873" s="1542"/>
      <c r="H1873" s="1542"/>
      <c r="I1873" s="1542"/>
      <c r="J1873" s="1542"/>
      <c r="K1873" s="1542"/>
    </row>
    <row r="1874" spans="2:11">
      <c r="B1874" s="313"/>
      <c r="C1874" s="313"/>
      <c r="D1874" s="313"/>
      <c r="E1874" s="313"/>
      <c r="F1874" s="1542"/>
      <c r="G1874" s="1542"/>
      <c r="H1874" s="1542"/>
      <c r="I1874" s="1542"/>
      <c r="J1874" s="1542"/>
      <c r="K1874" s="1542"/>
    </row>
    <row r="1875" spans="2:11">
      <c r="B1875" s="313"/>
      <c r="C1875" s="313"/>
      <c r="D1875" s="313"/>
      <c r="E1875" s="313"/>
      <c r="F1875" s="1542"/>
      <c r="G1875" s="1542"/>
      <c r="H1875" s="1542"/>
      <c r="I1875" s="1542"/>
      <c r="J1875" s="1542"/>
      <c r="K1875" s="1542"/>
    </row>
    <row r="1876" spans="2:11">
      <c r="B1876" s="313"/>
      <c r="C1876" s="313"/>
      <c r="D1876" s="313"/>
      <c r="E1876" s="313"/>
      <c r="F1876" s="1542"/>
      <c r="G1876" s="1542"/>
      <c r="H1876" s="1542"/>
      <c r="I1876" s="1542"/>
      <c r="J1876" s="1542"/>
      <c r="K1876" s="1542"/>
    </row>
    <row r="1877" spans="2:11">
      <c r="B1877" s="313"/>
      <c r="C1877" s="313"/>
      <c r="D1877" s="313"/>
      <c r="E1877" s="313"/>
      <c r="F1877" s="1542"/>
      <c r="G1877" s="1542"/>
      <c r="H1877" s="1542"/>
      <c r="I1877" s="1542"/>
      <c r="J1877" s="1542"/>
      <c r="K1877" s="1542"/>
    </row>
    <row r="1878" spans="2:11">
      <c r="B1878" s="313"/>
      <c r="C1878" s="313"/>
      <c r="D1878" s="313"/>
      <c r="E1878" s="313"/>
      <c r="F1878" s="1542"/>
      <c r="G1878" s="1542"/>
      <c r="H1878" s="1542"/>
      <c r="I1878" s="1542"/>
      <c r="J1878" s="1542"/>
      <c r="K1878" s="1542"/>
    </row>
    <row r="1879" spans="2:11">
      <c r="B1879" s="313"/>
      <c r="C1879" s="313"/>
      <c r="D1879" s="313"/>
      <c r="E1879" s="313"/>
      <c r="F1879" s="1542"/>
      <c r="G1879" s="1542"/>
      <c r="H1879" s="1542"/>
      <c r="I1879" s="1542"/>
      <c r="J1879" s="1542"/>
      <c r="K1879" s="1542"/>
    </row>
    <row r="1880" spans="2:11">
      <c r="B1880" s="313"/>
      <c r="C1880" s="313"/>
      <c r="D1880" s="313"/>
      <c r="E1880" s="313"/>
      <c r="F1880" s="1542"/>
      <c r="G1880" s="1542"/>
      <c r="H1880" s="1542"/>
      <c r="I1880" s="1542"/>
      <c r="J1880" s="1542"/>
      <c r="K1880" s="1542"/>
    </row>
    <row r="1881" spans="2:11">
      <c r="B1881" s="313"/>
      <c r="C1881" s="313"/>
      <c r="D1881" s="313"/>
      <c r="E1881" s="313"/>
      <c r="F1881" s="1542"/>
      <c r="G1881" s="1542"/>
      <c r="H1881" s="1542"/>
      <c r="I1881" s="1542"/>
      <c r="J1881" s="1542"/>
      <c r="K1881" s="1542"/>
    </row>
    <row r="1882" spans="2:11">
      <c r="B1882" s="313"/>
      <c r="C1882" s="313"/>
      <c r="D1882" s="313"/>
      <c r="E1882" s="313"/>
      <c r="F1882" s="1542"/>
      <c r="G1882" s="1542"/>
      <c r="H1882" s="1542"/>
      <c r="I1882" s="1542"/>
      <c r="J1882" s="1542"/>
      <c r="K1882" s="1542"/>
    </row>
    <row r="1883" spans="2:11">
      <c r="B1883" s="313"/>
      <c r="C1883" s="313"/>
      <c r="D1883" s="313"/>
      <c r="E1883" s="313"/>
      <c r="F1883" s="1542"/>
      <c r="G1883" s="1542"/>
      <c r="H1883" s="1542"/>
      <c r="I1883" s="1542"/>
      <c r="J1883" s="1542"/>
      <c r="K1883" s="1542"/>
    </row>
    <row r="1884" spans="2:11">
      <c r="B1884" s="313"/>
      <c r="C1884" s="313"/>
      <c r="D1884" s="313"/>
      <c r="E1884" s="313"/>
      <c r="F1884" s="1542"/>
      <c r="G1884" s="1542"/>
      <c r="H1884" s="1542"/>
      <c r="I1884" s="1542"/>
      <c r="J1884" s="1542"/>
      <c r="K1884" s="1542"/>
    </row>
    <row r="1885" spans="2:11">
      <c r="B1885" s="313"/>
      <c r="C1885" s="313"/>
      <c r="D1885" s="313"/>
      <c r="E1885" s="313"/>
      <c r="F1885" s="1542"/>
      <c r="G1885" s="1542"/>
      <c r="H1885" s="1542"/>
      <c r="I1885" s="1542"/>
      <c r="J1885" s="1542"/>
      <c r="K1885" s="1542"/>
    </row>
    <row r="1886" spans="2:11">
      <c r="B1886" s="313"/>
      <c r="C1886" s="313"/>
      <c r="D1886" s="313"/>
      <c r="E1886" s="313"/>
      <c r="F1886" s="1542"/>
      <c r="G1886" s="1542"/>
      <c r="H1886" s="1542"/>
      <c r="I1886" s="1542"/>
      <c r="J1886" s="1542"/>
      <c r="K1886" s="1542"/>
    </row>
    <row r="1887" spans="2:11">
      <c r="B1887" s="313"/>
      <c r="C1887" s="313"/>
      <c r="D1887" s="313"/>
      <c r="E1887" s="313"/>
      <c r="F1887" s="1542"/>
      <c r="G1887" s="1542"/>
      <c r="H1887" s="1542"/>
      <c r="I1887" s="1542"/>
      <c r="J1887" s="1542"/>
      <c r="K1887" s="1542"/>
    </row>
    <row r="1888" spans="2:11">
      <c r="B1888" s="313"/>
      <c r="C1888" s="313"/>
      <c r="D1888" s="313"/>
      <c r="E1888" s="313"/>
      <c r="F1888" s="1542"/>
      <c r="G1888" s="1542"/>
      <c r="H1888" s="1542"/>
      <c r="I1888" s="1542"/>
      <c r="J1888" s="1542"/>
      <c r="K1888" s="1542"/>
    </row>
    <row r="1889" spans="2:11">
      <c r="B1889" s="313"/>
      <c r="C1889" s="313"/>
      <c r="D1889" s="313"/>
      <c r="E1889" s="313"/>
      <c r="F1889" s="1542"/>
      <c r="G1889" s="1542"/>
      <c r="H1889" s="1542"/>
      <c r="I1889" s="1542"/>
      <c r="J1889" s="1542"/>
      <c r="K1889" s="1542"/>
    </row>
    <row r="1890" spans="2:11">
      <c r="B1890" s="313"/>
      <c r="C1890" s="313"/>
      <c r="D1890" s="313"/>
      <c r="E1890" s="313"/>
      <c r="F1890" s="1542"/>
      <c r="G1890" s="1542"/>
      <c r="H1890" s="1542"/>
      <c r="I1890" s="1542"/>
      <c r="J1890" s="1542"/>
      <c r="K1890" s="1542"/>
    </row>
    <row r="1891" spans="2:11">
      <c r="B1891" s="313"/>
      <c r="C1891" s="313"/>
      <c r="D1891" s="313"/>
      <c r="E1891" s="313"/>
      <c r="F1891" s="1542"/>
      <c r="G1891" s="1542"/>
      <c r="H1891" s="1542"/>
      <c r="I1891" s="1542"/>
      <c r="J1891" s="1542"/>
      <c r="K1891" s="1542"/>
    </row>
    <row r="1892" spans="2:11">
      <c r="B1892" s="313"/>
      <c r="C1892" s="313"/>
      <c r="D1892" s="313"/>
      <c r="E1892" s="313"/>
      <c r="F1892" s="1542"/>
      <c r="G1892" s="1542"/>
      <c r="H1892" s="1542"/>
      <c r="I1892" s="1542"/>
      <c r="J1892" s="1542"/>
      <c r="K1892" s="1542"/>
    </row>
    <row r="1893" spans="2:11">
      <c r="B1893" s="313"/>
      <c r="C1893" s="313"/>
      <c r="D1893" s="313"/>
      <c r="E1893" s="313"/>
      <c r="F1893" s="1542"/>
      <c r="G1893" s="1542"/>
      <c r="H1893" s="1542"/>
      <c r="I1893" s="1542"/>
      <c r="J1893" s="1542"/>
      <c r="K1893" s="1542"/>
    </row>
    <row r="1894" spans="2:11">
      <c r="B1894" s="313"/>
      <c r="C1894" s="313"/>
      <c r="D1894" s="313"/>
      <c r="E1894" s="313"/>
      <c r="F1894" s="1542"/>
      <c r="G1894" s="1542"/>
      <c r="H1894" s="1542"/>
      <c r="I1894" s="1542"/>
      <c r="J1894" s="1542"/>
      <c r="K1894" s="1542"/>
    </row>
    <row r="1895" spans="2:11">
      <c r="B1895" s="313"/>
      <c r="C1895" s="313"/>
      <c r="D1895" s="313"/>
      <c r="E1895" s="313"/>
      <c r="F1895" s="1542"/>
      <c r="G1895" s="1542"/>
      <c r="H1895" s="1542"/>
      <c r="I1895" s="1542"/>
      <c r="J1895" s="1542"/>
      <c r="K1895" s="1542"/>
    </row>
    <row r="1896" spans="2:11">
      <c r="B1896" s="313"/>
      <c r="C1896" s="313"/>
      <c r="D1896" s="313"/>
      <c r="E1896" s="313"/>
      <c r="F1896" s="1542"/>
      <c r="G1896" s="1542"/>
      <c r="H1896" s="1542"/>
      <c r="I1896" s="1542"/>
      <c r="J1896" s="1542"/>
      <c r="K1896" s="1542"/>
    </row>
    <row r="1897" spans="2:11">
      <c r="B1897" s="313"/>
      <c r="C1897" s="313"/>
      <c r="D1897" s="313"/>
      <c r="E1897" s="313"/>
      <c r="F1897" s="1542"/>
      <c r="G1897" s="1542"/>
      <c r="H1897" s="1542"/>
      <c r="I1897" s="1542"/>
      <c r="J1897" s="1542"/>
      <c r="K1897" s="1542"/>
    </row>
    <row r="1898" spans="2:11">
      <c r="B1898" s="313"/>
      <c r="C1898" s="313"/>
      <c r="D1898" s="313"/>
      <c r="E1898" s="313"/>
      <c r="F1898" s="1542"/>
      <c r="G1898" s="1542"/>
      <c r="H1898" s="1542"/>
      <c r="I1898" s="1542"/>
      <c r="J1898" s="1542"/>
      <c r="K1898" s="1542"/>
    </row>
    <row r="1899" spans="2:11">
      <c r="B1899" s="313"/>
      <c r="C1899" s="313"/>
      <c r="D1899" s="313"/>
      <c r="E1899" s="313"/>
      <c r="F1899" s="1542"/>
      <c r="G1899" s="1542"/>
      <c r="H1899" s="1542"/>
      <c r="I1899" s="1542"/>
      <c r="J1899" s="1542"/>
      <c r="K1899" s="1542"/>
    </row>
    <row r="1900" spans="2:11">
      <c r="B1900" s="313"/>
      <c r="C1900" s="313"/>
      <c r="D1900" s="313"/>
      <c r="E1900" s="313"/>
      <c r="F1900" s="1542"/>
      <c r="G1900" s="1542"/>
      <c r="H1900" s="1542"/>
      <c r="I1900" s="1542"/>
      <c r="J1900" s="1542"/>
      <c r="K1900" s="1542"/>
    </row>
    <row r="1901" spans="2:11">
      <c r="B1901" s="313"/>
      <c r="C1901" s="313"/>
      <c r="D1901" s="313"/>
      <c r="E1901" s="313"/>
      <c r="F1901" s="1542"/>
      <c r="G1901" s="1542"/>
      <c r="H1901" s="1542"/>
      <c r="I1901" s="1542"/>
      <c r="J1901" s="1542"/>
      <c r="K1901" s="1542"/>
    </row>
    <row r="1902" spans="2:11">
      <c r="B1902" s="313"/>
      <c r="C1902" s="313"/>
      <c r="D1902" s="313"/>
      <c r="E1902" s="313"/>
      <c r="F1902" s="1542"/>
      <c r="G1902" s="1542"/>
      <c r="H1902" s="1542"/>
      <c r="I1902" s="1542"/>
      <c r="J1902" s="1542"/>
      <c r="K1902" s="1542"/>
    </row>
    <row r="1903" spans="2:11">
      <c r="B1903" s="313"/>
      <c r="C1903" s="313"/>
      <c r="D1903" s="313"/>
      <c r="E1903" s="313"/>
      <c r="F1903" s="1542"/>
      <c r="G1903" s="1542"/>
      <c r="H1903" s="1542"/>
      <c r="I1903" s="1542"/>
      <c r="J1903" s="1542"/>
      <c r="K1903" s="1542"/>
    </row>
    <row r="1904" spans="2:11">
      <c r="B1904" s="313"/>
      <c r="C1904" s="313"/>
      <c r="D1904" s="313"/>
      <c r="E1904" s="313"/>
      <c r="F1904" s="1542"/>
      <c r="G1904" s="1542"/>
      <c r="H1904" s="1542"/>
      <c r="I1904" s="1542"/>
      <c r="J1904" s="1542"/>
      <c r="K1904" s="1542"/>
    </row>
    <row r="1905" spans="2:11">
      <c r="B1905" s="313"/>
      <c r="C1905" s="313"/>
      <c r="D1905" s="313"/>
      <c r="E1905" s="313"/>
      <c r="F1905" s="1542"/>
      <c r="G1905" s="1542"/>
      <c r="H1905" s="1542"/>
      <c r="I1905" s="1542"/>
      <c r="J1905" s="1542"/>
      <c r="K1905" s="1542"/>
    </row>
    <row r="1906" spans="2:11">
      <c r="B1906" s="313"/>
      <c r="C1906" s="313"/>
      <c r="D1906" s="313"/>
      <c r="E1906" s="313"/>
      <c r="F1906" s="1542"/>
      <c r="G1906" s="1542"/>
      <c r="H1906" s="1542"/>
      <c r="I1906" s="1542"/>
      <c r="J1906" s="1542"/>
      <c r="K1906" s="1542"/>
    </row>
    <row r="1907" spans="2:11">
      <c r="B1907" s="313"/>
      <c r="C1907" s="313"/>
      <c r="D1907" s="313"/>
      <c r="E1907" s="313"/>
      <c r="F1907" s="1542"/>
      <c r="G1907" s="1542"/>
      <c r="H1907" s="1542"/>
      <c r="I1907" s="1542"/>
      <c r="J1907" s="1542"/>
      <c r="K1907" s="1542"/>
    </row>
    <row r="1908" spans="2:11">
      <c r="B1908" s="313"/>
      <c r="C1908" s="313"/>
      <c r="D1908" s="313"/>
      <c r="E1908" s="313"/>
      <c r="F1908" s="1542"/>
      <c r="G1908" s="1542"/>
      <c r="H1908" s="1542"/>
      <c r="I1908" s="1542"/>
      <c r="J1908" s="1542"/>
      <c r="K1908" s="1542"/>
    </row>
    <row r="1909" spans="2:11">
      <c r="B1909" s="313"/>
      <c r="C1909" s="313"/>
      <c r="D1909" s="313"/>
      <c r="E1909" s="313"/>
      <c r="F1909" s="1542"/>
      <c r="G1909" s="1542"/>
      <c r="H1909" s="1542"/>
      <c r="I1909" s="1542"/>
      <c r="J1909" s="1542"/>
      <c r="K1909" s="1542"/>
    </row>
    <row r="1910" spans="2:11">
      <c r="B1910" s="313"/>
      <c r="C1910" s="313"/>
      <c r="D1910" s="313"/>
      <c r="E1910" s="313"/>
      <c r="F1910" s="1542"/>
      <c r="G1910" s="1542"/>
      <c r="H1910" s="1542"/>
      <c r="I1910" s="1542"/>
      <c r="J1910" s="1542"/>
      <c r="K1910" s="1542"/>
    </row>
    <row r="1911" spans="2:11">
      <c r="B1911" s="313"/>
      <c r="C1911" s="313"/>
      <c r="D1911" s="313"/>
      <c r="E1911" s="313"/>
      <c r="F1911" s="1542"/>
      <c r="G1911" s="1542"/>
      <c r="H1911" s="1542"/>
      <c r="I1911" s="1542"/>
      <c r="J1911" s="1542"/>
      <c r="K1911" s="1542"/>
    </row>
    <row r="1912" spans="2:11">
      <c r="B1912" s="313"/>
      <c r="C1912" s="313"/>
      <c r="D1912" s="313"/>
      <c r="E1912" s="313"/>
      <c r="F1912" s="1542"/>
      <c r="G1912" s="1542"/>
      <c r="H1912" s="1542"/>
      <c r="I1912" s="1542"/>
      <c r="J1912" s="1542"/>
      <c r="K1912" s="1542"/>
    </row>
    <row r="1913" spans="2:11">
      <c r="B1913" s="313"/>
      <c r="C1913" s="313"/>
      <c r="D1913" s="313"/>
      <c r="E1913" s="313"/>
      <c r="F1913" s="1542"/>
      <c r="G1913" s="1542"/>
      <c r="H1913" s="1542"/>
      <c r="I1913" s="1542"/>
      <c r="J1913" s="1542"/>
      <c r="K1913" s="1542"/>
    </row>
    <row r="1914" spans="2:11">
      <c r="B1914" s="313"/>
      <c r="C1914" s="313"/>
      <c r="D1914" s="313"/>
      <c r="E1914" s="313"/>
      <c r="F1914" s="1542"/>
      <c r="G1914" s="1542"/>
      <c r="H1914" s="1542"/>
      <c r="I1914" s="1542"/>
      <c r="J1914" s="1542"/>
      <c r="K1914" s="1542"/>
    </row>
    <row r="1915" spans="2:11">
      <c r="B1915" s="313"/>
      <c r="C1915" s="313"/>
      <c r="D1915" s="313"/>
      <c r="E1915" s="313"/>
      <c r="F1915" s="1542"/>
      <c r="G1915" s="1542"/>
      <c r="H1915" s="1542"/>
      <c r="I1915" s="1542"/>
      <c r="J1915" s="1542"/>
      <c r="K1915" s="1542"/>
    </row>
    <row r="1916" spans="2:11">
      <c r="B1916" s="313"/>
      <c r="C1916" s="313"/>
      <c r="D1916" s="313"/>
      <c r="E1916" s="313"/>
      <c r="F1916" s="1542"/>
      <c r="G1916" s="1542"/>
      <c r="H1916" s="1542"/>
      <c r="I1916" s="1542"/>
      <c r="J1916" s="1542"/>
      <c r="K1916" s="1542"/>
    </row>
    <row r="1917" spans="2:11">
      <c r="B1917" s="313"/>
      <c r="C1917" s="313"/>
      <c r="D1917" s="313"/>
      <c r="E1917" s="313"/>
      <c r="F1917" s="1542"/>
      <c r="G1917" s="1542"/>
      <c r="H1917" s="1542"/>
      <c r="I1917" s="1542"/>
      <c r="J1917" s="1542"/>
      <c r="K1917" s="1542"/>
    </row>
    <row r="1918" spans="2:11">
      <c r="B1918" s="313"/>
      <c r="C1918" s="313"/>
      <c r="D1918" s="313"/>
      <c r="E1918" s="313"/>
      <c r="F1918" s="1542"/>
      <c r="G1918" s="1542"/>
      <c r="H1918" s="1542"/>
      <c r="I1918" s="1542"/>
      <c r="J1918" s="1542"/>
      <c r="K1918" s="1542"/>
    </row>
    <row r="1919" spans="2:11">
      <c r="B1919" s="313"/>
      <c r="C1919" s="313"/>
      <c r="D1919" s="313"/>
      <c r="E1919" s="313"/>
      <c r="F1919" s="1542"/>
      <c r="G1919" s="1542"/>
      <c r="H1919" s="1542"/>
      <c r="I1919" s="1542"/>
      <c r="J1919" s="1542"/>
      <c r="K1919" s="1542"/>
    </row>
    <row r="1920" spans="2:11">
      <c r="B1920" s="313"/>
      <c r="C1920" s="313"/>
      <c r="D1920" s="313"/>
      <c r="E1920" s="313"/>
      <c r="F1920" s="1542"/>
      <c r="G1920" s="1542"/>
      <c r="H1920" s="1542"/>
      <c r="I1920" s="1542"/>
      <c r="J1920" s="1542"/>
      <c r="K1920" s="1542"/>
    </row>
    <row r="1921" spans="2:11">
      <c r="B1921" s="313"/>
      <c r="C1921" s="313"/>
      <c r="D1921" s="313"/>
      <c r="E1921" s="313"/>
      <c r="F1921" s="1542"/>
      <c r="G1921" s="1542"/>
      <c r="H1921" s="1542"/>
      <c r="I1921" s="1542"/>
      <c r="J1921" s="1542"/>
      <c r="K1921" s="1542"/>
    </row>
    <row r="1922" spans="2:11">
      <c r="B1922" s="313"/>
      <c r="C1922" s="313"/>
      <c r="D1922" s="313"/>
      <c r="E1922" s="313"/>
      <c r="F1922" s="1542"/>
      <c r="G1922" s="1542"/>
      <c r="H1922" s="1542"/>
      <c r="I1922" s="1542"/>
      <c r="J1922" s="1542"/>
      <c r="K1922" s="1542"/>
    </row>
    <row r="1923" spans="2:11">
      <c r="B1923" s="313"/>
      <c r="C1923" s="313"/>
      <c r="D1923" s="313"/>
      <c r="E1923" s="313"/>
      <c r="F1923" s="1542"/>
      <c r="G1923" s="1542"/>
      <c r="H1923" s="1542"/>
      <c r="I1923" s="1542"/>
      <c r="J1923" s="1542"/>
      <c r="K1923" s="1542"/>
    </row>
    <row r="1924" spans="2:11">
      <c r="B1924" s="313"/>
      <c r="C1924" s="313"/>
      <c r="D1924" s="313"/>
      <c r="E1924" s="313"/>
      <c r="F1924" s="1542"/>
      <c r="G1924" s="1542"/>
      <c r="H1924" s="1542"/>
      <c r="I1924" s="1542"/>
      <c r="J1924" s="1542"/>
      <c r="K1924" s="1542"/>
    </row>
    <row r="1925" spans="2:11">
      <c r="B1925" s="313"/>
      <c r="C1925" s="313"/>
      <c r="D1925" s="313"/>
      <c r="E1925" s="313"/>
      <c r="F1925" s="1542"/>
      <c r="G1925" s="1542"/>
      <c r="H1925" s="1542"/>
      <c r="I1925" s="1542"/>
      <c r="J1925" s="1542"/>
      <c r="K1925" s="1542"/>
    </row>
    <row r="1926" spans="2:11">
      <c r="B1926" s="313"/>
      <c r="C1926" s="313"/>
      <c r="D1926" s="313"/>
      <c r="E1926" s="313"/>
      <c r="F1926" s="1542"/>
      <c r="G1926" s="1542"/>
      <c r="H1926" s="1542"/>
      <c r="I1926" s="1542"/>
      <c r="J1926" s="1542"/>
      <c r="K1926" s="1542"/>
    </row>
    <row r="1927" spans="2:11">
      <c r="B1927" s="313"/>
      <c r="C1927" s="313"/>
      <c r="D1927" s="313"/>
      <c r="E1927" s="313"/>
      <c r="F1927" s="1542"/>
      <c r="G1927" s="1542"/>
      <c r="H1927" s="1542"/>
      <c r="I1927" s="1542"/>
      <c r="J1927" s="1542"/>
      <c r="K1927" s="1542"/>
    </row>
    <row r="1928" spans="2:11">
      <c r="B1928" s="313"/>
      <c r="C1928" s="313"/>
      <c r="D1928" s="313"/>
      <c r="E1928" s="313"/>
      <c r="F1928" s="1542"/>
      <c r="G1928" s="1542"/>
      <c r="H1928" s="1542"/>
      <c r="I1928" s="1542"/>
      <c r="J1928" s="1542"/>
      <c r="K1928" s="1542"/>
    </row>
    <row r="1929" spans="2:11">
      <c r="B1929" s="313"/>
      <c r="C1929" s="313"/>
      <c r="D1929" s="313"/>
      <c r="E1929" s="313"/>
      <c r="F1929" s="1542"/>
      <c r="G1929" s="1542"/>
      <c r="H1929" s="1542"/>
      <c r="I1929" s="1542"/>
      <c r="J1929" s="1542"/>
      <c r="K1929" s="1542"/>
    </row>
    <row r="1930" spans="2:11">
      <c r="B1930" s="313"/>
      <c r="C1930" s="313"/>
      <c r="D1930" s="313"/>
      <c r="E1930" s="313"/>
      <c r="F1930" s="1542"/>
      <c r="G1930" s="1542"/>
      <c r="H1930" s="1542"/>
      <c r="I1930" s="1542"/>
      <c r="J1930" s="1542"/>
      <c r="K1930" s="1542"/>
    </row>
    <row r="1931" spans="2:11">
      <c r="B1931" s="313"/>
      <c r="C1931" s="313"/>
      <c r="D1931" s="313"/>
      <c r="E1931" s="313"/>
      <c r="F1931" s="1542"/>
      <c r="G1931" s="1542"/>
      <c r="H1931" s="1542"/>
      <c r="I1931" s="1542"/>
      <c r="J1931" s="1542"/>
      <c r="K1931" s="1542"/>
    </row>
    <row r="1932" spans="2:11">
      <c r="B1932" s="313"/>
      <c r="C1932" s="313"/>
      <c r="D1932" s="313"/>
      <c r="E1932" s="313"/>
      <c r="F1932" s="1542"/>
      <c r="G1932" s="1542"/>
      <c r="H1932" s="1542"/>
      <c r="I1932" s="1542"/>
      <c r="J1932" s="1542"/>
      <c r="K1932" s="1542"/>
    </row>
    <row r="1933" spans="2:11">
      <c r="B1933" s="313"/>
      <c r="C1933" s="313"/>
      <c r="D1933" s="313"/>
      <c r="E1933" s="313"/>
      <c r="F1933" s="1542"/>
      <c r="G1933" s="1542"/>
      <c r="H1933" s="1542"/>
      <c r="I1933" s="1542"/>
      <c r="J1933" s="1542"/>
      <c r="K1933" s="1542"/>
    </row>
    <row r="1934" spans="2:11">
      <c r="B1934" s="313"/>
      <c r="C1934" s="313"/>
      <c r="D1934" s="313"/>
      <c r="E1934" s="313"/>
      <c r="F1934" s="1542"/>
      <c r="G1934" s="1542"/>
      <c r="H1934" s="1542"/>
      <c r="I1934" s="1542"/>
      <c r="J1934" s="1542"/>
      <c r="K1934" s="1542"/>
    </row>
    <row r="1935" spans="2:11">
      <c r="B1935" s="313"/>
      <c r="C1935" s="313"/>
      <c r="D1935" s="313"/>
      <c r="E1935" s="313"/>
      <c r="F1935" s="1542"/>
      <c r="G1935" s="1542"/>
      <c r="H1935" s="1542"/>
      <c r="I1935" s="1542"/>
      <c r="J1935" s="1542"/>
      <c r="K1935" s="1542"/>
    </row>
    <row r="1936" spans="2:11">
      <c r="B1936" s="313"/>
      <c r="C1936" s="313"/>
      <c r="D1936" s="313"/>
      <c r="E1936" s="313"/>
      <c r="F1936" s="1542"/>
      <c r="G1936" s="1542"/>
      <c r="H1936" s="1542"/>
      <c r="I1936" s="1542"/>
      <c r="J1936" s="1542"/>
      <c r="K1936" s="1542"/>
    </row>
    <row r="1937" spans="2:11">
      <c r="B1937" s="313"/>
      <c r="C1937" s="313"/>
      <c r="D1937" s="313"/>
      <c r="E1937" s="313"/>
      <c r="F1937" s="1542"/>
      <c r="G1937" s="1542"/>
      <c r="H1937" s="1542"/>
      <c r="I1937" s="1542"/>
      <c r="J1937" s="1542"/>
      <c r="K1937" s="1542"/>
    </row>
    <row r="1938" spans="2:11">
      <c r="B1938" s="313"/>
      <c r="C1938" s="313"/>
      <c r="D1938" s="313"/>
      <c r="E1938" s="313"/>
      <c r="F1938" s="1542"/>
      <c r="G1938" s="1542"/>
      <c r="H1938" s="1542"/>
      <c r="I1938" s="1542"/>
      <c r="J1938" s="1542"/>
      <c r="K1938" s="1542"/>
    </row>
    <row r="1939" spans="2:11">
      <c r="B1939" s="313"/>
      <c r="C1939" s="313"/>
      <c r="D1939" s="313"/>
      <c r="E1939" s="313"/>
      <c r="F1939" s="1542"/>
      <c r="G1939" s="1542"/>
      <c r="H1939" s="1542"/>
      <c r="I1939" s="1542"/>
      <c r="J1939" s="1542"/>
      <c r="K1939" s="1542"/>
    </row>
    <row r="1940" spans="2:11">
      <c r="B1940" s="313"/>
      <c r="C1940" s="313"/>
      <c r="D1940" s="313"/>
      <c r="E1940" s="313"/>
      <c r="F1940" s="1542"/>
      <c r="G1940" s="1542"/>
      <c r="H1940" s="1542"/>
      <c r="I1940" s="1542"/>
      <c r="J1940" s="1542"/>
      <c r="K1940" s="1542"/>
    </row>
    <row r="1941" spans="2:11">
      <c r="B1941" s="313"/>
      <c r="C1941" s="313"/>
      <c r="D1941" s="313"/>
      <c r="E1941" s="313"/>
      <c r="F1941" s="1542"/>
      <c r="G1941" s="1542"/>
      <c r="H1941" s="1542"/>
      <c r="I1941" s="1542"/>
      <c r="J1941" s="1542"/>
      <c r="K1941" s="1542"/>
    </row>
    <row r="1942" spans="2:11">
      <c r="B1942" s="313"/>
      <c r="C1942" s="313"/>
      <c r="D1942" s="313"/>
      <c r="E1942" s="313"/>
      <c r="F1942" s="1542"/>
      <c r="G1942" s="1542"/>
      <c r="H1942" s="1542"/>
      <c r="I1942" s="1542"/>
      <c r="J1942" s="1542"/>
      <c r="K1942" s="1542"/>
    </row>
    <row r="1943" spans="2:11">
      <c r="B1943" s="313"/>
      <c r="C1943" s="313"/>
      <c r="D1943" s="313"/>
      <c r="E1943" s="313"/>
      <c r="F1943" s="1542"/>
      <c r="G1943" s="1542"/>
      <c r="H1943" s="1542"/>
      <c r="I1943" s="1542"/>
      <c r="J1943" s="1542"/>
      <c r="K1943" s="1542"/>
    </row>
    <row r="1944" spans="2:11">
      <c r="B1944" s="313"/>
      <c r="C1944" s="313"/>
      <c r="D1944" s="313"/>
      <c r="E1944" s="313"/>
      <c r="F1944" s="1542"/>
      <c r="G1944" s="1542"/>
      <c r="H1944" s="1542"/>
      <c r="I1944" s="1542"/>
      <c r="J1944" s="1542"/>
      <c r="K1944" s="1542"/>
    </row>
    <row r="1945" spans="2:11">
      <c r="B1945" s="313"/>
      <c r="C1945" s="313"/>
      <c r="D1945" s="313"/>
      <c r="E1945" s="313"/>
      <c r="F1945" s="1542"/>
      <c r="G1945" s="1542"/>
      <c r="H1945" s="1542"/>
      <c r="I1945" s="1542"/>
      <c r="J1945" s="1542"/>
      <c r="K1945" s="1542"/>
    </row>
    <row r="1946" spans="2:11">
      <c r="B1946" s="313"/>
      <c r="C1946" s="313"/>
      <c r="D1946" s="313"/>
      <c r="E1946" s="313"/>
      <c r="F1946" s="1542"/>
      <c r="G1946" s="1542"/>
      <c r="H1946" s="1542"/>
      <c r="I1946" s="1542"/>
      <c r="J1946" s="1542"/>
      <c r="K1946" s="1542"/>
    </row>
    <row r="1947" spans="2:11">
      <c r="B1947" s="313"/>
      <c r="C1947" s="313"/>
      <c r="D1947" s="313"/>
      <c r="E1947" s="313"/>
      <c r="F1947" s="1542"/>
      <c r="G1947" s="1542"/>
      <c r="H1947" s="1542"/>
      <c r="I1947" s="1542"/>
      <c r="J1947" s="1542"/>
      <c r="K1947" s="1542"/>
    </row>
    <row r="1948" spans="2:11">
      <c r="B1948" s="313"/>
      <c r="C1948" s="313"/>
      <c r="D1948" s="313"/>
      <c r="E1948" s="313"/>
      <c r="F1948" s="1542"/>
      <c r="G1948" s="1542"/>
      <c r="H1948" s="1542"/>
      <c r="I1948" s="1542"/>
      <c r="J1948" s="1542"/>
      <c r="K1948" s="1542"/>
    </row>
    <row r="1949" spans="2:11">
      <c r="B1949" s="313"/>
      <c r="C1949" s="313"/>
      <c r="D1949" s="313"/>
      <c r="E1949" s="313"/>
      <c r="F1949" s="1542"/>
      <c r="G1949" s="1542"/>
      <c r="H1949" s="1542"/>
      <c r="I1949" s="1542"/>
      <c r="J1949" s="1542"/>
      <c r="K1949" s="1542"/>
    </row>
    <row r="1950" spans="2:11">
      <c r="B1950" s="313"/>
      <c r="C1950" s="313"/>
      <c r="D1950" s="313"/>
      <c r="E1950" s="313"/>
      <c r="F1950" s="1542"/>
      <c r="G1950" s="1542"/>
      <c r="H1950" s="1542"/>
      <c r="I1950" s="1542"/>
      <c r="J1950" s="1542"/>
      <c r="K1950" s="1542"/>
    </row>
    <row r="1951" spans="2:11">
      <c r="B1951" s="313"/>
      <c r="C1951" s="313"/>
      <c r="D1951" s="313"/>
      <c r="E1951" s="313"/>
      <c r="F1951" s="1542"/>
      <c r="G1951" s="1542"/>
      <c r="H1951" s="1542"/>
      <c r="I1951" s="1542"/>
      <c r="J1951" s="1542"/>
      <c r="K1951" s="1542"/>
    </row>
    <row r="1952" spans="2:11">
      <c r="B1952" s="313"/>
      <c r="C1952" s="313"/>
      <c r="D1952" s="313"/>
      <c r="E1952" s="313"/>
      <c r="F1952" s="1542"/>
      <c r="G1952" s="1542"/>
      <c r="H1952" s="1542"/>
      <c r="I1952" s="1542"/>
      <c r="J1952" s="1542"/>
      <c r="K1952" s="1542"/>
    </row>
    <row r="1953" spans="2:11">
      <c r="B1953" s="313"/>
      <c r="C1953" s="313"/>
      <c r="D1953" s="313"/>
      <c r="E1953" s="313"/>
      <c r="F1953" s="1542"/>
      <c r="G1953" s="1542"/>
      <c r="H1953" s="1542"/>
      <c r="I1953" s="1542"/>
      <c r="J1953" s="1542"/>
      <c r="K1953" s="1542"/>
    </row>
    <row r="1954" spans="2:11">
      <c r="B1954" s="313"/>
      <c r="C1954" s="313"/>
      <c r="D1954" s="313"/>
      <c r="E1954" s="313"/>
      <c r="F1954" s="1542"/>
      <c r="G1954" s="1542"/>
      <c r="H1954" s="1542"/>
      <c r="I1954" s="1542"/>
      <c r="J1954" s="1542"/>
      <c r="K1954" s="1542"/>
    </row>
    <row r="1955" spans="2:11">
      <c r="B1955" s="313"/>
      <c r="C1955" s="313"/>
      <c r="D1955" s="313"/>
      <c r="E1955" s="313"/>
      <c r="F1955" s="1542"/>
      <c r="G1955" s="1542"/>
      <c r="H1955" s="1542"/>
      <c r="I1955" s="1542"/>
      <c r="J1955" s="1542"/>
      <c r="K1955" s="1542"/>
    </row>
    <row r="1956" spans="2:11">
      <c r="B1956" s="313"/>
      <c r="C1956" s="313"/>
      <c r="D1956" s="313"/>
      <c r="E1956" s="313"/>
      <c r="F1956" s="1542"/>
      <c r="G1956" s="1542"/>
      <c r="H1956" s="1542"/>
      <c r="I1956" s="1542"/>
      <c r="J1956" s="1542"/>
      <c r="K1956" s="1542"/>
    </row>
    <row r="1957" spans="2:11">
      <c r="B1957" s="313"/>
      <c r="C1957" s="313"/>
      <c r="D1957" s="313"/>
      <c r="E1957" s="313"/>
      <c r="F1957" s="1542"/>
      <c r="G1957" s="1542"/>
      <c r="H1957" s="1542"/>
      <c r="I1957" s="1542"/>
      <c r="J1957" s="1542"/>
      <c r="K1957" s="1542"/>
    </row>
    <row r="1958" spans="2:11">
      <c r="B1958" s="313"/>
      <c r="C1958" s="313"/>
      <c r="D1958" s="313"/>
      <c r="E1958" s="313"/>
      <c r="F1958" s="1542"/>
      <c r="G1958" s="1542"/>
      <c r="H1958" s="1542"/>
      <c r="I1958" s="1542"/>
      <c r="J1958" s="1542"/>
      <c r="K1958" s="1542"/>
    </row>
    <row r="1959" spans="2:11">
      <c r="B1959" s="313"/>
      <c r="C1959" s="313"/>
      <c r="D1959" s="313"/>
      <c r="E1959" s="313"/>
      <c r="F1959" s="1542"/>
      <c r="G1959" s="1542"/>
      <c r="H1959" s="1542"/>
      <c r="I1959" s="1542"/>
      <c r="J1959" s="1542"/>
      <c r="K1959" s="1542"/>
    </row>
    <row r="1960" spans="2:11">
      <c r="B1960" s="313"/>
      <c r="C1960" s="313"/>
      <c r="D1960" s="313"/>
      <c r="E1960" s="313"/>
      <c r="F1960" s="1542"/>
      <c r="G1960" s="1542"/>
      <c r="H1960" s="1542"/>
      <c r="I1960" s="1542"/>
      <c r="J1960" s="1542"/>
      <c r="K1960" s="1542"/>
    </row>
    <row r="1961" spans="2:11">
      <c r="B1961" s="313"/>
      <c r="C1961" s="313"/>
      <c r="D1961" s="313"/>
      <c r="E1961" s="313"/>
      <c r="F1961" s="1542"/>
      <c r="G1961" s="1542"/>
      <c r="H1961" s="1542"/>
      <c r="I1961" s="1542"/>
      <c r="J1961" s="1542"/>
      <c r="K1961" s="1542"/>
    </row>
    <row r="1962" spans="2:11">
      <c r="B1962" s="313"/>
      <c r="C1962" s="313"/>
      <c r="D1962" s="313"/>
      <c r="E1962" s="313"/>
      <c r="F1962" s="1542"/>
      <c r="G1962" s="1542"/>
      <c r="H1962" s="1542"/>
      <c r="I1962" s="1542"/>
      <c r="J1962" s="1542"/>
      <c r="K1962" s="1542"/>
    </row>
    <row r="1963" spans="2:11">
      <c r="B1963" s="313"/>
      <c r="C1963" s="313"/>
      <c r="D1963" s="313"/>
      <c r="E1963" s="313"/>
      <c r="F1963" s="1542"/>
      <c r="G1963" s="1542"/>
      <c r="H1963" s="1542"/>
      <c r="I1963" s="1542"/>
      <c r="J1963" s="1542"/>
      <c r="K1963" s="1542"/>
    </row>
    <row r="1964" spans="2:11">
      <c r="B1964" s="313"/>
      <c r="C1964" s="313"/>
      <c r="D1964" s="313"/>
      <c r="E1964" s="313"/>
      <c r="F1964" s="1542"/>
      <c r="G1964" s="1542"/>
      <c r="H1964" s="1542"/>
      <c r="I1964" s="1542"/>
      <c r="J1964" s="1542"/>
      <c r="K1964" s="1542"/>
    </row>
    <row r="1965" spans="2:11">
      <c r="B1965" s="313"/>
      <c r="C1965" s="313"/>
      <c r="D1965" s="313"/>
      <c r="E1965" s="313"/>
      <c r="F1965" s="1542"/>
      <c r="G1965" s="1542"/>
      <c r="H1965" s="1542"/>
      <c r="I1965" s="1542"/>
      <c r="J1965" s="1542"/>
      <c r="K1965" s="1542"/>
    </row>
    <row r="1966" spans="2:11">
      <c r="B1966" s="313"/>
      <c r="C1966" s="313"/>
      <c r="D1966" s="313"/>
      <c r="E1966" s="313"/>
      <c r="F1966" s="1542"/>
      <c r="G1966" s="1542"/>
      <c r="H1966" s="1542"/>
      <c r="I1966" s="1542"/>
      <c r="J1966" s="1542"/>
      <c r="K1966" s="1542"/>
    </row>
    <row r="1967" spans="2:11">
      <c r="B1967" s="313"/>
      <c r="C1967" s="313"/>
      <c r="D1967" s="313"/>
      <c r="E1967" s="313"/>
      <c r="F1967" s="1542"/>
      <c r="G1967" s="1542"/>
      <c r="H1967" s="1542"/>
      <c r="I1967" s="1542"/>
      <c r="J1967" s="1542"/>
      <c r="K1967" s="1542"/>
    </row>
    <row r="1968" spans="2:11">
      <c r="B1968" s="313"/>
      <c r="C1968" s="313"/>
      <c r="D1968" s="313"/>
      <c r="E1968" s="313"/>
      <c r="F1968" s="1542"/>
      <c r="G1968" s="1542"/>
      <c r="H1968" s="1542"/>
      <c r="I1968" s="1542"/>
      <c r="J1968" s="1542"/>
      <c r="K1968" s="1542"/>
    </row>
    <row r="1969" spans="2:11">
      <c r="B1969" s="313"/>
      <c r="C1969" s="313"/>
      <c r="D1969" s="313"/>
      <c r="E1969" s="313"/>
      <c r="F1969" s="1542"/>
      <c r="G1969" s="1542"/>
      <c r="H1969" s="1542"/>
      <c r="I1969" s="1542"/>
      <c r="J1969" s="1542"/>
      <c r="K1969" s="1542"/>
    </row>
    <row r="1970" spans="2:11">
      <c r="B1970" s="313"/>
      <c r="C1970" s="313"/>
      <c r="D1970" s="313"/>
      <c r="E1970" s="313"/>
      <c r="F1970" s="1542"/>
      <c r="G1970" s="1542"/>
      <c r="H1970" s="1542"/>
      <c r="I1970" s="1542"/>
      <c r="J1970" s="1542"/>
      <c r="K1970" s="1542"/>
    </row>
    <row r="1971" spans="2:11">
      <c r="B1971" s="313"/>
      <c r="C1971" s="313"/>
      <c r="D1971" s="313"/>
      <c r="E1971" s="313"/>
      <c r="F1971" s="1542"/>
      <c r="G1971" s="1542"/>
      <c r="H1971" s="1542"/>
      <c r="I1971" s="1542"/>
      <c r="J1971" s="1542"/>
      <c r="K1971" s="1542"/>
    </row>
    <row r="1972" spans="2:11">
      <c r="B1972" s="313"/>
      <c r="C1972" s="313"/>
      <c r="D1972" s="313"/>
      <c r="E1972" s="313"/>
      <c r="F1972" s="1542"/>
      <c r="G1972" s="1542"/>
      <c r="H1972" s="1542"/>
      <c r="I1972" s="1542"/>
      <c r="J1972" s="1542"/>
      <c r="K1972" s="1542"/>
    </row>
    <row r="1973" spans="2:11">
      <c r="B1973" s="313"/>
      <c r="C1973" s="313"/>
      <c r="D1973" s="313"/>
      <c r="E1973" s="313"/>
      <c r="F1973" s="1542"/>
      <c r="G1973" s="1542"/>
      <c r="H1973" s="1542"/>
      <c r="I1973" s="1542"/>
      <c r="J1973" s="1542"/>
      <c r="K1973" s="1542"/>
    </row>
    <row r="1974" spans="2:11">
      <c r="B1974" s="313"/>
      <c r="C1974" s="313"/>
      <c r="D1974" s="313"/>
      <c r="E1974" s="313"/>
      <c r="F1974" s="1542"/>
      <c r="G1974" s="1542"/>
      <c r="H1974" s="1542"/>
      <c r="I1974" s="1542"/>
      <c r="J1974" s="1542"/>
      <c r="K1974" s="1542"/>
    </row>
    <row r="1975" spans="2:11">
      <c r="B1975" s="313"/>
      <c r="C1975" s="313"/>
      <c r="D1975" s="313"/>
      <c r="E1975" s="313"/>
      <c r="F1975" s="1542"/>
      <c r="G1975" s="1542"/>
      <c r="H1975" s="1542"/>
      <c r="I1975" s="1542"/>
      <c r="J1975" s="1542"/>
      <c r="K1975" s="1542"/>
    </row>
    <row r="1976" spans="2:11">
      <c r="B1976" s="313"/>
      <c r="C1976" s="313"/>
      <c r="D1976" s="313"/>
      <c r="E1976" s="313"/>
      <c r="F1976" s="1542"/>
      <c r="G1976" s="1542"/>
      <c r="H1976" s="1542"/>
      <c r="I1976" s="1542"/>
      <c r="J1976" s="1542"/>
      <c r="K1976" s="1542"/>
    </row>
    <row r="1977" spans="2:11">
      <c r="B1977" s="313"/>
      <c r="C1977" s="313"/>
      <c r="D1977" s="313"/>
      <c r="E1977" s="313"/>
      <c r="F1977" s="1542"/>
      <c r="G1977" s="1542"/>
      <c r="H1977" s="1542"/>
      <c r="I1977" s="1542"/>
      <c r="J1977" s="1542"/>
      <c r="K1977" s="1542"/>
    </row>
    <row r="1978" spans="2:11">
      <c r="B1978" s="313"/>
      <c r="C1978" s="313"/>
      <c r="D1978" s="313"/>
      <c r="E1978" s="313"/>
      <c r="F1978" s="1542"/>
      <c r="G1978" s="1542"/>
      <c r="H1978" s="1542"/>
      <c r="I1978" s="1542"/>
      <c r="J1978" s="1542"/>
      <c r="K1978" s="1542"/>
    </row>
    <row r="1979" spans="2:11">
      <c r="B1979" s="313"/>
      <c r="C1979" s="313"/>
      <c r="D1979" s="313"/>
      <c r="E1979" s="313"/>
      <c r="F1979" s="1542"/>
      <c r="G1979" s="1542"/>
      <c r="H1979" s="1542"/>
      <c r="I1979" s="1542"/>
      <c r="J1979" s="1542"/>
      <c r="K1979" s="1542"/>
    </row>
    <row r="1980" spans="2:11">
      <c r="B1980" s="313"/>
      <c r="C1980" s="313"/>
      <c r="D1980" s="313"/>
      <c r="E1980" s="313"/>
      <c r="F1980" s="1542"/>
      <c r="G1980" s="1542"/>
      <c r="H1980" s="1542"/>
      <c r="I1980" s="1542"/>
      <c r="J1980" s="1542"/>
      <c r="K1980" s="1542"/>
    </row>
    <row r="1981" spans="2:11">
      <c r="B1981" s="313"/>
      <c r="C1981" s="313"/>
      <c r="D1981" s="313"/>
      <c r="E1981" s="313"/>
      <c r="F1981" s="1542"/>
      <c r="G1981" s="1542"/>
      <c r="H1981" s="1542"/>
      <c r="I1981" s="1542"/>
      <c r="J1981" s="1542"/>
      <c r="K1981" s="1542"/>
    </row>
    <row r="1982" spans="2:11">
      <c r="B1982" s="313"/>
      <c r="C1982" s="313"/>
      <c r="D1982" s="313"/>
      <c r="E1982" s="313"/>
      <c r="F1982" s="1542"/>
      <c r="G1982" s="1542"/>
      <c r="H1982" s="1542"/>
      <c r="I1982" s="1542"/>
      <c r="J1982" s="1542"/>
      <c r="K1982" s="1542"/>
    </row>
    <row r="1983" spans="2:11">
      <c r="B1983" s="313"/>
      <c r="C1983" s="313"/>
      <c r="D1983" s="313"/>
      <c r="E1983" s="313"/>
      <c r="F1983" s="1542"/>
      <c r="G1983" s="1542"/>
      <c r="H1983" s="1542"/>
      <c r="I1983" s="1542"/>
      <c r="J1983" s="1542"/>
      <c r="K1983" s="1542"/>
    </row>
    <row r="1984" spans="2:11">
      <c r="B1984" s="313"/>
      <c r="C1984" s="313"/>
      <c r="D1984" s="313"/>
      <c r="E1984" s="313"/>
      <c r="F1984" s="1542"/>
      <c r="G1984" s="1542"/>
      <c r="H1984" s="1542"/>
      <c r="I1984" s="1542"/>
      <c r="J1984" s="1542"/>
      <c r="K1984" s="1542"/>
    </row>
    <row r="1985" spans="2:11">
      <c r="B1985" s="313"/>
      <c r="C1985" s="313"/>
      <c r="D1985" s="313"/>
      <c r="E1985" s="313"/>
      <c r="F1985" s="1542"/>
      <c r="G1985" s="1542"/>
      <c r="H1985" s="1542"/>
      <c r="I1985" s="1542"/>
      <c r="J1985" s="1542"/>
      <c r="K1985" s="1542"/>
    </row>
    <row r="1986" spans="2:11">
      <c r="B1986" s="313"/>
      <c r="C1986" s="313"/>
      <c r="D1986" s="313"/>
      <c r="E1986" s="313"/>
      <c r="F1986" s="1542"/>
      <c r="G1986" s="1542"/>
      <c r="H1986" s="1542"/>
      <c r="I1986" s="1542"/>
      <c r="J1986" s="1542"/>
      <c r="K1986" s="1542"/>
    </row>
    <row r="1987" spans="2:11">
      <c r="B1987" s="313"/>
      <c r="C1987" s="313"/>
      <c r="D1987" s="313"/>
      <c r="E1987" s="313"/>
      <c r="F1987" s="1542"/>
      <c r="G1987" s="1542"/>
      <c r="H1987" s="1542"/>
      <c r="I1987" s="1542"/>
      <c r="J1987" s="1542"/>
      <c r="K1987" s="1542"/>
    </row>
    <row r="1988" spans="2:11">
      <c r="B1988" s="313"/>
      <c r="C1988" s="313"/>
      <c r="D1988" s="313"/>
      <c r="E1988" s="313"/>
      <c r="F1988" s="1542"/>
      <c r="G1988" s="1542"/>
      <c r="H1988" s="1542"/>
      <c r="I1988" s="1542"/>
      <c r="J1988" s="1542"/>
      <c r="K1988" s="1542"/>
    </row>
    <row r="1989" spans="2:11">
      <c r="B1989" s="313"/>
      <c r="C1989" s="313"/>
      <c r="D1989" s="313"/>
      <c r="E1989" s="313"/>
      <c r="F1989" s="1542"/>
      <c r="G1989" s="1542"/>
      <c r="H1989" s="1542"/>
      <c r="I1989" s="1542"/>
      <c r="J1989" s="1542"/>
      <c r="K1989" s="1542"/>
    </row>
    <row r="1990" spans="2:11">
      <c r="B1990" s="313"/>
      <c r="C1990" s="313"/>
      <c r="D1990" s="313"/>
      <c r="E1990" s="313"/>
      <c r="F1990" s="1542"/>
      <c r="G1990" s="1542"/>
      <c r="H1990" s="1542"/>
      <c r="I1990" s="1542"/>
      <c r="J1990" s="1542"/>
      <c r="K1990" s="1542"/>
    </row>
    <row r="1991" spans="2:11">
      <c r="B1991" s="313"/>
      <c r="C1991" s="313"/>
      <c r="D1991" s="313"/>
      <c r="E1991" s="313"/>
      <c r="F1991" s="1542"/>
      <c r="G1991" s="1542"/>
      <c r="H1991" s="1542"/>
      <c r="I1991" s="1542"/>
      <c r="J1991" s="1542"/>
      <c r="K1991" s="1542"/>
    </row>
    <row r="1992" spans="2:11">
      <c r="B1992" s="313"/>
      <c r="C1992" s="313"/>
      <c r="D1992" s="313"/>
      <c r="E1992" s="313"/>
      <c r="F1992" s="1542"/>
      <c r="G1992" s="1542"/>
      <c r="H1992" s="1542"/>
      <c r="I1992" s="1542"/>
      <c r="J1992" s="1542"/>
      <c r="K1992" s="1542"/>
    </row>
    <row r="1993" spans="2:11">
      <c r="B1993" s="313"/>
      <c r="C1993" s="313"/>
      <c r="D1993" s="313"/>
      <c r="E1993" s="313"/>
      <c r="F1993" s="1542"/>
      <c r="G1993" s="1542"/>
      <c r="H1993" s="1542"/>
      <c r="I1993" s="1542"/>
      <c r="J1993" s="1542"/>
      <c r="K1993" s="1542"/>
    </row>
    <row r="1994" spans="2:11">
      <c r="B1994" s="313"/>
      <c r="C1994" s="313"/>
      <c r="D1994" s="313"/>
      <c r="E1994" s="313"/>
      <c r="F1994" s="1542"/>
      <c r="G1994" s="1542"/>
      <c r="H1994" s="1542"/>
      <c r="I1994" s="1542"/>
      <c r="J1994" s="1542"/>
      <c r="K1994" s="1542"/>
    </row>
    <row r="1995" spans="2:11">
      <c r="B1995" s="313"/>
      <c r="C1995" s="313"/>
      <c r="D1995" s="313"/>
      <c r="E1995" s="313"/>
      <c r="F1995" s="1542"/>
      <c r="G1995" s="1542"/>
      <c r="H1995" s="1542"/>
      <c r="I1995" s="1542"/>
      <c r="J1995" s="1542"/>
      <c r="K1995" s="1542"/>
    </row>
    <row r="1996" spans="2:11">
      <c r="B1996" s="313"/>
      <c r="C1996" s="313"/>
      <c r="D1996" s="313"/>
      <c r="E1996" s="313"/>
      <c r="F1996" s="1542"/>
      <c r="G1996" s="1542"/>
      <c r="H1996" s="1542"/>
      <c r="I1996" s="1542"/>
      <c r="J1996" s="1542"/>
      <c r="K1996" s="1542"/>
    </row>
    <row r="1997" spans="2:11">
      <c r="B1997" s="313"/>
      <c r="C1997" s="313"/>
      <c r="D1997" s="313"/>
      <c r="E1997" s="313"/>
      <c r="F1997" s="1542"/>
      <c r="G1997" s="1542"/>
      <c r="H1997" s="1542"/>
      <c r="I1997" s="1542"/>
      <c r="J1997" s="1542"/>
      <c r="K1997" s="1542"/>
    </row>
    <row r="1998" spans="2:11">
      <c r="B1998" s="313"/>
      <c r="C1998" s="313"/>
      <c r="D1998" s="313"/>
      <c r="E1998" s="313"/>
      <c r="F1998" s="1542"/>
      <c r="G1998" s="1542"/>
      <c r="H1998" s="1542"/>
      <c r="I1998" s="1542"/>
      <c r="J1998" s="1542"/>
      <c r="K1998" s="1542"/>
    </row>
    <row r="1999" spans="2:11">
      <c r="B1999" s="313"/>
      <c r="C1999" s="313"/>
      <c r="D1999" s="313"/>
      <c r="E1999" s="313"/>
      <c r="F1999" s="1542"/>
      <c r="G1999" s="1542"/>
      <c r="H1999" s="1542"/>
      <c r="I1999" s="1542"/>
      <c r="J1999" s="1542"/>
      <c r="K1999" s="1542"/>
    </row>
    <row r="2000" spans="2:11">
      <c r="B2000" s="313"/>
      <c r="C2000" s="313"/>
      <c r="D2000" s="313"/>
      <c r="E2000" s="313"/>
      <c r="F2000" s="1542"/>
      <c r="G2000" s="1542"/>
      <c r="H2000" s="1542"/>
      <c r="I2000" s="1542"/>
      <c r="J2000" s="1542"/>
      <c r="K2000" s="1542"/>
    </row>
    <row r="2001" spans="2:11">
      <c r="B2001" s="313"/>
      <c r="C2001" s="313"/>
      <c r="D2001" s="313"/>
      <c r="E2001" s="313"/>
      <c r="F2001" s="1542"/>
      <c r="G2001" s="1542"/>
      <c r="H2001" s="1542"/>
      <c r="I2001" s="1542"/>
      <c r="J2001" s="1542"/>
      <c r="K2001" s="1542"/>
    </row>
    <row r="2002" spans="2:11">
      <c r="B2002" s="313"/>
      <c r="C2002" s="313"/>
      <c r="D2002" s="313"/>
      <c r="E2002" s="313"/>
      <c r="F2002" s="1542"/>
      <c r="G2002" s="1542"/>
      <c r="H2002" s="1542"/>
      <c r="I2002" s="1542"/>
      <c r="J2002" s="1542"/>
      <c r="K2002" s="1542"/>
    </row>
    <row r="2003" spans="2:11">
      <c r="B2003" s="313"/>
      <c r="C2003" s="313"/>
      <c r="D2003" s="313"/>
      <c r="E2003" s="313"/>
      <c r="F2003" s="1542"/>
      <c r="G2003" s="1542"/>
      <c r="H2003" s="1542"/>
      <c r="I2003" s="1542"/>
      <c r="J2003" s="1542"/>
      <c r="K2003" s="1542"/>
    </row>
    <row r="2004" spans="2:11">
      <c r="B2004" s="313"/>
      <c r="C2004" s="313"/>
      <c r="D2004" s="313"/>
      <c r="E2004" s="313"/>
      <c r="F2004" s="1542"/>
      <c r="G2004" s="1542"/>
      <c r="H2004" s="1542"/>
      <c r="I2004" s="1542"/>
      <c r="J2004" s="1542"/>
      <c r="K2004" s="1542"/>
    </row>
    <row r="2005" spans="2:11">
      <c r="B2005" s="313"/>
      <c r="C2005" s="313"/>
      <c r="D2005" s="313"/>
      <c r="E2005" s="313"/>
      <c r="F2005" s="1542"/>
      <c r="G2005" s="1542"/>
      <c r="H2005" s="1542"/>
      <c r="I2005" s="1542"/>
      <c r="J2005" s="1542"/>
      <c r="K2005" s="1542"/>
    </row>
    <row r="2006" spans="2:11">
      <c r="B2006" s="313"/>
      <c r="C2006" s="313"/>
      <c r="D2006" s="313"/>
      <c r="E2006" s="313"/>
      <c r="F2006" s="1542"/>
      <c r="G2006" s="1542"/>
      <c r="H2006" s="1542"/>
      <c r="I2006" s="1542"/>
      <c r="J2006" s="1542"/>
      <c r="K2006" s="1542"/>
    </row>
    <row r="2007" spans="2:11">
      <c r="B2007" s="313"/>
      <c r="C2007" s="313"/>
      <c r="D2007" s="313"/>
      <c r="E2007" s="313"/>
      <c r="F2007" s="1542"/>
      <c r="G2007" s="1542"/>
      <c r="H2007" s="1542"/>
      <c r="I2007" s="1542"/>
      <c r="J2007" s="1542"/>
      <c r="K2007" s="1542"/>
    </row>
    <row r="2008" spans="2:11">
      <c r="B2008" s="313"/>
      <c r="C2008" s="313"/>
      <c r="D2008" s="313"/>
      <c r="E2008" s="313"/>
      <c r="F2008" s="1542"/>
      <c r="G2008" s="1542"/>
      <c r="H2008" s="1542"/>
      <c r="I2008" s="1542"/>
      <c r="J2008" s="1542"/>
      <c r="K2008" s="1542"/>
    </row>
    <row r="2009" spans="2:11">
      <c r="B2009" s="313"/>
      <c r="C2009" s="313"/>
      <c r="D2009" s="313"/>
      <c r="E2009" s="313"/>
      <c r="F2009" s="1542"/>
      <c r="G2009" s="1542"/>
      <c r="H2009" s="1542"/>
      <c r="I2009" s="1542"/>
      <c r="J2009" s="1542"/>
      <c r="K2009" s="1542"/>
    </row>
    <row r="2010" spans="2:11">
      <c r="B2010" s="313"/>
      <c r="C2010" s="313"/>
      <c r="D2010" s="313"/>
      <c r="E2010" s="313"/>
    </row>
    <row r="2011" spans="2:11">
      <c r="B2011" s="313"/>
      <c r="C2011" s="313"/>
      <c r="D2011" s="313"/>
      <c r="E2011" s="313"/>
    </row>
    <row r="2012" spans="2:11">
      <c r="B2012" s="313"/>
      <c r="C2012" s="313"/>
      <c r="D2012" s="313"/>
      <c r="E2012" s="313"/>
    </row>
    <row r="2013" spans="2:11">
      <c r="B2013" s="313"/>
      <c r="C2013" s="313"/>
      <c r="D2013" s="313"/>
      <c r="E2013" s="313"/>
    </row>
    <row r="2014" spans="2:11">
      <c r="B2014" s="313"/>
      <c r="C2014" s="313"/>
      <c r="D2014" s="313"/>
      <c r="E2014" s="313"/>
    </row>
    <row r="2015" spans="2:11">
      <c r="B2015" s="313"/>
      <c r="C2015" s="313"/>
      <c r="D2015" s="313"/>
      <c r="E2015" s="313"/>
    </row>
    <row r="2016" spans="2:11">
      <c r="B2016" s="313"/>
      <c r="C2016" s="313"/>
      <c r="D2016" s="313"/>
      <c r="E2016" s="313"/>
    </row>
    <row r="2017" spans="2:5">
      <c r="B2017" s="313"/>
      <c r="C2017" s="313"/>
      <c r="D2017" s="313"/>
      <c r="E2017" s="313"/>
    </row>
    <row r="2018" spans="2:5">
      <c r="B2018" s="313"/>
      <c r="C2018" s="313"/>
      <c r="D2018" s="313"/>
      <c r="E2018" s="313"/>
    </row>
    <row r="2019" spans="2:5">
      <c r="B2019" s="313"/>
      <c r="C2019" s="313"/>
      <c r="D2019" s="313"/>
      <c r="E2019" s="313"/>
    </row>
    <row r="2020" spans="2:5">
      <c r="B2020" s="313"/>
      <c r="C2020" s="313"/>
      <c r="D2020" s="313"/>
      <c r="E2020" s="313"/>
    </row>
    <row r="2021" spans="2:5">
      <c r="B2021" s="313"/>
      <c r="C2021" s="313"/>
      <c r="D2021" s="313"/>
      <c r="E2021" s="313"/>
    </row>
    <row r="2022" spans="2:5">
      <c r="B2022" s="313"/>
      <c r="C2022" s="313"/>
      <c r="D2022" s="313"/>
      <c r="E2022" s="313"/>
    </row>
    <row r="2023" spans="2:5">
      <c r="B2023" s="313"/>
      <c r="C2023" s="313"/>
      <c r="D2023" s="313"/>
      <c r="E2023" s="313"/>
    </row>
    <row r="2024" spans="2:5">
      <c r="B2024" s="313"/>
      <c r="C2024" s="313"/>
      <c r="D2024" s="313"/>
      <c r="E2024" s="313"/>
    </row>
    <row r="2025" spans="2:5">
      <c r="B2025" s="313"/>
      <c r="C2025" s="313"/>
      <c r="D2025" s="313"/>
      <c r="E2025" s="313"/>
    </row>
    <row r="2026" spans="2:5">
      <c r="B2026" s="313"/>
      <c r="C2026" s="313"/>
      <c r="D2026" s="313"/>
      <c r="E2026" s="313"/>
    </row>
    <row r="2027" spans="2:5">
      <c r="B2027" s="313"/>
      <c r="C2027" s="313"/>
      <c r="D2027" s="313"/>
      <c r="E2027" s="313"/>
    </row>
    <row r="2028" spans="2:5">
      <c r="B2028" s="313"/>
      <c r="C2028" s="313"/>
      <c r="D2028" s="313"/>
      <c r="E2028" s="313"/>
    </row>
    <row r="2029" spans="2:5">
      <c r="B2029" s="313"/>
      <c r="C2029" s="313"/>
      <c r="D2029" s="313"/>
      <c r="E2029" s="313"/>
    </row>
    <row r="2030" spans="2:5">
      <c r="B2030" s="313"/>
      <c r="C2030" s="313"/>
      <c r="D2030" s="313"/>
      <c r="E2030" s="313"/>
    </row>
    <row r="2031" spans="2:5">
      <c r="B2031" s="313"/>
      <c r="C2031" s="313"/>
      <c r="D2031" s="313"/>
      <c r="E2031" s="313"/>
    </row>
    <row r="2032" spans="2:5">
      <c r="B2032" s="313"/>
      <c r="C2032" s="313"/>
      <c r="D2032" s="313"/>
      <c r="E2032" s="313"/>
    </row>
    <row r="2033" spans="2:5">
      <c r="B2033" s="313"/>
      <c r="C2033" s="313"/>
      <c r="D2033" s="313"/>
      <c r="E2033" s="313"/>
    </row>
    <row r="2034" spans="2:5">
      <c r="B2034" s="313"/>
      <c r="C2034" s="313"/>
      <c r="D2034" s="313"/>
      <c r="E2034" s="313"/>
    </row>
    <row r="2035" spans="2:5">
      <c r="B2035" s="313"/>
      <c r="C2035" s="313"/>
      <c r="D2035" s="313"/>
      <c r="E2035" s="313"/>
    </row>
    <row r="2036" spans="2:5">
      <c r="B2036" s="313"/>
      <c r="C2036" s="313"/>
      <c r="D2036" s="313"/>
      <c r="E2036" s="313"/>
    </row>
    <row r="2037" spans="2:5">
      <c r="B2037" s="313"/>
      <c r="C2037" s="313"/>
      <c r="D2037" s="313"/>
      <c r="E2037" s="313"/>
    </row>
    <row r="2038" spans="2:5">
      <c r="B2038" s="313"/>
      <c r="C2038" s="313"/>
      <c r="D2038" s="313"/>
      <c r="E2038" s="313"/>
    </row>
    <row r="2039" spans="2:5">
      <c r="B2039" s="313"/>
      <c r="C2039" s="313"/>
      <c r="D2039" s="313"/>
      <c r="E2039" s="313"/>
    </row>
    <row r="2040" spans="2:5">
      <c r="B2040" s="313"/>
      <c r="C2040" s="313"/>
      <c r="D2040" s="313"/>
      <c r="E2040" s="313"/>
    </row>
    <row r="2041" spans="2:5">
      <c r="B2041" s="313"/>
      <c r="C2041" s="313"/>
      <c r="D2041" s="313"/>
      <c r="E2041" s="313"/>
    </row>
    <row r="2042" spans="2:5">
      <c r="B2042" s="313"/>
      <c r="C2042" s="313"/>
      <c r="D2042" s="313"/>
      <c r="E2042" s="313"/>
    </row>
    <row r="2043" spans="2:5">
      <c r="B2043" s="313"/>
      <c r="C2043" s="313"/>
      <c r="D2043" s="313"/>
      <c r="E2043" s="313"/>
    </row>
    <row r="2044" spans="2:5">
      <c r="B2044" s="313"/>
      <c r="C2044" s="313"/>
      <c r="D2044" s="313"/>
      <c r="E2044" s="313"/>
    </row>
    <row r="2045" spans="2:5">
      <c r="B2045" s="313"/>
      <c r="C2045" s="313"/>
      <c r="D2045" s="313"/>
      <c r="E2045" s="313"/>
    </row>
    <row r="2046" spans="2:5">
      <c r="B2046" s="313"/>
      <c r="C2046" s="313"/>
      <c r="D2046" s="313"/>
      <c r="E2046" s="313"/>
    </row>
    <row r="2047" spans="2:5">
      <c r="B2047" s="313"/>
      <c r="C2047" s="313"/>
      <c r="D2047" s="313"/>
      <c r="E2047" s="313"/>
    </row>
    <row r="2048" spans="2:5">
      <c r="B2048" s="313"/>
      <c r="C2048" s="313"/>
      <c r="D2048" s="313"/>
      <c r="E2048" s="313"/>
    </row>
    <row r="2049" spans="2:5">
      <c r="B2049" s="313"/>
      <c r="C2049" s="313"/>
      <c r="D2049" s="313"/>
      <c r="E2049" s="313"/>
    </row>
    <row r="2050" spans="2:5">
      <c r="B2050" s="313"/>
      <c r="C2050" s="313"/>
      <c r="D2050" s="313"/>
      <c r="E2050" s="313"/>
    </row>
    <row r="2051" spans="2:5">
      <c r="B2051" s="313"/>
      <c r="C2051" s="313"/>
      <c r="D2051" s="313"/>
      <c r="E2051" s="313"/>
    </row>
    <row r="2052" spans="2:5">
      <c r="B2052" s="313"/>
      <c r="C2052" s="313"/>
      <c r="D2052" s="313"/>
      <c r="E2052" s="313"/>
    </row>
    <row r="2053" spans="2:5">
      <c r="B2053" s="313"/>
      <c r="C2053" s="313"/>
      <c r="D2053" s="313"/>
      <c r="E2053" s="313"/>
    </row>
    <row r="2054" spans="2:5">
      <c r="B2054" s="313"/>
      <c r="C2054" s="313"/>
      <c r="D2054" s="313"/>
      <c r="E2054" s="313"/>
    </row>
    <row r="2055" spans="2:5">
      <c r="B2055" s="313"/>
      <c r="C2055" s="313"/>
      <c r="D2055" s="313"/>
      <c r="E2055" s="313"/>
    </row>
    <row r="2056" spans="2:5">
      <c r="B2056" s="313"/>
      <c r="C2056" s="313"/>
      <c r="D2056" s="313"/>
      <c r="E2056" s="313"/>
    </row>
    <row r="2057" spans="2:5">
      <c r="B2057" s="313"/>
      <c r="C2057" s="313"/>
      <c r="D2057" s="313"/>
      <c r="E2057" s="313"/>
    </row>
    <row r="2058" spans="2:5">
      <c r="B2058" s="313"/>
      <c r="C2058" s="313"/>
      <c r="D2058" s="313"/>
      <c r="E2058" s="313"/>
    </row>
    <row r="2059" spans="2:5">
      <c r="B2059" s="313"/>
      <c r="C2059" s="313"/>
      <c r="D2059" s="313"/>
      <c r="E2059" s="313"/>
    </row>
    <row r="2060" spans="2:5">
      <c r="B2060" s="313"/>
      <c r="C2060" s="313"/>
      <c r="D2060" s="313"/>
      <c r="E2060" s="313"/>
    </row>
    <row r="2061" spans="2:5">
      <c r="B2061" s="313"/>
      <c r="C2061" s="313"/>
      <c r="D2061" s="313"/>
      <c r="E2061" s="313"/>
    </row>
    <row r="2062" spans="2:5">
      <c r="B2062" s="313"/>
      <c r="C2062" s="313"/>
      <c r="D2062" s="313"/>
      <c r="E2062" s="313"/>
    </row>
    <row r="2063" spans="2:5">
      <c r="B2063" s="313"/>
      <c r="C2063" s="313"/>
      <c r="D2063" s="313"/>
      <c r="E2063" s="313"/>
    </row>
    <row r="2064" spans="2:5">
      <c r="B2064" s="313"/>
      <c r="C2064" s="313"/>
      <c r="D2064" s="313"/>
      <c r="E2064" s="313"/>
    </row>
    <row r="2065" spans="2:5">
      <c r="B2065" s="313"/>
      <c r="C2065" s="313"/>
      <c r="D2065" s="313"/>
      <c r="E2065" s="313"/>
    </row>
    <row r="2066" spans="2:5">
      <c r="B2066" s="313"/>
      <c r="C2066" s="313"/>
      <c r="D2066" s="313"/>
      <c r="E2066" s="313"/>
    </row>
    <row r="2067" spans="2:5">
      <c r="B2067" s="313"/>
      <c r="C2067" s="313"/>
      <c r="D2067" s="313"/>
      <c r="E2067" s="313"/>
    </row>
    <row r="2068" spans="2:5">
      <c r="B2068" s="313"/>
      <c r="C2068" s="313"/>
      <c r="D2068" s="313"/>
      <c r="E2068" s="313"/>
    </row>
    <row r="2069" spans="2:5">
      <c r="B2069" s="313"/>
      <c r="C2069" s="313"/>
      <c r="D2069" s="313"/>
      <c r="E2069" s="313"/>
    </row>
    <row r="2070" spans="2:5">
      <c r="B2070" s="313"/>
      <c r="C2070" s="313"/>
      <c r="D2070" s="313"/>
      <c r="E2070" s="313"/>
    </row>
    <row r="2071" spans="2:5">
      <c r="B2071" s="313"/>
      <c r="C2071" s="313"/>
      <c r="D2071" s="313"/>
      <c r="E2071" s="313"/>
    </row>
    <row r="2072" spans="2:5">
      <c r="B2072" s="313"/>
      <c r="C2072" s="313"/>
      <c r="D2072" s="313"/>
      <c r="E2072" s="313"/>
    </row>
    <row r="2073" spans="2:5">
      <c r="B2073" s="313"/>
      <c r="C2073" s="313"/>
      <c r="D2073" s="313"/>
      <c r="E2073" s="313"/>
    </row>
    <row r="2074" spans="2:5">
      <c r="B2074" s="313"/>
      <c r="C2074" s="313"/>
      <c r="D2074" s="313"/>
      <c r="E2074" s="313"/>
    </row>
    <row r="2075" spans="2:5">
      <c r="B2075" s="313"/>
      <c r="C2075" s="313"/>
      <c r="D2075" s="313"/>
      <c r="E2075" s="313"/>
    </row>
    <row r="2076" spans="2:5">
      <c r="B2076" s="313"/>
      <c r="C2076" s="313"/>
      <c r="D2076" s="313"/>
      <c r="E2076" s="313"/>
    </row>
    <row r="2077" spans="2:5">
      <c r="B2077" s="313"/>
      <c r="C2077" s="313"/>
      <c r="D2077" s="313"/>
      <c r="E2077" s="313"/>
    </row>
    <row r="2078" spans="2:5">
      <c r="B2078" s="313"/>
      <c r="C2078" s="313"/>
      <c r="D2078" s="313"/>
      <c r="E2078" s="313"/>
    </row>
    <row r="2079" spans="2:5">
      <c r="B2079" s="313"/>
      <c r="C2079" s="313"/>
      <c r="D2079" s="313"/>
      <c r="E2079" s="313"/>
    </row>
    <row r="2080" spans="2:5">
      <c r="B2080" s="313"/>
      <c r="C2080" s="313"/>
      <c r="D2080" s="313"/>
      <c r="E2080" s="313"/>
    </row>
    <row r="2081" spans="2:5">
      <c r="B2081" s="313"/>
      <c r="C2081" s="313"/>
      <c r="D2081" s="313"/>
      <c r="E2081" s="313"/>
    </row>
    <row r="2082" spans="2:5">
      <c r="B2082" s="313"/>
      <c r="C2082" s="313"/>
      <c r="D2082" s="313"/>
      <c r="E2082" s="313"/>
    </row>
    <row r="2083" spans="2:5">
      <c r="B2083" s="313"/>
      <c r="C2083" s="313"/>
      <c r="D2083" s="313"/>
      <c r="E2083" s="313"/>
    </row>
    <row r="2084" spans="2:5">
      <c r="B2084" s="313"/>
      <c r="C2084" s="313"/>
      <c r="D2084" s="313"/>
      <c r="E2084" s="313"/>
    </row>
    <row r="2085" spans="2:5">
      <c r="B2085" s="313"/>
      <c r="C2085" s="313"/>
      <c r="D2085" s="313"/>
      <c r="E2085" s="313"/>
    </row>
    <row r="2086" spans="2:5">
      <c r="B2086" s="313"/>
      <c r="C2086" s="313"/>
      <c r="D2086" s="313"/>
      <c r="E2086" s="313"/>
    </row>
    <row r="2087" spans="2:5">
      <c r="B2087" s="313"/>
      <c r="C2087" s="313"/>
      <c r="D2087" s="313"/>
      <c r="E2087" s="313"/>
    </row>
    <row r="2088" spans="2:5">
      <c r="B2088" s="313"/>
      <c r="C2088" s="313"/>
      <c r="D2088" s="313"/>
      <c r="E2088" s="313"/>
    </row>
    <row r="2089" spans="2:5">
      <c r="B2089" s="313"/>
      <c r="C2089" s="313"/>
      <c r="D2089" s="313"/>
      <c r="E2089" s="313"/>
    </row>
    <row r="2090" spans="2:5">
      <c r="B2090" s="313"/>
      <c r="C2090" s="313"/>
      <c r="D2090" s="313"/>
      <c r="E2090" s="313"/>
    </row>
    <row r="2091" spans="2:5">
      <c r="B2091" s="313"/>
      <c r="C2091" s="313"/>
      <c r="D2091" s="313"/>
      <c r="E2091" s="313"/>
    </row>
    <row r="2092" spans="2:5">
      <c r="B2092" s="313"/>
      <c r="C2092" s="313"/>
      <c r="D2092" s="313"/>
      <c r="E2092" s="313"/>
    </row>
    <row r="2093" spans="2:5">
      <c r="B2093" s="313"/>
      <c r="C2093" s="313"/>
      <c r="D2093" s="313"/>
      <c r="E2093" s="313"/>
    </row>
    <row r="2094" spans="2:5">
      <c r="B2094" s="313"/>
      <c r="C2094" s="313"/>
      <c r="D2094" s="313"/>
      <c r="E2094" s="313"/>
    </row>
    <row r="2095" spans="2:5">
      <c r="B2095" s="313"/>
      <c r="C2095" s="313"/>
      <c r="D2095" s="313"/>
      <c r="E2095" s="313"/>
    </row>
    <row r="2096" spans="2:5">
      <c r="B2096" s="313"/>
      <c r="C2096" s="313"/>
      <c r="D2096" s="313"/>
      <c r="E2096" s="313"/>
    </row>
    <row r="2097" spans="2:5">
      <c r="B2097" s="313"/>
      <c r="C2097" s="313"/>
      <c r="D2097" s="313"/>
      <c r="E2097" s="313"/>
    </row>
    <row r="2098" spans="2:5">
      <c r="B2098" s="313"/>
      <c r="C2098" s="313"/>
      <c r="D2098" s="313"/>
      <c r="E2098" s="313"/>
    </row>
    <row r="2099" spans="2:5">
      <c r="B2099" s="313"/>
      <c r="C2099" s="313"/>
      <c r="D2099" s="313"/>
      <c r="E2099" s="313"/>
    </row>
    <row r="2100" spans="2:5">
      <c r="B2100" s="313"/>
      <c r="C2100" s="313"/>
      <c r="D2100" s="313"/>
      <c r="E2100" s="313"/>
    </row>
    <row r="2101" spans="2:5">
      <c r="B2101" s="313"/>
      <c r="C2101" s="313"/>
      <c r="D2101" s="313"/>
      <c r="E2101" s="313"/>
    </row>
    <row r="2102" spans="2:5">
      <c r="B2102" s="313"/>
      <c r="C2102" s="313"/>
      <c r="D2102" s="313"/>
      <c r="E2102" s="313"/>
    </row>
    <row r="2103" spans="2:5">
      <c r="B2103" s="313"/>
      <c r="C2103" s="313"/>
      <c r="D2103" s="313"/>
      <c r="E2103" s="313"/>
    </row>
  </sheetData>
  <protectedRanges>
    <protectedRange sqref="Q11:R12" name="Oblast1_1_1"/>
  </protectedRanges>
  <mergeCells count="14">
    <mergeCell ref="I3:J3"/>
    <mergeCell ref="B5:B6"/>
    <mergeCell ref="C5:C6"/>
    <mergeCell ref="D5:D6"/>
    <mergeCell ref="E5:E6"/>
    <mergeCell ref="F5:F6"/>
    <mergeCell ref="G5:K5"/>
    <mergeCell ref="L6:R6"/>
    <mergeCell ref="B26:B27"/>
    <mergeCell ref="C26:C27"/>
    <mergeCell ref="D26:D27"/>
    <mergeCell ref="E26:E27"/>
    <mergeCell ref="F26:F27"/>
    <mergeCell ref="G26:K26"/>
  </mergeCells>
  <conditionalFormatting sqref="J2 F3">
    <cfRule type="cellIs" dxfId="0" priority="1" stopIfTrue="1" operator="equal">
      <formula>"CHYBA"</formula>
    </cfRule>
  </conditionalFormatting>
  <dataValidations count="1">
    <dataValidation type="list" allowBlank="1" showInputMessage="1" showErrorMessage="1" sqref="I2" xr:uid="{14F6AB41-B3C6-4AFE-93EE-73AD5A1FAD3A}">
      <formula1>$S$2:$S$8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1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fitToPage="1"/>
  </sheetPr>
  <dimension ref="B1:L41"/>
  <sheetViews>
    <sheetView showGridLines="0" zoomScale="85" zoomScaleNormal="85" workbookViewId="0">
      <selection activeCell="B1" sqref="B1"/>
    </sheetView>
  </sheetViews>
  <sheetFormatPr defaultRowHeight="12.75"/>
  <cols>
    <col min="1" max="1" width="2.7109375" customWidth="1"/>
    <col min="2" max="2" width="3.28515625" customWidth="1"/>
    <col min="3" max="3" width="28.42578125" customWidth="1"/>
    <col min="4" max="4" width="15" customWidth="1"/>
    <col min="5" max="5" width="19.5703125" customWidth="1"/>
    <col min="6" max="6" width="19" customWidth="1"/>
    <col min="7" max="7" width="15" customWidth="1"/>
  </cols>
  <sheetData>
    <row r="1" spans="2:9" ht="13.5" thickBot="1">
      <c r="I1" s="314" t="s">
        <v>264</v>
      </c>
    </row>
    <row r="2" spans="2:9" ht="12.75" customHeight="1" thickBot="1">
      <c r="B2" s="47"/>
      <c r="C2" s="47"/>
      <c r="D2" s="1" t="s">
        <v>0</v>
      </c>
      <c r="E2" s="48"/>
      <c r="F2" s="1" t="s">
        <v>1</v>
      </c>
      <c r="G2" s="45">
        <f>Identifikace!$B$14</f>
        <v>2025</v>
      </c>
      <c r="I2" s="1661" t="s">
        <v>435</v>
      </c>
    </row>
    <row r="3" spans="2:9">
      <c r="B3" s="47"/>
      <c r="C3" s="47"/>
      <c r="D3" s="1"/>
      <c r="E3" s="198"/>
      <c r="F3" s="1"/>
      <c r="G3" s="46"/>
      <c r="I3" s="1661" t="s">
        <v>433</v>
      </c>
    </row>
    <row r="4" spans="2:9" ht="15.75" customHeight="1">
      <c r="B4" s="101" t="s">
        <v>378</v>
      </c>
      <c r="C4" s="50"/>
      <c r="D4" s="50"/>
      <c r="E4" s="50"/>
      <c r="F4" s="50"/>
      <c r="G4" s="50"/>
      <c r="I4" s="1661" t="s">
        <v>438</v>
      </c>
    </row>
    <row r="5" spans="2:9" ht="13.5" thickBot="1">
      <c r="B5" s="51"/>
      <c r="C5" s="52"/>
      <c r="D5" s="52"/>
      <c r="E5" s="1801"/>
      <c r="F5" s="1801"/>
      <c r="G5" s="47"/>
      <c r="I5" s="1661" t="s">
        <v>431</v>
      </c>
    </row>
    <row r="6" spans="2:9" ht="29.25" customHeight="1" thickBot="1">
      <c r="B6" s="1802"/>
      <c r="C6" s="1803"/>
      <c r="D6" s="1804"/>
      <c r="E6" s="53" t="s">
        <v>129</v>
      </c>
      <c r="F6" s="54" t="s">
        <v>59</v>
      </c>
      <c r="G6" s="55"/>
      <c r="I6" s="1661" t="s">
        <v>436</v>
      </c>
    </row>
    <row r="7" spans="2:9" ht="13.5" thickBot="1">
      <c r="B7" s="1805"/>
      <c r="C7" s="1806"/>
      <c r="D7" s="1807"/>
      <c r="E7" s="56" t="s">
        <v>130</v>
      </c>
      <c r="F7" s="57" t="s">
        <v>58</v>
      </c>
      <c r="G7" s="58"/>
      <c r="I7" s="1661" t="s">
        <v>437</v>
      </c>
    </row>
    <row r="8" spans="2:9" ht="13.5" thickBot="1">
      <c r="B8" s="59"/>
      <c r="C8" s="1808" t="s">
        <v>9</v>
      </c>
      <c r="D8" s="1809"/>
      <c r="E8" s="61" t="s">
        <v>10</v>
      </c>
      <c r="F8" s="62" t="s">
        <v>11</v>
      </c>
      <c r="G8" s="63"/>
      <c r="I8" s="1661" t="s">
        <v>432</v>
      </c>
    </row>
    <row r="9" spans="2:9" ht="14.25" customHeight="1" thickBot="1">
      <c r="B9" s="64">
        <v>1</v>
      </c>
      <c r="C9" s="1810" t="s">
        <v>131</v>
      </c>
      <c r="D9" s="1811"/>
      <c r="E9" s="363">
        <f>SUM(E10:E13)</f>
        <v>0</v>
      </c>
      <c r="F9" s="369" t="s">
        <v>47</v>
      </c>
      <c r="G9" s="63"/>
    </row>
    <row r="10" spans="2:9" ht="14.25" customHeight="1">
      <c r="B10" s="64">
        <f>B9+1</f>
        <v>2</v>
      </c>
      <c r="C10" s="1814" t="s">
        <v>132</v>
      </c>
      <c r="D10" s="1815"/>
      <c r="E10" s="65"/>
      <c r="F10" s="371" t="s">
        <v>47</v>
      </c>
      <c r="G10" s="63"/>
    </row>
    <row r="11" spans="2:9" ht="14.25" customHeight="1">
      <c r="B11" s="66">
        <f t="shared" ref="B11:B33" si="0">B10+1</f>
        <v>3</v>
      </c>
      <c r="C11" s="1816" t="s">
        <v>133</v>
      </c>
      <c r="D11" s="1817"/>
      <c r="E11" s="65"/>
      <c r="F11" s="371" t="s">
        <v>47</v>
      </c>
      <c r="G11" s="63"/>
    </row>
    <row r="12" spans="2:9" ht="14.25" customHeight="1">
      <c r="B12" s="66">
        <f t="shared" si="0"/>
        <v>4</v>
      </c>
      <c r="C12" s="68" t="s">
        <v>134</v>
      </c>
      <c r="D12" s="69"/>
      <c r="E12" s="65"/>
      <c r="F12" s="372"/>
      <c r="G12" s="63"/>
    </row>
    <row r="13" spans="2:9" ht="14.25" customHeight="1" thickBot="1">
      <c r="B13" s="70">
        <f t="shared" si="0"/>
        <v>5</v>
      </c>
      <c r="C13" s="1818" t="s">
        <v>135</v>
      </c>
      <c r="D13" s="1819"/>
      <c r="E13" s="65"/>
      <c r="F13" s="371" t="s">
        <v>47</v>
      </c>
      <c r="G13" s="63"/>
    </row>
    <row r="14" spans="2:9" ht="14.25" customHeight="1" thickBot="1">
      <c r="B14" s="64">
        <f t="shared" si="0"/>
        <v>6</v>
      </c>
      <c r="C14" s="1810" t="s">
        <v>136</v>
      </c>
      <c r="D14" s="1811"/>
      <c r="E14" s="363">
        <f>SUM(E16:E21,E23:E28,E31)</f>
        <v>0</v>
      </c>
      <c r="F14" s="370" t="s">
        <v>47</v>
      </c>
      <c r="G14" s="63"/>
    </row>
    <row r="15" spans="2:9" ht="14.25" customHeight="1">
      <c r="B15" s="64">
        <f t="shared" si="0"/>
        <v>7</v>
      </c>
      <c r="C15" s="1812" t="s">
        <v>27</v>
      </c>
      <c r="D15" s="1813"/>
      <c r="E15" s="364" t="s">
        <v>47</v>
      </c>
      <c r="F15" s="373" t="s">
        <v>47</v>
      </c>
      <c r="G15" s="63"/>
    </row>
    <row r="16" spans="2:9" ht="14.25" customHeight="1">
      <c r="B16" s="66">
        <f t="shared" si="0"/>
        <v>8</v>
      </c>
      <c r="C16" s="1818" t="s">
        <v>137</v>
      </c>
      <c r="D16" s="1819"/>
      <c r="E16" s="72"/>
      <c r="F16" s="376"/>
      <c r="G16" s="73"/>
    </row>
    <row r="17" spans="2:12" ht="14.25" customHeight="1">
      <c r="B17" s="66">
        <f t="shared" si="0"/>
        <v>9</v>
      </c>
      <c r="C17" s="1816" t="s">
        <v>138</v>
      </c>
      <c r="D17" s="1817"/>
      <c r="E17" s="65"/>
      <c r="F17" s="375"/>
      <c r="G17" s="195"/>
      <c r="H17" s="196"/>
      <c r="I17" s="196"/>
      <c r="J17" s="196"/>
      <c r="K17" s="196"/>
      <c r="L17" s="196"/>
    </row>
    <row r="18" spans="2:12" ht="14.25" customHeight="1">
      <c r="B18" s="66">
        <f t="shared" si="0"/>
        <v>10</v>
      </c>
      <c r="C18" s="1818" t="s">
        <v>139</v>
      </c>
      <c r="D18" s="1819"/>
      <c r="E18" s="65"/>
      <c r="F18" s="372"/>
      <c r="G18" s="73"/>
    </row>
    <row r="19" spans="2:12" ht="14.25" customHeight="1">
      <c r="B19" s="66">
        <f t="shared" si="0"/>
        <v>11</v>
      </c>
      <c r="C19" s="68" t="s">
        <v>140</v>
      </c>
      <c r="D19" s="69"/>
      <c r="E19" s="65"/>
      <c r="F19" s="371" t="s">
        <v>47</v>
      </c>
      <c r="G19" s="73"/>
    </row>
    <row r="20" spans="2:12" ht="14.25" customHeight="1">
      <c r="B20" s="66">
        <f t="shared" si="0"/>
        <v>12</v>
      </c>
      <c r="C20" s="1818" t="s">
        <v>141</v>
      </c>
      <c r="D20" s="1819"/>
      <c r="E20" s="65"/>
      <c r="F20" s="375"/>
      <c r="G20" s="73"/>
    </row>
    <row r="21" spans="2:12" ht="14.25" customHeight="1" thickBot="1">
      <c r="B21" s="66">
        <f t="shared" si="0"/>
        <v>13</v>
      </c>
      <c r="C21" s="1818" t="s">
        <v>142</v>
      </c>
      <c r="D21" s="1819"/>
      <c r="E21" s="65"/>
      <c r="F21" s="372"/>
      <c r="G21" s="74"/>
    </row>
    <row r="22" spans="2:12" ht="14.25" customHeight="1">
      <c r="B22" s="64">
        <f t="shared" si="0"/>
        <v>14</v>
      </c>
      <c r="C22" s="1812" t="s">
        <v>143</v>
      </c>
      <c r="D22" s="1813"/>
      <c r="E22" s="365" t="s">
        <v>47</v>
      </c>
      <c r="F22" s="373" t="s">
        <v>47</v>
      </c>
      <c r="G22" s="76"/>
    </row>
    <row r="23" spans="2:12" ht="14.25" customHeight="1">
      <c r="B23" s="66">
        <f t="shared" si="0"/>
        <v>15</v>
      </c>
      <c r="C23" s="1818" t="s">
        <v>137</v>
      </c>
      <c r="D23" s="1819"/>
      <c r="E23" s="77"/>
      <c r="F23" s="377"/>
      <c r="G23" s="74"/>
    </row>
    <row r="24" spans="2:12" ht="14.25" customHeight="1">
      <c r="B24" s="66">
        <f t="shared" si="0"/>
        <v>16</v>
      </c>
      <c r="C24" s="1816" t="s">
        <v>138</v>
      </c>
      <c r="D24" s="1817"/>
      <c r="E24" s="65"/>
      <c r="F24" s="375"/>
      <c r="G24" s="195"/>
      <c r="H24" s="196"/>
      <c r="I24" s="196"/>
      <c r="J24" s="196"/>
      <c r="K24" s="196"/>
      <c r="L24" s="196"/>
    </row>
    <row r="25" spans="2:12" ht="14.25" customHeight="1">
      <c r="B25" s="66">
        <f t="shared" si="0"/>
        <v>17</v>
      </c>
      <c r="C25" s="1818" t="s">
        <v>139</v>
      </c>
      <c r="D25" s="1819"/>
      <c r="E25" s="65"/>
      <c r="F25" s="372"/>
      <c r="G25" s="74"/>
    </row>
    <row r="26" spans="2:12" ht="14.25" customHeight="1">
      <c r="B26" s="66">
        <f t="shared" si="0"/>
        <v>18</v>
      </c>
      <c r="C26" s="68" t="s">
        <v>140</v>
      </c>
      <c r="D26" s="69"/>
      <c r="E26" s="65"/>
      <c r="F26" s="371" t="s">
        <v>47</v>
      </c>
      <c r="G26" s="74"/>
    </row>
    <row r="27" spans="2:12" ht="14.25" customHeight="1">
      <c r="B27" s="66">
        <f t="shared" si="0"/>
        <v>19</v>
      </c>
      <c r="C27" s="1818" t="s">
        <v>141</v>
      </c>
      <c r="D27" s="1819"/>
      <c r="E27" s="65"/>
      <c r="F27" s="375"/>
      <c r="G27" s="74"/>
    </row>
    <row r="28" spans="2:12" ht="14.25" customHeight="1" thickBot="1">
      <c r="B28" s="66">
        <f t="shared" si="0"/>
        <v>20</v>
      </c>
      <c r="C28" s="1818" t="s">
        <v>142</v>
      </c>
      <c r="D28" s="1819"/>
      <c r="E28" s="65"/>
      <c r="F28" s="372"/>
      <c r="G28" s="74"/>
    </row>
    <row r="29" spans="2:12" ht="14.25" customHeight="1">
      <c r="B29" s="64">
        <f t="shared" si="0"/>
        <v>21</v>
      </c>
      <c r="C29" s="1812" t="s">
        <v>144</v>
      </c>
      <c r="D29" s="1813"/>
      <c r="E29" s="366">
        <f>E16+E23</f>
        <v>0</v>
      </c>
      <c r="F29" s="378">
        <f>F16+F18+F23+F25</f>
        <v>0</v>
      </c>
      <c r="G29" s="76"/>
    </row>
    <row r="30" spans="2:12" ht="14.25" customHeight="1">
      <c r="B30" s="66">
        <f t="shared" si="0"/>
        <v>22</v>
      </c>
      <c r="C30" s="1822" t="s">
        <v>145</v>
      </c>
      <c r="D30" s="1823"/>
      <c r="E30" s="367">
        <f>E21+E28</f>
        <v>0</v>
      </c>
      <c r="F30" s="379">
        <f>F21+F28</f>
        <v>0</v>
      </c>
      <c r="G30" s="78"/>
    </row>
    <row r="31" spans="2:12" ht="14.25" customHeight="1" thickBot="1">
      <c r="B31" s="70">
        <f t="shared" si="0"/>
        <v>23</v>
      </c>
      <c r="C31" s="1824" t="s">
        <v>146</v>
      </c>
      <c r="D31" s="1825"/>
      <c r="E31" s="685"/>
      <c r="F31" s="374" t="s">
        <v>47</v>
      </c>
      <c r="G31" s="78"/>
    </row>
    <row r="32" spans="2:12" ht="14.25" customHeight="1" thickBot="1">
      <c r="B32" s="64">
        <f t="shared" si="0"/>
        <v>24</v>
      </c>
      <c r="C32" s="79" t="s">
        <v>23</v>
      </c>
      <c r="D32" s="80"/>
      <c r="E32" s="380">
        <f>E14-E31</f>
        <v>0</v>
      </c>
      <c r="F32" s="381">
        <f>SUM(F16:F18,F20:F21,F23:F25,F27:F28)</f>
        <v>0</v>
      </c>
      <c r="G32" s="195" t="s">
        <v>226</v>
      </c>
      <c r="H32" s="196"/>
      <c r="I32" s="196"/>
      <c r="J32" s="196"/>
    </row>
    <row r="33" spans="2:7" ht="14.25" customHeight="1" thickBot="1">
      <c r="B33" s="81">
        <f t="shared" si="0"/>
        <v>25</v>
      </c>
      <c r="C33" s="1820" t="s">
        <v>147</v>
      </c>
      <c r="D33" s="1821"/>
      <c r="E33" s="368">
        <f>E9-E14</f>
        <v>0</v>
      </c>
      <c r="F33" s="370" t="s">
        <v>47</v>
      </c>
      <c r="G33" s="76"/>
    </row>
    <row r="34" spans="2:7">
      <c r="B34" s="82"/>
      <c r="C34" s="83"/>
      <c r="D34" s="83"/>
      <c r="E34" s="84"/>
      <c r="F34" s="76"/>
      <c r="G34" s="76"/>
    </row>
    <row r="35" spans="2:7" ht="13.5" thickBot="1">
      <c r="B35" s="82"/>
      <c r="C35" s="83"/>
      <c r="D35" s="83"/>
      <c r="E35" s="84"/>
      <c r="F35" s="76"/>
      <c r="G35" s="76"/>
    </row>
    <row r="36" spans="2:7">
      <c r="B36" s="82"/>
      <c r="C36" s="47"/>
      <c r="D36" s="20" t="s">
        <v>60</v>
      </c>
      <c r="E36" s="85"/>
      <c r="F36" s="21" t="s">
        <v>61</v>
      </c>
      <c r="G36" s="86"/>
    </row>
    <row r="37" spans="2:7">
      <c r="B37" s="87"/>
      <c r="C37" s="47"/>
      <c r="D37" s="22" t="s">
        <v>62</v>
      </c>
      <c r="E37" s="88"/>
      <c r="F37" s="23" t="s">
        <v>62</v>
      </c>
      <c r="G37" s="89"/>
    </row>
    <row r="38" spans="2:7">
      <c r="B38" s="47"/>
      <c r="C38" s="47"/>
      <c r="D38" s="90"/>
      <c r="E38" s="91"/>
      <c r="F38" s="92"/>
      <c r="G38" s="93"/>
    </row>
    <row r="39" spans="2:7">
      <c r="B39" s="47"/>
      <c r="C39" s="47"/>
      <c r="D39" s="94"/>
      <c r="E39" s="91"/>
      <c r="F39" s="95"/>
      <c r="G39" s="93"/>
    </row>
    <row r="40" spans="2:7" ht="13.5" thickBot="1">
      <c r="B40" s="47"/>
      <c r="C40" s="47"/>
      <c r="D40" s="24" t="s">
        <v>63</v>
      </c>
      <c r="E40" s="96"/>
      <c r="F40" s="97" t="s">
        <v>63</v>
      </c>
      <c r="G40" s="98"/>
    </row>
    <row r="41" spans="2:7" ht="13.5" thickBot="1">
      <c r="B41" s="47"/>
      <c r="C41" s="47"/>
      <c r="D41" s="25" t="s">
        <v>64</v>
      </c>
      <c r="E41" s="99"/>
      <c r="F41" s="26"/>
      <c r="G41" s="100"/>
    </row>
  </sheetData>
  <mergeCells count="24">
    <mergeCell ref="C33:D33"/>
    <mergeCell ref="C28:D28"/>
    <mergeCell ref="C29:D29"/>
    <mergeCell ref="C30:D30"/>
    <mergeCell ref="C16:D16"/>
    <mergeCell ref="C20:D20"/>
    <mergeCell ref="C21:D21"/>
    <mergeCell ref="C22:D22"/>
    <mergeCell ref="C17:D17"/>
    <mergeCell ref="C18:D18"/>
    <mergeCell ref="C23:D23"/>
    <mergeCell ref="C24:D24"/>
    <mergeCell ref="C25:D25"/>
    <mergeCell ref="C27:D27"/>
    <mergeCell ref="C31:D31"/>
    <mergeCell ref="E5:F5"/>
    <mergeCell ref="B6:D7"/>
    <mergeCell ref="C8:D8"/>
    <mergeCell ref="C9:D9"/>
    <mergeCell ref="C15:D15"/>
    <mergeCell ref="C10:D10"/>
    <mergeCell ref="C11:D11"/>
    <mergeCell ref="C13:D13"/>
    <mergeCell ref="C14:D14"/>
  </mergeCells>
  <phoneticPr fontId="0" type="noConversion"/>
  <dataValidations count="1">
    <dataValidation type="list" allowBlank="1" showInputMessage="1" showErrorMessage="1" sqref="E2" xr:uid="{22A11C54-6C4C-444A-9B82-DC2BF04EAB7C}">
      <formula1>$I$2:$I$8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  <pageSetUpPr fitToPage="1"/>
  </sheetPr>
  <dimension ref="B1:I42"/>
  <sheetViews>
    <sheetView showGridLines="0" zoomScale="85" zoomScaleNormal="85" workbookViewId="0"/>
  </sheetViews>
  <sheetFormatPr defaultRowHeight="12.75"/>
  <cols>
    <col min="1" max="1" width="2.7109375" customWidth="1"/>
    <col min="2" max="2" width="3.28515625" customWidth="1"/>
    <col min="3" max="3" width="43.28515625" customWidth="1"/>
    <col min="4" max="4" width="13.85546875" customWidth="1"/>
    <col min="5" max="5" width="19.5703125" customWidth="1"/>
    <col min="6" max="6" width="13.85546875" customWidth="1"/>
    <col min="7" max="7" width="16" bestFit="1" customWidth="1"/>
  </cols>
  <sheetData>
    <row r="1" spans="2:9" ht="13.5" thickBot="1">
      <c r="I1" s="314" t="s">
        <v>264</v>
      </c>
    </row>
    <row r="2" spans="2:9" ht="13.5" customHeight="1" thickBot="1">
      <c r="B2" s="102"/>
      <c r="C2" s="103"/>
      <c r="D2" s="1" t="s">
        <v>0</v>
      </c>
      <c r="E2" s="48"/>
      <c r="F2" s="1" t="s">
        <v>1</v>
      </c>
      <c r="G2" s="45">
        <f>Identifikace!$B$14</f>
        <v>2025</v>
      </c>
      <c r="I2" s="1661" t="s">
        <v>435</v>
      </c>
    </row>
    <row r="3" spans="2:9">
      <c r="B3" s="102"/>
      <c r="C3" s="103"/>
      <c r="D3" s="1"/>
      <c r="E3" s="198"/>
      <c r="F3" s="1"/>
      <c r="G3" s="46"/>
      <c r="I3" s="1661" t="s">
        <v>433</v>
      </c>
    </row>
    <row r="4" spans="2:9" ht="15.75" customHeight="1">
      <c r="B4" s="49" t="s">
        <v>349</v>
      </c>
      <c r="C4" s="50"/>
      <c r="D4" s="50"/>
      <c r="E4" s="50"/>
      <c r="F4" s="50"/>
      <c r="G4" s="50"/>
      <c r="I4" s="1661" t="s">
        <v>438</v>
      </c>
    </row>
    <row r="5" spans="2:9" ht="13.5" thickBot="1">
      <c r="B5" s="104"/>
      <c r="C5" s="50"/>
      <c r="D5" s="50"/>
      <c r="E5" s="50"/>
      <c r="F5" s="63"/>
      <c r="G5" s="50"/>
      <c r="I5" s="1661" t="s">
        <v>431</v>
      </c>
    </row>
    <row r="6" spans="2:9" ht="13.5" thickBot="1">
      <c r="B6" s="51"/>
      <c r="C6" s="52"/>
      <c r="D6" s="1826">
        <f>$G$2+1</f>
        <v>2026</v>
      </c>
      <c r="E6" s="1827"/>
      <c r="F6" s="1826">
        <f>$D$6+1</f>
        <v>2027</v>
      </c>
      <c r="G6" s="1827"/>
      <c r="I6" s="1661" t="s">
        <v>436</v>
      </c>
    </row>
    <row r="7" spans="2:9" ht="29.25" customHeight="1" thickBot="1">
      <c r="B7" s="1802"/>
      <c r="C7" s="1803"/>
      <c r="D7" s="105" t="s">
        <v>129</v>
      </c>
      <c r="E7" s="106" t="s">
        <v>59</v>
      </c>
      <c r="F7" s="105" t="s">
        <v>129</v>
      </c>
      <c r="G7" s="106" t="s">
        <v>59</v>
      </c>
      <c r="I7" s="1661" t="s">
        <v>437</v>
      </c>
    </row>
    <row r="8" spans="2:9" ht="13.5" thickBot="1">
      <c r="B8" s="1805"/>
      <c r="C8" s="1806"/>
      <c r="D8" s="107" t="s">
        <v>130</v>
      </c>
      <c r="E8" s="108" t="s">
        <v>58</v>
      </c>
      <c r="F8" s="107" t="s">
        <v>130</v>
      </c>
      <c r="G8" s="108" t="s">
        <v>58</v>
      </c>
      <c r="I8" s="1661" t="s">
        <v>432</v>
      </c>
    </row>
    <row r="9" spans="2:9" ht="13.5" thickBot="1">
      <c r="B9" s="59"/>
      <c r="C9" s="60" t="s">
        <v>9</v>
      </c>
      <c r="D9" s="61" t="s">
        <v>10</v>
      </c>
      <c r="E9" s="62" t="s">
        <v>11</v>
      </c>
      <c r="F9" s="61" t="s">
        <v>12</v>
      </c>
      <c r="G9" s="62" t="s">
        <v>13</v>
      </c>
    </row>
    <row r="10" spans="2:9" ht="13.5" thickBot="1">
      <c r="B10" s="71">
        <v>1</v>
      </c>
      <c r="C10" s="109" t="s">
        <v>131</v>
      </c>
      <c r="D10" s="363">
        <f>SUM(D11:D14)</f>
        <v>0</v>
      </c>
      <c r="E10" s="369" t="s">
        <v>47</v>
      </c>
      <c r="F10" s="363">
        <f>SUM(F11:F14)</f>
        <v>0</v>
      </c>
      <c r="G10" s="369" t="s">
        <v>47</v>
      </c>
    </row>
    <row r="11" spans="2:9">
      <c r="B11" s="71">
        <v>2</v>
      </c>
      <c r="C11" s="110" t="s">
        <v>132</v>
      </c>
      <c r="D11" s="111"/>
      <c r="E11" s="382" t="s">
        <v>47</v>
      </c>
      <c r="F11" s="111"/>
      <c r="G11" s="382" t="s">
        <v>47</v>
      </c>
    </row>
    <row r="12" spans="2:9">
      <c r="B12" s="113">
        <v>3</v>
      </c>
      <c r="C12" s="67" t="s">
        <v>133</v>
      </c>
      <c r="D12" s="111"/>
      <c r="E12" s="382" t="s">
        <v>47</v>
      </c>
      <c r="F12" s="111"/>
      <c r="G12" s="382" t="s">
        <v>47</v>
      </c>
    </row>
    <row r="13" spans="2:9">
      <c r="B13" s="113">
        <v>4</v>
      </c>
      <c r="C13" s="68" t="s">
        <v>134</v>
      </c>
      <c r="D13" s="111"/>
      <c r="E13" s="112"/>
      <c r="F13" s="111"/>
      <c r="G13" s="112"/>
    </row>
    <row r="14" spans="2:9" ht="13.5" thickBot="1">
      <c r="B14" s="114">
        <v>5</v>
      </c>
      <c r="C14" s="75" t="s">
        <v>135</v>
      </c>
      <c r="D14" s="111"/>
      <c r="E14" s="382" t="s">
        <v>47</v>
      </c>
      <c r="F14" s="111"/>
      <c r="G14" s="382" t="s">
        <v>47</v>
      </c>
    </row>
    <row r="15" spans="2:9" ht="13.5" thickBot="1">
      <c r="B15" s="71">
        <v>6</v>
      </c>
      <c r="C15" s="109" t="s">
        <v>136</v>
      </c>
      <c r="D15" s="363">
        <f>SUM(D17:D22,D24:D29,D32)</f>
        <v>0</v>
      </c>
      <c r="E15" s="370" t="s">
        <v>47</v>
      </c>
      <c r="F15" s="363">
        <f>SUM(F17:F22,F24:F29,F32)</f>
        <v>0</v>
      </c>
      <c r="G15" s="370" t="s">
        <v>47</v>
      </c>
    </row>
    <row r="16" spans="2:9">
      <c r="B16" s="115">
        <v>7</v>
      </c>
      <c r="C16" s="116" t="s">
        <v>27</v>
      </c>
      <c r="D16" s="364" t="s">
        <v>47</v>
      </c>
      <c r="E16" s="384" t="s">
        <v>47</v>
      </c>
      <c r="F16" s="364" t="s">
        <v>47</v>
      </c>
      <c r="G16" s="384" t="s">
        <v>47</v>
      </c>
    </row>
    <row r="17" spans="2:8">
      <c r="B17" s="117">
        <v>8</v>
      </c>
      <c r="C17" s="68" t="s">
        <v>137</v>
      </c>
      <c r="D17" s="118"/>
      <c r="E17" s="645"/>
      <c r="F17" s="118"/>
      <c r="G17" s="645"/>
    </row>
    <row r="18" spans="2:8">
      <c r="B18" s="119">
        <v>9</v>
      </c>
      <c r="C18" s="67" t="s">
        <v>138</v>
      </c>
      <c r="D18" s="111"/>
      <c r="E18" s="112"/>
      <c r="F18" s="111"/>
      <c r="G18" s="656"/>
      <c r="H18" s="195"/>
    </row>
    <row r="19" spans="2:8">
      <c r="B19" s="119">
        <v>10</v>
      </c>
      <c r="C19" s="68" t="s">
        <v>139</v>
      </c>
      <c r="D19" s="111"/>
      <c r="E19" s="646"/>
      <c r="F19" s="111"/>
      <c r="G19" s="646"/>
    </row>
    <row r="20" spans="2:8">
      <c r="B20" s="119">
        <v>11</v>
      </c>
      <c r="C20" s="68" t="s">
        <v>140</v>
      </c>
      <c r="D20" s="111"/>
      <c r="E20" s="382" t="s">
        <v>47</v>
      </c>
      <c r="F20" s="111"/>
      <c r="G20" s="382" t="s">
        <v>47</v>
      </c>
    </row>
    <row r="21" spans="2:8">
      <c r="B21" s="119">
        <v>12</v>
      </c>
      <c r="C21" s="68" t="s">
        <v>141</v>
      </c>
      <c r="D21" s="111"/>
      <c r="E21" s="112"/>
      <c r="F21" s="111"/>
      <c r="G21" s="656"/>
    </row>
    <row r="22" spans="2:8" ht="13.5" thickBot="1">
      <c r="B22" s="117">
        <v>13</v>
      </c>
      <c r="C22" s="68" t="s">
        <v>142</v>
      </c>
      <c r="D22" s="111"/>
      <c r="E22" s="646"/>
      <c r="F22" s="111"/>
      <c r="G22" s="646"/>
    </row>
    <row r="23" spans="2:8">
      <c r="B23" s="71">
        <v>15</v>
      </c>
      <c r="C23" s="116" t="s">
        <v>143</v>
      </c>
      <c r="D23" s="364" t="s">
        <v>47</v>
      </c>
      <c r="E23" s="648" t="s">
        <v>47</v>
      </c>
      <c r="F23" s="364" t="s">
        <v>47</v>
      </c>
      <c r="G23" s="384" t="s">
        <v>47</v>
      </c>
    </row>
    <row r="24" spans="2:8">
      <c r="B24" s="119">
        <v>16</v>
      </c>
      <c r="C24" s="68" t="s">
        <v>137</v>
      </c>
      <c r="D24" s="111"/>
      <c r="E24" s="647"/>
      <c r="F24" s="111"/>
      <c r="G24" s="646"/>
    </row>
    <row r="25" spans="2:8">
      <c r="B25" s="119">
        <v>17</v>
      </c>
      <c r="C25" s="67" t="s">
        <v>138</v>
      </c>
      <c r="D25" s="111"/>
      <c r="E25" s="112"/>
      <c r="F25" s="111"/>
      <c r="G25" s="656"/>
      <c r="H25" s="195"/>
    </row>
    <row r="26" spans="2:8">
      <c r="B26" s="119">
        <v>18</v>
      </c>
      <c r="C26" s="68" t="s">
        <v>139</v>
      </c>
      <c r="D26" s="111"/>
      <c r="E26" s="646"/>
      <c r="F26" s="111"/>
      <c r="G26" s="646"/>
    </row>
    <row r="27" spans="2:8">
      <c r="B27" s="119">
        <v>19</v>
      </c>
      <c r="C27" s="68" t="s">
        <v>140</v>
      </c>
      <c r="D27" s="111"/>
      <c r="E27" s="382" t="s">
        <v>47</v>
      </c>
      <c r="F27" s="111"/>
      <c r="G27" s="382" t="s">
        <v>47</v>
      </c>
    </row>
    <row r="28" spans="2:8">
      <c r="B28" s="119">
        <v>20</v>
      </c>
      <c r="C28" s="68" t="s">
        <v>141</v>
      </c>
      <c r="D28" s="111"/>
      <c r="E28" s="112"/>
      <c r="F28" s="111"/>
      <c r="G28" s="112"/>
    </row>
    <row r="29" spans="2:8" ht="13.5" thickBot="1">
      <c r="B29" s="117">
        <v>21</v>
      </c>
      <c r="C29" s="68" t="s">
        <v>142</v>
      </c>
      <c r="D29" s="111"/>
      <c r="E29" s="646"/>
      <c r="F29" s="111"/>
      <c r="G29" s="646"/>
    </row>
    <row r="30" spans="2:8">
      <c r="B30" s="71">
        <v>23</v>
      </c>
      <c r="C30" s="116" t="s">
        <v>144</v>
      </c>
      <c r="D30" s="366">
        <f>D17+D24</f>
        <v>0</v>
      </c>
      <c r="E30" s="386">
        <f>E17+E19+E24+E26</f>
        <v>0</v>
      </c>
      <c r="F30" s="366">
        <f>F17+F24</f>
        <v>0</v>
      </c>
      <c r="G30" s="386">
        <f>G17+G19+G24+G26</f>
        <v>0</v>
      </c>
    </row>
    <row r="31" spans="2:8">
      <c r="B31" s="119">
        <v>24</v>
      </c>
      <c r="C31" s="120" t="s">
        <v>145</v>
      </c>
      <c r="D31" s="367">
        <f>D22+D29</f>
        <v>0</v>
      </c>
      <c r="E31" s="387">
        <f>E22+E29</f>
        <v>0</v>
      </c>
      <c r="F31" s="367">
        <f>F22+F29</f>
        <v>0</v>
      </c>
      <c r="G31" s="387">
        <f>G22+G29</f>
        <v>0</v>
      </c>
    </row>
    <row r="32" spans="2:8" ht="13.5" thickBot="1">
      <c r="B32" s="114">
        <v>25</v>
      </c>
      <c r="C32" s="121" t="s">
        <v>146</v>
      </c>
      <c r="D32" s="685"/>
      <c r="E32" s="385" t="s">
        <v>47</v>
      </c>
      <c r="F32" s="685"/>
      <c r="G32" s="385" t="s">
        <v>47</v>
      </c>
    </row>
    <row r="33" spans="2:8" ht="13.5" thickBot="1">
      <c r="B33" s="114">
        <v>26</v>
      </c>
      <c r="C33" s="122" t="s">
        <v>23</v>
      </c>
      <c r="D33" s="383">
        <f>D15-D32</f>
        <v>0</v>
      </c>
      <c r="E33" s="687">
        <f>SUM(E17:E19,E21:E22,E24:E26,E28:E29)</f>
        <v>0</v>
      </c>
      <c r="F33" s="686">
        <f>F15-F32</f>
        <v>0</v>
      </c>
      <c r="G33" s="687">
        <f>SUM(G17:G19,G21:G22,G24:G26,G28:G29)</f>
        <v>0</v>
      </c>
      <c r="H33" s="195"/>
    </row>
    <row r="34" spans="2:8" ht="13.5" thickBot="1">
      <c r="B34" s="114">
        <v>27</v>
      </c>
      <c r="C34" s="123" t="s">
        <v>147</v>
      </c>
      <c r="D34" s="368">
        <f>D10-D15</f>
        <v>0</v>
      </c>
      <c r="E34" s="370" t="s">
        <v>47</v>
      </c>
      <c r="F34" s="368">
        <f>F10-F15</f>
        <v>0</v>
      </c>
      <c r="G34" s="370" t="s">
        <v>47</v>
      </c>
    </row>
    <row r="35" spans="2:8">
      <c r="B35" s="82"/>
      <c r="C35" s="50"/>
      <c r="D35" s="124"/>
      <c r="E35" s="76"/>
      <c r="F35" s="76"/>
      <c r="G35" s="76"/>
    </row>
    <row r="36" spans="2:8" ht="13.5" thickBot="1">
      <c r="B36" s="82"/>
      <c r="C36" s="52"/>
      <c r="D36" s="47"/>
      <c r="E36" s="47"/>
      <c r="F36" s="76"/>
      <c r="G36" s="76"/>
    </row>
    <row r="37" spans="2:8">
      <c r="B37" s="87"/>
      <c r="C37" s="52"/>
      <c r="D37" s="20" t="s">
        <v>60</v>
      </c>
      <c r="E37" s="125"/>
      <c r="F37" s="21" t="s">
        <v>61</v>
      </c>
      <c r="G37" s="126"/>
    </row>
    <row r="38" spans="2:8">
      <c r="B38" s="47"/>
      <c r="C38" s="52"/>
      <c r="D38" s="22" t="s">
        <v>62</v>
      </c>
      <c r="E38" s="127"/>
      <c r="F38" s="23" t="s">
        <v>62</v>
      </c>
      <c r="G38" s="128"/>
    </row>
    <row r="39" spans="2:8">
      <c r="B39" s="47"/>
      <c r="C39" s="52"/>
      <c r="D39" s="90"/>
      <c r="E39" s="129"/>
      <c r="F39" s="130"/>
      <c r="G39" s="131"/>
    </row>
    <row r="40" spans="2:8">
      <c r="B40" s="47"/>
      <c r="C40" s="52"/>
      <c r="D40" s="94"/>
      <c r="E40" s="129"/>
      <c r="F40" s="95"/>
      <c r="G40" s="131"/>
    </row>
    <row r="41" spans="2:8" ht="13.5" thickBot="1">
      <c r="B41" s="47"/>
      <c r="C41" s="52"/>
      <c r="D41" s="24" t="s">
        <v>63</v>
      </c>
      <c r="E41" s="132"/>
      <c r="F41" s="133" t="s">
        <v>63</v>
      </c>
      <c r="G41" s="134"/>
    </row>
    <row r="42" spans="2:8" ht="13.5" thickBot="1">
      <c r="B42" s="47"/>
      <c r="C42" s="52"/>
      <c r="D42" s="25" t="s">
        <v>64</v>
      </c>
      <c r="E42" s="99"/>
      <c r="F42" s="26"/>
      <c r="G42" s="135"/>
    </row>
  </sheetData>
  <mergeCells count="3">
    <mergeCell ref="D6:E6"/>
    <mergeCell ref="F6:G6"/>
    <mergeCell ref="B7:C8"/>
  </mergeCells>
  <phoneticPr fontId="0" type="noConversion"/>
  <dataValidations count="1">
    <dataValidation type="list" allowBlank="1" showInputMessage="1" showErrorMessage="1" sqref="E2" xr:uid="{D7039625-F3A7-4C23-AC17-EE12B1E8BE0C}">
      <formula1>$I$2:$I$8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9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  <pageSetUpPr fitToPage="1"/>
  </sheetPr>
  <dimension ref="A1:M46"/>
  <sheetViews>
    <sheetView showGridLines="0" zoomScale="85" zoomScaleNormal="85" workbookViewId="0">
      <selection activeCell="B2" sqref="B2"/>
    </sheetView>
  </sheetViews>
  <sheetFormatPr defaultRowHeight="12.75"/>
  <cols>
    <col min="1" max="1" width="2.7109375" customWidth="1"/>
    <col min="2" max="2" width="3.42578125" customWidth="1"/>
    <col min="3" max="3" width="42.85546875" customWidth="1"/>
    <col min="4" max="6" width="14.5703125" customWidth="1"/>
    <col min="7" max="7" width="18.5703125" customWidth="1"/>
    <col min="8" max="9" width="14.5703125" customWidth="1"/>
    <col min="10" max="10" width="13.140625" customWidth="1"/>
  </cols>
  <sheetData>
    <row r="1" spans="1:11" ht="13.5" thickBot="1">
      <c r="A1" s="270"/>
      <c r="B1" s="270"/>
      <c r="C1" s="270"/>
      <c r="D1" s="270"/>
      <c r="E1" s="270"/>
      <c r="F1" s="270"/>
      <c r="G1" s="270"/>
      <c r="H1" s="270"/>
      <c r="I1" s="270"/>
      <c r="J1" s="270"/>
      <c r="K1" s="314"/>
    </row>
    <row r="2" spans="1:11" ht="15.75" customHeight="1" thickBot="1">
      <c r="A2" s="270"/>
      <c r="B2" s="491"/>
      <c r="C2" s="491"/>
      <c r="D2" s="491"/>
      <c r="E2" s="272" t="s">
        <v>0</v>
      </c>
      <c r="F2" s="1842"/>
      <c r="G2" s="1843"/>
      <c r="H2" s="492" t="s">
        <v>1</v>
      </c>
      <c r="I2" s="650">
        <f>Identifikace!$B$14</f>
        <v>2025</v>
      </c>
      <c r="J2" s="270"/>
      <c r="K2" s="1661" t="s">
        <v>435</v>
      </c>
    </row>
    <row r="3" spans="1:11" ht="15.75" customHeight="1">
      <c r="A3" s="270"/>
      <c r="B3" s="493" t="s">
        <v>350</v>
      </c>
      <c r="C3" s="491"/>
      <c r="D3" s="491"/>
      <c r="E3" s="491"/>
      <c r="F3" s="491"/>
      <c r="G3" s="270"/>
      <c r="H3" s="270"/>
      <c r="I3" s="270"/>
      <c r="J3" s="270"/>
      <c r="K3" s="1661" t="s">
        <v>433</v>
      </c>
    </row>
    <row r="4" spans="1:11" ht="13.5" thickBot="1">
      <c r="A4" s="270"/>
      <c r="B4" s="491"/>
      <c r="C4" s="494"/>
      <c r="D4" s="494"/>
      <c r="E4" s="494"/>
      <c r="F4" s="495"/>
      <c r="G4" s="495"/>
      <c r="H4" s="491"/>
      <c r="I4" s="494"/>
      <c r="J4" s="270"/>
      <c r="K4" s="1661" t="s">
        <v>438</v>
      </c>
    </row>
    <row r="5" spans="1:11" ht="55.5" customHeight="1">
      <c r="A5" s="270"/>
      <c r="B5" s="1838"/>
      <c r="C5" s="1839"/>
      <c r="D5" s="142" t="s">
        <v>153</v>
      </c>
      <c r="E5" s="143" t="s">
        <v>154</v>
      </c>
      <c r="F5" s="144" t="s">
        <v>155</v>
      </c>
      <c r="G5" s="144" t="s">
        <v>59</v>
      </c>
      <c r="H5" s="145" t="s">
        <v>156</v>
      </c>
      <c r="I5" s="146" t="s">
        <v>157</v>
      </c>
      <c r="J5" s="270"/>
      <c r="K5" s="1661" t="s">
        <v>431</v>
      </c>
    </row>
    <row r="6" spans="1:11" ht="13.5" thickBot="1">
      <c r="A6" s="270"/>
      <c r="B6" s="1840"/>
      <c r="C6" s="1841"/>
      <c r="D6" s="147" t="s">
        <v>130</v>
      </c>
      <c r="E6" s="148" t="s">
        <v>158</v>
      </c>
      <c r="F6" s="149" t="s">
        <v>158</v>
      </c>
      <c r="G6" s="149" t="s">
        <v>58</v>
      </c>
      <c r="H6" s="150" t="s">
        <v>158</v>
      </c>
      <c r="I6" s="151" t="s">
        <v>158</v>
      </c>
      <c r="J6" s="270"/>
      <c r="K6" s="1661" t="s">
        <v>436</v>
      </c>
    </row>
    <row r="7" spans="1:11" ht="13.5" thickBot="1">
      <c r="A7" s="270"/>
      <c r="B7" s="152"/>
      <c r="C7" s="1338" t="s">
        <v>9</v>
      </c>
      <c r="D7" s="1339" t="s">
        <v>10</v>
      </c>
      <c r="E7" s="1340" t="s">
        <v>11</v>
      </c>
      <c r="F7" s="1340" t="s">
        <v>12</v>
      </c>
      <c r="G7" s="1340" t="s">
        <v>13</v>
      </c>
      <c r="H7" s="1338" t="s">
        <v>14</v>
      </c>
      <c r="I7" s="1341" t="s">
        <v>15</v>
      </c>
      <c r="J7" s="270"/>
      <c r="K7" s="1661" t="s">
        <v>437</v>
      </c>
    </row>
    <row r="8" spans="1:11" ht="13.5" thickBot="1">
      <c r="A8" s="270"/>
      <c r="B8" s="154" t="s">
        <v>149</v>
      </c>
      <c r="C8" s="173" t="s">
        <v>159</v>
      </c>
      <c r="D8" s="155"/>
      <c r="E8" s="156"/>
      <c r="F8" s="157"/>
      <c r="G8" s="411"/>
      <c r="H8" s="388">
        <f>E8+F8</f>
        <v>0</v>
      </c>
      <c r="I8" s="158"/>
      <c r="J8" s="270"/>
      <c r="K8" s="1661" t="s">
        <v>432</v>
      </c>
    </row>
    <row r="9" spans="1:11" ht="13.5" thickBot="1">
      <c r="A9" s="270"/>
      <c r="B9" s="154" t="s">
        <v>150</v>
      </c>
      <c r="C9" s="173" t="s">
        <v>160</v>
      </c>
      <c r="D9" s="155"/>
      <c r="E9" s="156"/>
      <c r="F9" s="157"/>
      <c r="G9" s="411"/>
      <c r="H9" s="388">
        <f>E9+F9</f>
        <v>0</v>
      </c>
      <c r="I9" s="158"/>
      <c r="J9" s="270"/>
    </row>
    <row r="10" spans="1:11">
      <c r="A10" s="270"/>
      <c r="B10" s="159">
        <v>3</v>
      </c>
      <c r="C10" s="197" t="s">
        <v>161</v>
      </c>
      <c r="D10" s="498" t="s">
        <v>47</v>
      </c>
      <c r="E10" s="499" t="s">
        <v>47</v>
      </c>
      <c r="F10" s="499" t="s">
        <v>47</v>
      </c>
      <c r="G10" s="500" t="s">
        <v>47</v>
      </c>
      <c r="H10" s="389" t="s">
        <v>47</v>
      </c>
      <c r="I10" s="501" t="s">
        <v>47</v>
      </c>
      <c r="J10" s="270"/>
    </row>
    <row r="11" spans="1:11">
      <c r="A11" s="270"/>
      <c r="B11" s="160">
        <v>4</v>
      </c>
      <c r="C11" s="204" t="s">
        <v>217</v>
      </c>
      <c r="D11" s="161"/>
      <c r="E11" s="162"/>
      <c r="F11" s="163"/>
      <c r="G11" s="412"/>
      <c r="H11" s="390">
        <f t="shared" ref="H11:H17" si="0">E11+F11</f>
        <v>0</v>
      </c>
      <c r="I11" s="164"/>
      <c r="J11" s="270"/>
    </row>
    <row r="12" spans="1:11">
      <c r="A12" s="270"/>
      <c r="B12" s="160">
        <v>5</v>
      </c>
      <c r="C12" s="205" t="s">
        <v>164</v>
      </c>
      <c r="D12" s="165"/>
      <c r="E12" s="505"/>
      <c r="F12" s="166"/>
      <c r="G12" s="413"/>
      <c r="H12" s="391">
        <f t="shared" si="0"/>
        <v>0</v>
      </c>
      <c r="I12" s="167"/>
      <c r="J12" s="270"/>
    </row>
    <row r="13" spans="1:11">
      <c r="A13" s="270"/>
      <c r="B13" s="160">
        <v>6</v>
      </c>
      <c r="C13" s="205" t="s">
        <v>163</v>
      </c>
      <c r="D13" s="165"/>
      <c r="E13" s="505"/>
      <c r="F13" s="166"/>
      <c r="G13" s="413"/>
      <c r="H13" s="391">
        <f t="shared" si="0"/>
        <v>0</v>
      </c>
      <c r="I13" s="167"/>
      <c r="J13" s="270"/>
    </row>
    <row r="14" spans="1:11">
      <c r="A14" s="270"/>
      <c r="B14" s="160">
        <v>7</v>
      </c>
      <c r="C14" s="205" t="s">
        <v>216</v>
      </c>
      <c r="D14" s="165"/>
      <c r="E14" s="505"/>
      <c r="F14" s="166"/>
      <c r="G14" s="413"/>
      <c r="H14" s="391">
        <f t="shared" si="0"/>
        <v>0</v>
      </c>
      <c r="I14" s="167"/>
      <c r="J14" s="270"/>
    </row>
    <row r="15" spans="1:11">
      <c r="A15" s="270"/>
      <c r="B15" s="160">
        <v>8</v>
      </c>
      <c r="C15" s="204" t="s">
        <v>215</v>
      </c>
      <c r="D15" s="165"/>
      <c r="E15" s="505"/>
      <c r="F15" s="166"/>
      <c r="G15" s="413"/>
      <c r="H15" s="391">
        <f t="shared" si="0"/>
        <v>0</v>
      </c>
      <c r="I15" s="167"/>
      <c r="J15" s="270"/>
    </row>
    <row r="16" spans="1:11">
      <c r="A16" s="270"/>
      <c r="B16" s="160">
        <v>9</v>
      </c>
      <c r="C16" s="204" t="s">
        <v>214</v>
      </c>
      <c r="D16" s="165"/>
      <c r="E16" s="505"/>
      <c r="F16" s="166"/>
      <c r="G16" s="413"/>
      <c r="H16" s="391">
        <f t="shared" si="0"/>
        <v>0</v>
      </c>
      <c r="I16" s="167"/>
      <c r="J16" s="270"/>
    </row>
    <row r="17" spans="1:13" ht="13.5" thickBot="1">
      <c r="A17" s="270"/>
      <c r="B17" s="168">
        <v>10</v>
      </c>
      <c r="C17" s="206" t="s">
        <v>162</v>
      </c>
      <c r="D17" s="169"/>
      <c r="E17" s="507"/>
      <c r="F17" s="170"/>
      <c r="G17" s="414"/>
      <c r="H17" s="391">
        <f t="shared" si="0"/>
        <v>0</v>
      </c>
      <c r="I17" s="171"/>
      <c r="J17" s="270"/>
    </row>
    <row r="18" spans="1:13">
      <c r="A18" s="270"/>
      <c r="B18" s="208">
        <v>11</v>
      </c>
      <c r="C18" s="172" t="s">
        <v>193</v>
      </c>
      <c r="D18" s="498" t="s">
        <v>47</v>
      </c>
      <c r="E18" s="499" t="s">
        <v>47</v>
      </c>
      <c r="F18" s="499" t="s">
        <v>47</v>
      </c>
      <c r="G18" s="500" t="s">
        <v>47</v>
      </c>
      <c r="H18" s="389" t="s">
        <v>47</v>
      </c>
      <c r="I18" s="501" t="s">
        <v>47</v>
      </c>
      <c r="J18" s="270"/>
    </row>
    <row r="19" spans="1:13">
      <c r="A19" s="270"/>
      <c r="B19" s="160">
        <v>12</v>
      </c>
      <c r="C19" s="204" t="s">
        <v>217</v>
      </c>
      <c r="D19" s="161"/>
      <c r="E19" s="162"/>
      <c r="F19" s="163"/>
      <c r="G19" s="412"/>
      <c r="H19" s="390">
        <f>E19+F19</f>
        <v>0</v>
      </c>
      <c r="I19" s="164"/>
      <c r="J19" s="270"/>
    </row>
    <row r="20" spans="1:13">
      <c r="A20" s="270"/>
      <c r="B20" s="160">
        <v>13</v>
      </c>
      <c r="C20" s="205" t="s">
        <v>164</v>
      </c>
      <c r="D20" s="165"/>
      <c r="E20" s="505"/>
      <c r="F20" s="166"/>
      <c r="G20" s="413"/>
      <c r="H20" s="391">
        <f t="shared" ref="H20:H25" si="1">E20+F20</f>
        <v>0</v>
      </c>
      <c r="I20" s="167"/>
      <c r="J20" s="270"/>
    </row>
    <row r="21" spans="1:13">
      <c r="A21" s="270"/>
      <c r="B21" s="160">
        <v>14</v>
      </c>
      <c r="C21" s="205" t="s">
        <v>163</v>
      </c>
      <c r="D21" s="165"/>
      <c r="E21" s="505"/>
      <c r="F21" s="166"/>
      <c r="G21" s="413"/>
      <c r="H21" s="391">
        <f t="shared" si="1"/>
        <v>0</v>
      </c>
      <c r="I21" s="167"/>
      <c r="J21" s="270"/>
    </row>
    <row r="22" spans="1:13">
      <c r="A22" s="270"/>
      <c r="B22" s="160">
        <v>15</v>
      </c>
      <c r="C22" s="205" t="s">
        <v>216</v>
      </c>
      <c r="D22" s="165"/>
      <c r="E22" s="505"/>
      <c r="F22" s="166"/>
      <c r="G22" s="413"/>
      <c r="H22" s="391">
        <f t="shared" si="1"/>
        <v>0</v>
      </c>
      <c r="I22" s="167"/>
      <c r="J22" s="270"/>
    </row>
    <row r="23" spans="1:13">
      <c r="A23" s="270"/>
      <c r="B23" s="160">
        <v>16</v>
      </c>
      <c r="C23" s="204" t="s">
        <v>215</v>
      </c>
      <c r="D23" s="165"/>
      <c r="E23" s="505"/>
      <c r="F23" s="166"/>
      <c r="G23" s="413"/>
      <c r="H23" s="391">
        <f t="shared" si="1"/>
        <v>0</v>
      </c>
      <c r="I23" s="167"/>
      <c r="J23" s="270"/>
    </row>
    <row r="24" spans="1:13">
      <c r="A24" s="270"/>
      <c r="B24" s="160">
        <v>17</v>
      </c>
      <c r="C24" s="204" t="s">
        <v>214</v>
      </c>
      <c r="D24" s="165"/>
      <c r="E24" s="505"/>
      <c r="F24" s="166"/>
      <c r="G24" s="413"/>
      <c r="H24" s="391">
        <f t="shared" si="1"/>
        <v>0</v>
      </c>
      <c r="I24" s="167"/>
      <c r="J24" s="270"/>
    </row>
    <row r="25" spans="1:13" ht="13.5" thickBot="1">
      <c r="A25" s="270"/>
      <c r="B25" s="160">
        <v>18</v>
      </c>
      <c r="C25" s="207" t="s">
        <v>162</v>
      </c>
      <c r="D25" s="165"/>
      <c r="E25" s="505"/>
      <c r="F25" s="166"/>
      <c r="G25" s="413"/>
      <c r="H25" s="391">
        <f t="shared" si="1"/>
        <v>0</v>
      </c>
      <c r="I25" s="167"/>
      <c r="J25" s="270"/>
    </row>
    <row r="26" spans="1:13" ht="13.5" thickBot="1">
      <c r="A26" s="270"/>
      <c r="B26" s="209">
        <v>19</v>
      </c>
      <c r="C26" s="173" t="s">
        <v>165</v>
      </c>
      <c r="D26" s="392">
        <f t="shared" ref="D26:I26" si="2">SUM(D11:D17)+SUM(D19:D25)</f>
        <v>0</v>
      </c>
      <c r="E26" s="393">
        <f t="shared" si="2"/>
        <v>0</v>
      </c>
      <c r="F26" s="394">
        <f t="shared" si="2"/>
        <v>0</v>
      </c>
      <c r="G26" s="395">
        <f t="shared" si="2"/>
        <v>0</v>
      </c>
      <c r="H26" s="388">
        <f t="shared" si="2"/>
        <v>0</v>
      </c>
      <c r="I26" s="396">
        <f t="shared" si="2"/>
        <v>0</v>
      </c>
      <c r="J26" s="270"/>
    </row>
    <row r="27" spans="1:13" ht="13.5" thickBot="1">
      <c r="A27" s="270"/>
      <c r="B27" s="209">
        <v>20</v>
      </c>
      <c r="C27" s="174" t="s">
        <v>166</v>
      </c>
      <c r="D27" s="397">
        <f t="shared" ref="D27:I27" si="3">D8+D9+D26</f>
        <v>0</v>
      </c>
      <c r="E27" s="397">
        <f t="shared" si="3"/>
        <v>0</v>
      </c>
      <c r="F27" s="398">
        <f t="shared" si="3"/>
        <v>0</v>
      </c>
      <c r="G27" s="399">
        <f t="shared" si="3"/>
        <v>0</v>
      </c>
      <c r="H27" s="400">
        <f t="shared" si="3"/>
        <v>0</v>
      </c>
      <c r="I27" s="401">
        <f t="shared" si="3"/>
        <v>0</v>
      </c>
      <c r="J27" s="270"/>
    </row>
    <row r="28" spans="1:13" ht="6.75" customHeight="1" thickBot="1">
      <c r="A28" s="270"/>
      <c r="B28" s="511"/>
      <c r="C28" s="512"/>
      <c r="D28" s="513"/>
      <c r="E28" s="513"/>
      <c r="F28" s="513"/>
      <c r="G28" s="513"/>
      <c r="H28" s="513"/>
      <c r="I28" s="513"/>
      <c r="J28" s="270"/>
    </row>
    <row r="29" spans="1:13" ht="26.45" customHeight="1" thickBot="1">
      <c r="A29" s="270"/>
      <c r="B29" s="1830"/>
      <c r="C29" s="1831"/>
      <c r="D29" s="1836" t="s">
        <v>148</v>
      </c>
      <c r="E29" s="1844" t="s">
        <v>351</v>
      </c>
      <c r="F29" s="1844"/>
      <c r="G29" s="1844"/>
      <c r="H29" s="1845"/>
      <c r="I29" s="1836" t="s">
        <v>354</v>
      </c>
      <c r="J29" s="1828" t="s">
        <v>167</v>
      </c>
    </row>
    <row r="30" spans="1:13" ht="43.5" customHeight="1" thickBot="1">
      <c r="A30" s="270"/>
      <c r="B30" s="1832"/>
      <c r="C30" s="1833"/>
      <c r="D30" s="1837"/>
      <c r="E30" s="1351" t="s">
        <v>352</v>
      </c>
      <c r="F30" s="1352" t="s">
        <v>353</v>
      </c>
      <c r="G30" s="1353" t="s">
        <v>74</v>
      </c>
      <c r="H30" s="1354" t="s">
        <v>168</v>
      </c>
      <c r="I30" s="1837"/>
      <c r="J30" s="1829"/>
      <c r="K30" s="1377"/>
      <c r="L30" s="1377"/>
      <c r="M30" s="1378"/>
    </row>
    <row r="31" spans="1:13" ht="12.95" customHeight="1" thickBot="1">
      <c r="A31" s="270"/>
      <c r="B31" s="1834"/>
      <c r="C31" s="1835"/>
      <c r="D31" s="1373" t="s">
        <v>130</v>
      </c>
      <c r="E31" s="1355" t="s">
        <v>158</v>
      </c>
      <c r="F31" s="1356" t="s">
        <v>158</v>
      </c>
      <c r="G31" s="1357" t="s">
        <v>158</v>
      </c>
      <c r="H31" s="1358" t="s">
        <v>158</v>
      </c>
      <c r="I31" s="1366" t="s">
        <v>158</v>
      </c>
      <c r="J31" s="1367" t="s">
        <v>58</v>
      </c>
      <c r="K31" s="1379"/>
      <c r="L31" s="1379"/>
      <c r="M31" s="1378"/>
    </row>
    <row r="32" spans="1:13" ht="13.5" thickBot="1">
      <c r="A32" s="270"/>
      <c r="B32" s="152"/>
      <c r="C32" s="153" t="s">
        <v>9</v>
      </c>
      <c r="D32" s="153" t="s">
        <v>10</v>
      </c>
      <c r="E32" s="1359" t="s">
        <v>11</v>
      </c>
      <c r="F32" s="1360" t="s">
        <v>12</v>
      </c>
      <c r="G32" s="1361" t="s">
        <v>13</v>
      </c>
      <c r="H32" s="1362" t="s">
        <v>14</v>
      </c>
      <c r="I32" s="1362" t="s">
        <v>15</v>
      </c>
      <c r="J32" s="1368" t="s">
        <v>16</v>
      </c>
      <c r="K32" s="1380"/>
      <c r="L32" s="1380"/>
      <c r="M32" s="1378"/>
    </row>
    <row r="33" spans="1:13">
      <c r="A33" s="270"/>
      <c r="B33" s="210">
        <v>21</v>
      </c>
      <c r="C33" s="175" t="s">
        <v>140</v>
      </c>
      <c r="D33" s="1374"/>
      <c r="E33" s="1387"/>
      <c r="F33" s="1388"/>
      <c r="G33" s="1363"/>
      <c r="H33" s="402">
        <f>E33+F33+G33</f>
        <v>0</v>
      </c>
      <c r="I33" s="1369"/>
      <c r="J33" s="1370"/>
      <c r="K33" s="1381"/>
      <c r="L33" s="1382"/>
      <c r="M33" s="1378"/>
    </row>
    <row r="34" spans="1:13" ht="13.5" customHeight="1">
      <c r="A34" s="270"/>
      <c r="B34" s="1384">
        <v>22</v>
      </c>
      <c r="C34" s="1385" t="s">
        <v>169</v>
      </c>
      <c r="D34" s="1375"/>
      <c r="E34" s="1389"/>
      <c r="F34" s="1390"/>
      <c r="G34" s="1364"/>
      <c r="H34" s="1386">
        <f>E34+F34+G34</f>
        <v>0</v>
      </c>
      <c r="I34" s="1371"/>
      <c r="J34" s="1372"/>
      <c r="K34" s="1381"/>
      <c r="L34" s="1382"/>
      <c r="M34" s="1378"/>
    </row>
    <row r="35" spans="1:13" ht="13.5" thickBot="1">
      <c r="A35" s="270"/>
      <c r="B35" s="211">
        <v>23</v>
      </c>
      <c r="C35" s="176" t="s">
        <v>170</v>
      </c>
      <c r="D35" s="1376" t="s">
        <v>47</v>
      </c>
      <c r="E35" s="1391" t="s">
        <v>47</v>
      </c>
      <c r="F35" s="514" t="s">
        <v>47</v>
      </c>
      <c r="G35" s="1392" t="s">
        <v>47</v>
      </c>
      <c r="H35" s="1365"/>
      <c r="I35" s="1376" t="s">
        <v>47</v>
      </c>
      <c r="J35" s="1376" t="s">
        <v>47</v>
      </c>
      <c r="K35" s="1382"/>
      <c r="L35" s="1383"/>
      <c r="M35" s="1378"/>
    </row>
    <row r="36" spans="1:13" ht="13.5" thickBot="1">
      <c r="A36" s="270"/>
      <c r="B36" s="491"/>
      <c r="C36" s="491"/>
      <c r="D36" s="491"/>
      <c r="E36" s="491"/>
      <c r="F36" s="491"/>
      <c r="G36" s="491"/>
      <c r="H36" s="491"/>
      <c r="I36" s="491"/>
      <c r="J36" s="270"/>
      <c r="K36" s="1378"/>
      <c r="L36" s="1378"/>
      <c r="M36" s="1378"/>
    </row>
    <row r="37" spans="1:13">
      <c r="A37" s="270"/>
      <c r="B37" s="491"/>
      <c r="C37" s="491"/>
      <c r="D37" s="491"/>
      <c r="E37" s="491"/>
      <c r="F37" s="406" t="s">
        <v>60</v>
      </c>
      <c r="G37" s="515"/>
      <c r="H37" s="407" t="s">
        <v>61</v>
      </c>
      <c r="I37" s="516"/>
      <c r="J37" s="270"/>
    </row>
    <row r="38" spans="1:13">
      <c r="A38" s="270"/>
      <c r="B38" s="491"/>
      <c r="C38" s="491"/>
      <c r="D38" s="491"/>
      <c r="E38" s="491"/>
      <c r="F38" s="408" t="s">
        <v>62</v>
      </c>
      <c r="G38" s="517"/>
      <c r="H38" s="409" t="s">
        <v>62</v>
      </c>
      <c r="I38" s="518"/>
      <c r="J38" s="270"/>
    </row>
    <row r="39" spans="1:13">
      <c r="A39" s="270"/>
      <c r="B39" s="491"/>
      <c r="C39" s="491"/>
      <c r="D39" s="491"/>
      <c r="E39" s="491"/>
      <c r="F39" s="137"/>
      <c r="G39" s="177"/>
      <c r="H39" s="178"/>
      <c r="I39" s="179"/>
      <c r="J39" s="270"/>
    </row>
    <row r="40" spans="1:13">
      <c r="A40" s="270"/>
      <c r="B40" s="491"/>
      <c r="C40" s="491"/>
      <c r="D40" s="491"/>
      <c r="E40" s="491"/>
      <c r="F40" s="138"/>
      <c r="G40" s="177"/>
      <c r="H40" s="139"/>
      <c r="I40" s="179"/>
      <c r="J40" s="270"/>
    </row>
    <row r="41" spans="1:13" ht="13.5" thickBot="1">
      <c r="A41" s="270"/>
      <c r="B41" s="491"/>
      <c r="C41" s="491"/>
      <c r="D41" s="491"/>
      <c r="E41" s="491"/>
      <c r="F41" s="188" t="s">
        <v>63</v>
      </c>
      <c r="G41" s="180"/>
      <c r="H41" s="519" t="s">
        <v>63</v>
      </c>
      <c r="I41" s="181"/>
      <c r="J41" s="270"/>
    </row>
    <row r="42" spans="1:13" ht="13.5" thickBot="1">
      <c r="A42" s="270"/>
      <c r="B42" s="491"/>
      <c r="C42" s="491"/>
      <c r="D42" s="491"/>
      <c r="E42" s="491"/>
      <c r="F42" s="410" t="s">
        <v>64</v>
      </c>
      <c r="G42" s="140"/>
      <c r="H42" s="422"/>
      <c r="I42" s="178"/>
      <c r="J42" s="270"/>
    </row>
    <row r="43" spans="1:13">
      <c r="A43" s="270"/>
      <c r="B43" s="270"/>
      <c r="C43" s="270"/>
      <c r="D43" s="270"/>
      <c r="E43" s="270"/>
      <c r="F43" s="270"/>
      <c r="G43" s="270"/>
      <c r="H43" s="270"/>
      <c r="I43" s="270"/>
      <c r="J43" s="270"/>
    </row>
    <row r="44" spans="1:13">
      <c r="A44" s="270"/>
      <c r="B44" s="270"/>
      <c r="C44" s="270"/>
      <c r="D44" s="270"/>
      <c r="E44" s="270"/>
      <c r="F44" s="270"/>
      <c r="G44" s="270"/>
      <c r="H44" s="270"/>
      <c r="I44" s="270"/>
      <c r="J44" s="270"/>
    </row>
    <row r="45" spans="1:13">
      <c r="A45" s="270"/>
      <c r="B45" s="270"/>
      <c r="C45" s="270"/>
      <c r="D45" s="270"/>
      <c r="E45" s="270"/>
      <c r="F45" s="270"/>
      <c r="G45" s="270"/>
      <c r="H45" s="270"/>
      <c r="I45" s="270"/>
      <c r="J45" s="270"/>
    </row>
    <row r="46" spans="1:13">
      <c r="A46" s="270"/>
      <c r="B46" s="270"/>
      <c r="C46" s="270"/>
      <c r="D46" s="270"/>
      <c r="E46" s="270"/>
      <c r="F46" s="270"/>
      <c r="G46" s="270"/>
      <c r="H46" s="270"/>
      <c r="I46" s="270"/>
      <c r="J46" s="270"/>
    </row>
  </sheetData>
  <mergeCells count="7">
    <mergeCell ref="J29:J30"/>
    <mergeCell ref="B29:C31"/>
    <mergeCell ref="D29:D30"/>
    <mergeCell ref="B5:C6"/>
    <mergeCell ref="F2:G2"/>
    <mergeCell ref="E29:H29"/>
    <mergeCell ref="I29:I30"/>
  </mergeCells>
  <phoneticPr fontId="0" type="noConversion"/>
  <dataValidations count="1">
    <dataValidation type="list" allowBlank="1" showInputMessage="1" showErrorMessage="1" sqref="F2:G2" xr:uid="{71E9EB60-E371-429B-8055-8CB4E90F4278}">
      <formula1>$K$2:$K$8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T64"/>
  <sheetViews>
    <sheetView showGridLines="0" zoomScale="85" zoomScaleNormal="85" workbookViewId="0"/>
  </sheetViews>
  <sheetFormatPr defaultRowHeight="12.75"/>
  <cols>
    <col min="1" max="1" width="3.42578125" customWidth="1"/>
    <col min="2" max="2" width="3.85546875" customWidth="1"/>
    <col min="3" max="3" width="4.140625" customWidth="1"/>
    <col min="4" max="4" width="3.28515625" bestFit="1" customWidth="1"/>
    <col min="5" max="5" width="42.7109375" customWidth="1"/>
    <col min="6" max="6" width="9.42578125" customWidth="1"/>
    <col min="7" max="18" width="14.5703125" customWidth="1"/>
    <col min="19" max="19" width="4.5703125" customWidth="1"/>
  </cols>
  <sheetData>
    <row r="1" spans="1:20" ht="13.5" thickBot="1"/>
    <row r="2" spans="1:20" ht="15.75" thickBot="1">
      <c r="A2" s="688"/>
      <c r="B2" s="689"/>
      <c r="C2" s="689"/>
      <c r="D2" s="690"/>
      <c r="E2" s="689"/>
      <c r="F2" s="689"/>
      <c r="G2" s="689"/>
      <c r="H2" s="689"/>
      <c r="I2" s="689"/>
      <c r="J2" s="691"/>
      <c r="K2" s="691"/>
      <c r="L2" s="691"/>
      <c r="M2" s="689"/>
      <c r="N2" s="689"/>
      <c r="O2" s="692" t="s">
        <v>171</v>
      </c>
      <c r="P2" s="555"/>
      <c r="Q2" s="692" t="s">
        <v>1</v>
      </c>
      <c r="R2" s="693">
        <f>Identifikace!$B$14</f>
        <v>2025</v>
      </c>
      <c r="S2" s="688"/>
      <c r="T2" s="1661" t="s">
        <v>435</v>
      </c>
    </row>
    <row r="3" spans="1:20" ht="15.75">
      <c r="A3" s="688"/>
      <c r="B3" s="694" t="s">
        <v>355</v>
      </c>
      <c r="C3" s="695"/>
      <c r="D3" s="696"/>
      <c r="E3" s="691"/>
      <c r="F3" s="691"/>
      <c r="G3" s="691"/>
      <c r="H3" s="691"/>
      <c r="I3" s="691"/>
      <c r="J3" s="697"/>
      <c r="K3" s="697"/>
      <c r="L3" s="697"/>
      <c r="M3" s="689"/>
      <c r="N3" s="689"/>
      <c r="O3" s="689"/>
      <c r="P3" s="689"/>
      <c r="Q3" s="689"/>
      <c r="R3" s="689"/>
      <c r="S3" s="688"/>
      <c r="T3" s="1661" t="s">
        <v>433</v>
      </c>
    </row>
    <row r="4" spans="1:20" ht="15.75" thickBot="1">
      <c r="A4" s="688"/>
      <c r="B4" s="689"/>
      <c r="C4" s="689"/>
      <c r="D4" s="698"/>
      <c r="E4" s="697"/>
      <c r="F4" s="697"/>
      <c r="G4" s="697"/>
      <c r="H4" s="697"/>
      <c r="I4" s="697"/>
      <c r="J4" s="697"/>
      <c r="K4" s="697"/>
      <c r="L4" s="697"/>
      <c r="M4" s="689"/>
      <c r="N4" s="689"/>
      <c r="O4" s="689"/>
      <c r="P4" s="689"/>
      <c r="Q4" s="689"/>
      <c r="R4" s="689"/>
      <c r="S4" s="688"/>
      <c r="T4" s="1661" t="s">
        <v>438</v>
      </c>
    </row>
    <row r="5" spans="1:20" ht="13.5" thickBot="1">
      <c r="A5" s="699"/>
      <c r="B5" s="1873"/>
      <c r="C5" s="1874"/>
      <c r="D5" s="1874"/>
      <c r="E5" s="1874"/>
      <c r="F5" s="1875"/>
      <c r="G5" s="700" t="s">
        <v>172</v>
      </c>
      <c r="H5" s="701" t="s">
        <v>253</v>
      </c>
      <c r="I5" s="701" t="s">
        <v>254</v>
      </c>
      <c r="J5" s="701" t="s">
        <v>255</v>
      </c>
      <c r="K5" s="701" t="s">
        <v>256</v>
      </c>
      <c r="L5" s="701" t="s">
        <v>257</v>
      </c>
      <c r="M5" s="701" t="s">
        <v>258</v>
      </c>
      <c r="N5" s="701" t="s">
        <v>259</v>
      </c>
      <c r="O5" s="701" t="s">
        <v>260</v>
      </c>
      <c r="P5" s="701" t="s">
        <v>261</v>
      </c>
      <c r="Q5" s="701" t="s">
        <v>262</v>
      </c>
      <c r="R5" s="702" t="s">
        <v>183</v>
      </c>
      <c r="S5" s="699"/>
      <c r="T5" s="1661" t="s">
        <v>431</v>
      </c>
    </row>
    <row r="6" spans="1:20" ht="13.5" thickBot="1">
      <c r="A6" s="699"/>
      <c r="B6" s="703" t="s">
        <v>9</v>
      </c>
      <c r="C6" s="703" t="s">
        <v>10</v>
      </c>
      <c r="D6" s="704" t="s">
        <v>11</v>
      </c>
      <c r="E6" s="705" t="s">
        <v>12</v>
      </c>
      <c r="F6" s="706" t="s">
        <v>13</v>
      </c>
      <c r="G6" s="707" t="s">
        <v>14</v>
      </c>
      <c r="H6" s="708" t="s">
        <v>15</v>
      </c>
      <c r="I6" s="708" t="s">
        <v>16</v>
      </c>
      <c r="J6" s="708" t="s">
        <v>3</v>
      </c>
      <c r="K6" s="708" t="s">
        <v>17</v>
      </c>
      <c r="L6" s="708" t="s">
        <v>18</v>
      </c>
      <c r="M6" s="708" t="s">
        <v>19</v>
      </c>
      <c r="N6" s="708" t="s">
        <v>20</v>
      </c>
      <c r="O6" s="708" t="s">
        <v>21</v>
      </c>
      <c r="P6" s="708" t="s">
        <v>22</v>
      </c>
      <c r="Q6" s="708" t="s">
        <v>289</v>
      </c>
      <c r="R6" s="709" t="s">
        <v>290</v>
      </c>
      <c r="S6" s="699"/>
      <c r="T6" s="1661" t="s">
        <v>436</v>
      </c>
    </row>
    <row r="7" spans="1:20" ht="14.25">
      <c r="A7" s="699"/>
      <c r="B7" s="1876" t="s">
        <v>178</v>
      </c>
      <c r="C7" s="1879" t="s">
        <v>179</v>
      </c>
      <c r="D7" s="710">
        <v>1</v>
      </c>
      <c r="E7" s="880" t="s">
        <v>291</v>
      </c>
      <c r="F7" s="881" t="s">
        <v>177</v>
      </c>
      <c r="G7" s="866"/>
      <c r="H7" s="863"/>
      <c r="I7" s="863"/>
      <c r="J7" s="863"/>
      <c r="K7" s="863"/>
      <c r="L7" s="863"/>
      <c r="M7" s="863"/>
      <c r="N7" s="863"/>
      <c r="O7" s="863"/>
      <c r="P7" s="863"/>
      <c r="Q7" s="863"/>
      <c r="R7" s="867"/>
      <c r="S7" s="699"/>
      <c r="T7" s="1661" t="s">
        <v>437</v>
      </c>
    </row>
    <row r="8" spans="1:20" ht="13.5">
      <c r="A8" s="699"/>
      <c r="B8" s="1877"/>
      <c r="C8" s="1880"/>
      <c r="D8" s="711">
        <f>D7+1</f>
        <v>2</v>
      </c>
      <c r="E8" s="886" t="s">
        <v>293</v>
      </c>
      <c r="F8" s="879" t="s">
        <v>310</v>
      </c>
      <c r="G8" s="868"/>
      <c r="H8" s="865"/>
      <c r="I8" s="865"/>
      <c r="J8" s="865"/>
      <c r="K8" s="865"/>
      <c r="L8" s="865"/>
      <c r="M8" s="865"/>
      <c r="N8" s="865"/>
      <c r="O8" s="865"/>
      <c r="P8" s="865"/>
      <c r="Q8" s="865"/>
      <c r="R8" s="869"/>
      <c r="S8" s="699"/>
      <c r="T8" s="1661" t="s">
        <v>432</v>
      </c>
    </row>
    <row r="9" spans="1:20" ht="13.5">
      <c r="A9" s="699"/>
      <c r="B9" s="1877"/>
      <c r="C9" s="1880"/>
      <c r="D9" s="711">
        <f t="shared" ref="D9:D56" si="0">D8+1</f>
        <v>3</v>
      </c>
      <c r="E9" s="886" t="s">
        <v>294</v>
      </c>
      <c r="F9" s="879" t="s">
        <v>310</v>
      </c>
      <c r="G9" s="868"/>
      <c r="H9" s="865"/>
      <c r="I9" s="865"/>
      <c r="J9" s="865"/>
      <c r="K9" s="865"/>
      <c r="L9" s="865"/>
      <c r="M9" s="865"/>
      <c r="N9" s="865"/>
      <c r="O9" s="865"/>
      <c r="P9" s="865"/>
      <c r="Q9" s="865"/>
      <c r="R9" s="869"/>
      <c r="S9" s="699"/>
    </row>
    <row r="10" spans="1:20">
      <c r="A10" s="699"/>
      <c r="B10" s="1877"/>
      <c r="C10" s="1880"/>
      <c r="D10" s="711">
        <f t="shared" si="0"/>
        <v>4</v>
      </c>
      <c r="E10" s="882" t="s">
        <v>173</v>
      </c>
      <c r="F10" s="883" t="s">
        <v>158</v>
      </c>
      <c r="G10" s="870"/>
      <c r="H10" s="860"/>
      <c r="I10" s="860"/>
      <c r="J10" s="860"/>
      <c r="K10" s="860"/>
      <c r="L10" s="860"/>
      <c r="M10" s="860"/>
      <c r="N10" s="860"/>
      <c r="O10" s="860"/>
      <c r="P10" s="860"/>
      <c r="Q10" s="860"/>
      <c r="R10" s="871"/>
      <c r="S10" s="699"/>
    </row>
    <row r="11" spans="1:20">
      <c r="A11" s="699"/>
      <c r="B11" s="1877"/>
      <c r="C11" s="1880"/>
      <c r="D11" s="711">
        <f t="shared" si="0"/>
        <v>5</v>
      </c>
      <c r="E11" s="882" t="s">
        <v>59</v>
      </c>
      <c r="F11" s="883" t="s">
        <v>58</v>
      </c>
      <c r="G11" s="872"/>
      <c r="H11" s="864"/>
      <c r="I11" s="864"/>
      <c r="J11" s="864"/>
      <c r="K11" s="864"/>
      <c r="L11" s="864"/>
      <c r="M11" s="864"/>
      <c r="N11" s="864"/>
      <c r="O11" s="864"/>
      <c r="P11" s="864"/>
      <c r="Q11" s="864"/>
      <c r="R11" s="873"/>
      <c r="S11" s="699"/>
    </row>
    <row r="12" spans="1:20" ht="14.25">
      <c r="A12" s="699"/>
      <c r="B12" s="1877"/>
      <c r="C12" s="1880"/>
      <c r="D12" s="711">
        <f t="shared" si="0"/>
        <v>6</v>
      </c>
      <c r="E12" s="882" t="s">
        <v>174</v>
      </c>
      <c r="F12" s="883" t="s">
        <v>177</v>
      </c>
      <c r="G12" s="872"/>
      <c r="H12" s="864"/>
      <c r="I12" s="864"/>
      <c r="J12" s="864"/>
      <c r="K12" s="864"/>
      <c r="L12" s="864"/>
      <c r="M12" s="864"/>
      <c r="N12" s="864"/>
      <c r="O12" s="864"/>
      <c r="P12" s="864"/>
      <c r="Q12" s="864"/>
      <c r="R12" s="873"/>
      <c r="S12" s="699"/>
    </row>
    <row r="13" spans="1:20">
      <c r="A13" s="699"/>
      <c r="B13" s="1877"/>
      <c r="C13" s="1880"/>
      <c r="D13" s="711">
        <f t="shared" si="0"/>
        <v>7</v>
      </c>
      <c r="E13" s="882" t="s">
        <v>175</v>
      </c>
      <c r="F13" s="883" t="s">
        <v>158</v>
      </c>
      <c r="G13" s="870"/>
      <c r="H13" s="860"/>
      <c r="I13" s="860"/>
      <c r="J13" s="860"/>
      <c r="K13" s="860"/>
      <c r="L13" s="860"/>
      <c r="M13" s="860"/>
      <c r="N13" s="860"/>
      <c r="O13" s="860"/>
      <c r="P13" s="860"/>
      <c r="Q13" s="860"/>
      <c r="R13" s="871"/>
      <c r="S13" s="699"/>
    </row>
    <row r="14" spans="1:20" ht="13.5" thickBot="1">
      <c r="A14" s="699"/>
      <c r="B14" s="1877"/>
      <c r="C14" s="1881"/>
      <c r="D14" s="712">
        <f t="shared" si="0"/>
        <v>8</v>
      </c>
      <c r="E14" s="884" t="s">
        <v>176</v>
      </c>
      <c r="F14" s="885" t="s">
        <v>58</v>
      </c>
      <c r="G14" s="874"/>
      <c r="H14" s="862"/>
      <c r="I14" s="862"/>
      <c r="J14" s="862"/>
      <c r="K14" s="862"/>
      <c r="L14" s="862"/>
      <c r="M14" s="862"/>
      <c r="N14" s="862"/>
      <c r="O14" s="862"/>
      <c r="P14" s="862"/>
      <c r="Q14" s="862"/>
      <c r="R14" s="875"/>
      <c r="S14" s="699"/>
    </row>
    <row r="15" spans="1:20" ht="13.5">
      <c r="A15" s="699"/>
      <c r="B15" s="1877"/>
      <c r="C15" s="1879" t="s">
        <v>143</v>
      </c>
      <c r="D15" s="710">
        <f t="shared" si="0"/>
        <v>9</v>
      </c>
      <c r="E15" s="880" t="s">
        <v>291</v>
      </c>
      <c r="F15" s="881" t="s">
        <v>292</v>
      </c>
      <c r="G15" s="866"/>
      <c r="H15" s="863"/>
      <c r="I15" s="863"/>
      <c r="J15" s="863"/>
      <c r="K15" s="863"/>
      <c r="L15" s="863"/>
      <c r="M15" s="863"/>
      <c r="N15" s="863"/>
      <c r="O15" s="863"/>
      <c r="P15" s="863"/>
      <c r="Q15" s="863"/>
      <c r="R15" s="867"/>
      <c r="S15" s="699"/>
    </row>
    <row r="16" spans="1:20" ht="13.5">
      <c r="A16" s="699"/>
      <c r="B16" s="1877"/>
      <c r="C16" s="1880"/>
      <c r="D16" s="711">
        <f t="shared" si="0"/>
        <v>10</v>
      </c>
      <c r="E16" s="886" t="s">
        <v>293</v>
      </c>
      <c r="F16" s="879" t="s">
        <v>292</v>
      </c>
      <c r="G16" s="868"/>
      <c r="H16" s="865"/>
      <c r="I16" s="865"/>
      <c r="J16" s="865"/>
      <c r="K16" s="865"/>
      <c r="L16" s="865"/>
      <c r="M16" s="865"/>
      <c r="N16" s="865"/>
      <c r="O16" s="865"/>
      <c r="P16" s="865"/>
      <c r="Q16" s="865"/>
      <c r="R16" s="869"/>
      <c r="S16" s="699"/>
    </row>
    <row r="17" spans="1:19" ht="13.5">
      <c r="A17" s="699"/>
      <c r="B17" s="1877"/>
      <c r="C17" s="1880"/>
      <c r="D17" s="711">
        <f t="shared" si="0"/>
        <v>11</v>
      </c>
      <c r="E17" s="886" t="s">
        <v>294</v>
      </c>
      <c r="F17" s="879" t="s">
        <v>292</v>
      </c>
      <c r="G17" s="868"/>
      <c r="H17" s="865"/>
      <c r="I17" s="865"/>
      <c r="J17" s="865"/>
      <c r="K17" s="865"/>
      <c r="L17" s="865"/>
      <c r="M17" s="865"/>
      <c r="N17" s="865"/>
      <c r="O17" s="865"/>
      <c r="P17" s="865"/>
      <c r="Q17" s="865"/>
      <c r="R17" s="869"/>
      <c r="S17" s="699"/>
    </row>
    <row r="18" spans="1:19">
      <c r="A18" s="699"/>
      <c r="B18" s="1877"/>
      <c r="C18" s="1880"/>
      <c r="D18" s="711">
        <f t="shared" si="0"/>
        <v>12</v>
      </c>
      <c r="E18" s="882" t="s">
        <v>173</v>
      </c>
      <c r="F18" s="883" t="s">
        <v>158</v>
      </c>
      <c r="G18" s="870"/>
      <c r="H18" s="860"/>
      <c r="I18" s="860"/>
      <c r="J18" s="860"/>
      <c r="K18" s="860"/>
      <c r="L18" s="860"/>
      <c r="M18" s="860"/>
      <c r="N18" s="860"/>
      <c r="O18" s="860"/>
      <c r="P18" s="860"/>
      <c r="Q18" s="860"/>
      <c r="R18" s="871"/>
      <c r="S18" s="699"/>
    </row>
    <row r="19" spans="1:19">
      <c r="A19" s="699"/>
      <c r="B19" s="1877"/>
      <c r="C19" s="1880"/>
      <c r="D19" s="711">
        <f t="shared" si="0"/>
        <v>13</v>
      </c>
      <c r="E19" s="882" t="s">
        <v>59</v>
      </c>
      <c r="F19" s="883" t="s">
        <v>58</v>
      </c>
      <c r="G19" s="872"/>
      <c r="H19" s="864"/>
      <c r="I19" s="864"/>
      <c r="J19" s="864"/>
      <c r="K19" s="864"/>
      <c r="L19" s="864"/>
      <c r="M19" s="864"/>
      <c r="N19" s="864"/>
      <c r="O19" s="864"/>
      <c r="P19" s="864"/>
      <c r="Q19" s="864"/>
      <c r="R19" s="873"/>
      <c r="S19" s="699"/>
    </row>
    <row r="20" spans="1:19" ht="13.5">
      <c r="A20" s="699"/>
      <c r="B20" s="1877"/>
      <c r="C20" s="1880"/>
      <c r="D20" s="711">
        <f t="shared" si="0"/>
        <v>14</v>
      </c>
      <c r="E20" s="882" t="s">
        <v>174</v>
      </c>
      <c r="F20" s="883" t="s">
        <v>292</v>
      </c>
      <c r="G20" s="872"/>
      <c r="H20" s="864"/>
      <c r="I20" s="864"/>
      <c r="J20" s="864"/>
      <c r="K20" s="864"/>
      <c r="L20" s="864"/>
      <c r="M20" s="864"/>
      <c r="N20" s="864"/>
      <c r="O20" s="864"/>
      <c r="P20" s="864"/>
      <c r="Q20" s="864"/>
      <c r="R20" s="873"/>
      <c r="S20" s="699"/>
    </row>
    <row r="21" spans="1:19">
      <c r="A21" s="699"/>
      <c r="B21" s="1877"/>
      <c r="C21" s="1880"/>
      <c r="D21" s="711">
        <f t="shared" si="0"/>
        <v>15</v>
      </c>
      <c r="E21" s="882" t="s">
        <v>175</v>
      </c>
      <c r="F21" s="883" t="s">
        <v>158</v>
      </c>
      <c r="G21" s="870"/>
      <c r="H21" s="860"/>
      <c r="I21" s="860"/>
      <c r="J21" s="860"/>
      <c r="K21" s="860"/>
      <c r="L21" s="860"/>
      <c r="M21" s="860"/>
      <c r="N21" s="860"/>
      <c r="O21" s="860"/>
      <c r="P21" s="860"/>
      <c r="Q21" s="860"/>
      <c r="R21" s="871"/>
      <c r="S21" s="699"/>
    </row>
    <row r="22" spans="1:19" ht="13.5" thickBot="1">
      <c r="A22" s="699"/>
      <c r="B22" s="1878"/>
      <c r="C22" s="1881"/>
      <c r="D22" s="712">
        <f t="shared" si="0"/>
        <v>16</v>
      </c>
      <c r="E22" s="887" t="s">
        <v>176</v>
      </c>
      <c r="F22" s="888" t="s">
        <v>58</v>
      </c>
      <c r="G22" s="874"/>
      <c r="H22" s="862"/>
      <c r="I22" s="862"/>
      <c r="J22" s="862"/>
      <c r="K22" s="862"/>
      <c r="L22" s="862"/>
      <c r="M22" s="862"/>
      <c r="N22" s="862"/>
      <c r="O22" s="862"/>
      <c r="P22" s="862"/>
      <c r="Q22" s="862"/>
      <c r="R22" s="875"/>
      <c r="S22" s="699"/>
    </row>
    <row r="23" spans="1:19" ht="13.5">
      <c r="A23" s="699"/>
      <c r="B23" s="1876" t="s">
        <v>181</v>
      </c>
      <c r="C23" s="1879" t="s">
        <v>179</v>
      </c>
      <c r="D23" s="710">
        <f t="shared" si="0"/>
        <v>17</v>
      </c>
      <c r="E23" s="880" t="s">
        <v>291</v>
      </c>
      <c r="F23" s="881" t="s">
        <v>292</v>
      </c>
      <c r="G23" s="866"/>
      <c r="H23" s="863"/>
      <c r="I23" s="863"/>
      <c r="J23" s="863"/>
      <c r="K23" s="863"/>
      <c r="L23" s="863"/>
      <c r="M23" s="863"/>
      <c r="N23" s="863"/>
      <c r="O23" s="863"/>
      <c r="P23" s="863"/>
      <c r="Q23" s="863"/>
      <c r="R23" s="867"/>
      <c r="S23" s="699"/>
    </row>
    <row r="24" spans="1:19" ht="13.5">
      <c r="A24" s="699"/>
      <c r="B24" s="1877"/>
      <c r="C24" s="1880"/>
      <c r="D24" s="711">
        <f t="shared" si="0"/>
        <v>18</v>
      </c>
      <c r="E24" s="886" t="s">
        <v>293</v>
      </c>
      <c r="F24" s="879" t="s">
        <v>292</v>
      </c>
      <c r="G24" s="868"/>
      <c r="H24" s="865"/>
      <c r="I24" s="865"/>
      <c r="J24" s="865"/>
      <c r="K24" s="865"/>
      <c r="L24" s="865"/>
      <c r="M24" s="865"/>
      <c r="N24" s="865"/>
      <c r="O24" s="865"/>
      <c r="P24" s="865"/>
      <c r="Q24" s="865"/>
      <c r="R24" s="869"/>
      <c r="S24" s="699"/>
    </row>
    <row r="25" spans="1:19" ht="13.5">
      <c r="A25" s="699"/>
      <c r="B25" s="1877"/>
      <c r="C25" s="1880"/>
      <c r="D25" s="711">
        <f t="shared" si="0"/>
        <v>19</v>
      </c>
      <c r="E25" s="886" t="s">
        <v>294</v>
      </c>
      <c r="F25" s="879" t="s">
        <v>292</v>
      </c>
      <c r="G25" s="868"/>
      <c r="H25" s="865"/>
      <c r="I25" s="865"/>
      <c r="J25" s="865"/>
      <c r="K25" s="865"/>
      <c r="L25" s="865"/>
      <c r="M25" s="865"/>
      <c r="N25" s="865"/>
      <c r="O25" s="865"/>
      <c r="P25" s="865"/>
      <c r="Q25" s="865"/>
      <c r="R25" s="869"/>
      <c r="S25" s="699"/>
    </row>
    <row r="26" spans="1:19">
      <c r="A26" s="699"/>
      <c r="B26" s="1877"/>
      <c r="C26" s="1880"/>
      <c r="D26" s="711">
        <f t="shared" si="0"/>
        <v>20</v>
      </c>
      <c r="E26" s="882" t="s">
        <v>173</v>
      </c>
      <c r="F26" s="883" t="s">
        <v>158</v>
      </c>
      <c r="G26" s="870"/>
      <c r="H26" s="860"/>
      <c r="I26" s="860"/>
      <c r="J26" s="860"/>
      <c r="K26" s="860"/>
      <c r="L26" s="860"/>
      <c r="M26" s="860"/>
      <c r="N26" s="860"/>
      <c r="O26" s="860"/>
      <c r="P26" s="860"/>
      <c r="Q26" s="860"/>
      <c r="R26" s="871"/>
      <c r="S26" s="699"/>
    </row>
    <row r="27" spans="1:19">
      <c r="A27" s="699"/>
      <c r="B27" s="1877"/>
      <c r="C27" s="1880"/>
      <c r="D27" s="711">
        <f t="shared" si="0"/>
        <v>21</v>
      </c>
      <c r="E27" s="882" t="s">
        <v>59</v>
      </c>
      <c r="F27" s="883" t="s">
        <v>58</v>
      </c>
      <c r="G27" s="872"/>
      <c r="H27" s="864"/>
      <c r="I27" s="864"/>
      <c r="J27" s="864"/>
      <c r="K27" s="864"/>
      <c r="L27" s="864"/>
      <c r="M27" s="864"/>
      <c r="N27" s="864"/>
      <c r="O27" s="864"/>
      <c r="P27" s="864"/>
      <c r="Q27" s="864"/>
      <c r="R27" s="873"/>
      <c r="S27" s="699"/>
    </row>
    <row r="28" spans="1:19" ht="13.5">
      <c r="A28" s="699"/>
      <c r="B28" s="1877"/>
      <c r="C28" s="1880"/>
      <c r="D28" s="711">
        <f t="shared" si="0"/>
        <v>22</v>
      </c>
      <c r="E28" s="882" t="s">
        <v>174</v>
      </c>
      <c r="F28" s="883" t="s">
        <v>292</v>
      </c>
      <c r="G28" s="872"/>
      <c r="H28" s="864"/>
      <c r="I28" s="864"/>
      <c r="J28" s="864"/>
      <c r="K28" s="864"/>
      <c r="L28" s="864"/>
      <c r="M28" s="864"/>
      <c r="N28" s="864"/>
      <c r="O28" s="864"/>
      <c r="P28" s="864"/>
      <c r="Q28" s="864"/>
      <c r="R28" s="873"/>
      <c r="S28" s="699"/>
    </row>
    <row r="29" spans="1:19">
      <c r="A29" s="699"/>
      <c r="B29" s="1877"/>
      <c r="C29" s="1880"/>
      <c r="D29" s="711">
        <f t="shared" si="0"/>
        <v>23</v>
      </c>
      <c r="E29" s="882" t="s">
        <v>175</v>
      </c>
      <c r="F29" s="883" t="s">
        <v>158</v>
      </c>
      <c r="G29" s="870"/>
      <c r="H29" s="860"/>
      <c r="I29" s="860"/>
      <c r="J29" s="860"/>
      <c r="K29" s="860"/>
      <c r="L29" s="860"/>
      <c r="M29" s="860"/>
      <c r="N29" s="860"/>
      <c r="O29" s="860"/>
      <c r="P29" s="860"/>
      <c r="Q29" s="860"/>
      <c r="R29" s="871"/>
      <c r="S29" s="699"/>
    </row>
    <row r="30" spans="1:19" ht="13.5" thickBot="1">
      <c r="A30" s="699"/>
      <c r="B30" s="1877"/>
      <c r="C30" s="1881"/>
      <c r="D30" s="712">
        <f t="shared" si="0"/>
        <v>24</v>
      </c>
      <c r="E30" s="887" t="s">
        <v>176</v>
      </c>
      <c r="F30" s="888" t="s">
        <v>58</v>
      </c>
      <c r="G30" s="874"/>
      <c r="H30" s="862"/>
      <c r="I30" s="862"/>
      <c r="J30" s="862"/>
      <c r="K30" s="862"/>
      <c r="L30" s="862"/>
      <c r="M30" s="862"/>
      <c r="N30" s="862"/>
      <c r="O30" s="862"/>
      <c r="P30" s="862"/>
      <c r="Q30" s="862"/>
      <c r="R30" s="875"/>
      <c r="S30" s="699"/>
    </row>
    <row r="31" spans="1:19" ht="13.5">
      <c r="A31" s="699"/>
      <c r="B31" s="1877"/>
      <c r="C31" s="1879" t="s">
        <v>143</v>
      </c>
      <c r="D31" s="710">
        <f t="shared" si="0"/>
        <v>25</v>
      </c>
      <c r="E31" s="880" t="s">
        <v>291</v>
      </c>
      <c r="F31" s="881" t="s">
        <v>292</v>
      </c>
      <c r="G31" s="866"/>
      <c r="H31" s="863"/>
      <c r="I31" s="863"/>
      <c r="J31" s="863"/>
      <c r="K31" s="863"/>
      <c r="L31" s="863"/>
      <c r="M31" s="863"/>
      <c r="N31" s="863"/>
      <c r="O31" s="863"/>
      <c r="P31" s="863"/>
      <c r="Q31" s="863"/>
      <c r="R31" s="867"/>
      <c r="S31" s="699"/>
    </row>
    <row r="32" spans="1:19" ht="13.5">
      <c r="A32" s="699"/>
      <c r="B32" s="1877"/>
      <c r="C32" s="1880"/>
      <c r="D32" s="711">
        <f t="shared" si="0"/>
        <v>26</v>
      </c>
      <c r="E32" s="886" t="s">
        <v>293</v>
      </c>
      <c r="F32" s="879" t="s">
        <v>292</v>
      </c>
      <c r="G32" s="868"/>
      <c r="H32" s="865"/>
      <c r="I32" s="865"/>
      <c r="J32" s="865"/>
      <c r="K32" s="865"/>
      <c r="L32" s="865"/>
      <c r="M32" s="865"/>
      <c r="N32" s="865"/>
      <c r="O32" s="865"/>
      <c r="P32" s="865"/>
      <c r="Q32" s="865"/>
      <c r="R32" s="869"/>
      <c r="S32" s="699"/>
    </row>
    <row r="33" spans="1:19" ht="13.5">
      <c r="A33" s="699"/>
      <c r="B33" s="1877"/>
      <c r="C33" s="1880"/>
      <c r="D33" s="711">
        <f t="shared" si="0"/>
        <v>27</v>
      </c>
      <c r="E33" s="886" t="s">
        <v>294</v>
      </c>
      <c r="F33" s="879" t="s">
        <v>292</v>
      </c>
      <c r="G33" s="868"/>
      <c r="H33" s="865"/>
      <c r="I33" s="865"/>
      <c r="J33" s="865"/>
      <c r="K33" s="865"/>
      <c r="L33" s="865"/>
      <c r="M33" s="865"/>
      <c r="N33" s="865"/>
      <c r="O33" s="865"/>
      <c r="P33" s="865"/>
      <c r="Q33" s="865"/>
      <c r="R33" s="869"/>
      <c r="S33" s="699"/>
    </row>
    <row r="34" spans="1:19">
      <c r="A34" s="699"/>
      <c r="B34" s="1877"/>
      <c r="C34" s="1880"/>
      <c r="D34" s="711">
        <f t="shared" si="0"/>
        <v>28</v>
      </c>
      <c r="E34" s="882" t="s">
        <v>173</v>
      </c>
      <c r="F34" s="883" t="s">
        <v>158</v>
      </c>
      <c r="G34" s="870"/>
      <c r="H34" s="860"/>
      <c r="I34" s="860"/>
      <c r="J34" s="860"/>
      <c r="K34" s="860"/>
      <c r="L34" s="860"/>
      <c r="M34" s="860"/>
      <c r="N34" s="860"/>
      <c r="O34" s="860"/>
      <c r="P34" s="860"/>
      <c r="Q34" s="860"/>
      <c r="R34" s="871"/>
      <c r="S34" s="699"/>
    </row>
    <row r="35" spans="1:19">
      <c r="A35" s="699"/>
      <c r="B35" s="1877"/>
      <c r="C35" s="1880"/>
      <c r="D35" s="711">
        <f t="shared" si="0"/>
        <v>29</v>
      </c>
      <c r="E35" s="882" t="s">
        <v>59</v>
      </c>
      <c r="F35" s="883" t="s">
        <v>58</v>
      </c>
      <c r="G35" s="872"/>
      <c r="H35" s="864"/>
      <c r="I35" s="864"/>
      <c r="J35" s="864"/>
      <c r="K35" s="864"/>
      <c r="L35" s="864"/>
      <c r="M35" s="864"/>
      <c r="N35" s="864"/>
      <c r="O35" s="864"/>
      <c r="P35" s="864"/>
      <c r="Q35" s="864"/>
      <c r="R35" s="873"/>
      <c r="S35" s="699"/>
    </row>
    <row r="36" spans="1:19" ht="13.5">
      <c r="A36" s="699"/>
      <c r="B36" s="1877"/>
      <c r="C36" s="1880"/>
      <c r="D36" s="711">
        <f t="shared" si="0"/>
        <v>30</v>
      </c>
      <c r="E36" s="882" t="s">
        <v>174</v>
      </c>
      <c r="F36" s="883" t="s">
        <v>292</v>
      </c>
      <c r="G36" s="872"/>
      <c r="H36" s="864"/>
      <c r="I36" s="864"/>
      <c r="J36" s="864"/>
      <c r="K36" s="864"/>
      <c r="L36" s="864"/>
      <c r="M36" s="864"/>
      <c r="N36" s="864"/>
      <c r="O36" s="864"/>
      <c r="P36" s="864"/>
      <c r="Q36" s="864"/>
      <c r="R36" s="873"/>
      <c r="S36" s="699"/>
    </row>
    <row r="37" spans="1:19">
      <c r="A37" s="699"/>
      <c r="B37" s="1877"/>
      <c r="C37" s="1880"/>
      <c r="D37" s="711">
        <f t="shared" si="0"/>
        <v>31</v>
      </c>
      <c r="E37" s="882" t="s">
        <v>175</v>
      </c>
      <c r="F37" s="883" t="s">
        <v>158</v>
      </c>
      <c r="G37" s="870"/>
      <c r="H37" s="860"/>
      <c r="I37" s="860"/>
      <c r="J37" s="860"/>
      <c r="K37" s="860"/>
      <c r="L37" s="860"/>
      <c r="M37" s="860"/>
      <c r="N37" s="860"/>
      <c r="O37" s="860"/>
      <c r="P37" s="860"/>
      <c r="Q37" s="860"/>
      <c r="R37" s="871"/>
      <c r="S37" s="699"/>
    </row>
    <row r="38" spans="1:19" ht="13.5" thickBot="1">
      <c r="A38" s="699"/>
      <c r="B38" s="1878"/>
      <c r="C38" s="1881"/>
      <c r="D38" s="712">
        <f t="shared" si="0"/>
        <v>32</v>
      </c>
      <c r="E38" s="887" t="s">
        <v>176</v>
      </c>
      <c r="F38" s="888" t="s">
        <v>58</v>
      </c>
      <c r="G38" s="874"/>
      <c r="H38" s="862"/>
      <c r="I38" s="862"/>
      <c r="J38" s="862"/>
      <c r="K38" s="862"/>
      <c r="L38" s="862"/>
      <c r="M38" s="862"/>
      <c r="N38" s="862"/>
      <c r="O38" s="862"/>
      <c r="P38" s="862"/>
      <c r="Q38" s="862"/>
      <c r="R38" s="875"/>
      <c r="S38" s="699"/>
    </row>
    <row r="39" spans="1:19" ht="13.5">
      <c r="A39" s="699"/>
      <c r="B39" s="1876" t="s">
        <v>182</v>
      </c>
      <c r="C39" s="1879" t="s">
        <v>179</v>
      </c>
      <c r="D39" s="710">
        <f t="shared" si="0"/>
        <v>33</v>
      </c>
      <c r="E39" s="880" t="s">
        <v>291</v>
      </c>
      <c r="F39" s="881" t="s">
        <v>292</v>
      </c>
      <c r="G39" s="866"/>
      <c r="H39" s="876"/>
      <c r="I39" s="876"/>
      <c r="J39" s="876"/>
      <c r="K39" s="876"/>
      <c r="L39" s="876"/>
      <c r="M39" s="876"/>
      <c r="N39" s="876"/>
      <c r="O39" s="876"/>
      <c r="P39" s="876"/>
      <c r="Q39" s="876"/>
      <c r="R39" s="867"/>
      <c r="S39" s="699"/>
    </row>
    <row r="40" spans="1:19" ht="13.5">
      <c r="A40" s="699"/>
      <c r="B40" s="1877"/>
      <c r="C40" s="1880"/>
      <c r="D40" s="711">
        <f t="shared" si="0"/>
        <v>34</v>
      </c>
      <c r="E40" s="886" t="s">
        <v>293</v>
      </c>
      <c r="F40" s="879" t="s">
        <v>292</v>
      </c>
      <c r="G40" s="868"/>
      <c r="H40" s="877"/>
      <c r="I40" s="877"/>
      <c r="J40" s="877"/>
      <c r="K40" s="877"/>
      <c r="L40" s="877"/>
      <c r="M40" s="877"/>
      <c r="N40" s="877"/>
      <c r="O40" s="877"/>
      <c r="P40" s="877"/>
      <c r="Q40" s="877"/>
      <c r="R40" s="869"/>
      <c r="S40" s="699"/>
    </row>
    <row r="41" spans="1:19" ht="13.5">
      <c r="A41" s="699"/>
      <c r="B41" s="1877"/>
      <c r="C41" s="1880"/>
      <c r="D41" s="711">
        <f t="shared" si="0"/>
        <v>35</v>
      </c>
      <c r="E41" s="886" t="s">
        <v>294</v>
      </c>
      <c r="F41" s="879" t="s">
        <v>292</v>
      </c>
      <c r="G41" s="868"/>
      <c r="H41" s="877"/>
      <c r="I41" s="877"/>
      <c r="J41" s="877"/>
      <c r="K41" s="877"/>
      <c r="L41" s="877"/>
      <c r="M41" s="877"/>
      <c r="N41" s="877"/>
      <c r="O41" s="877"/>
      <c r="P41" s="877"/>
      <c r="Q41" s="877"/>
      <c r="R41" s="869"/>
      <c r="S41" s="699"/>
    </row>
    <row r="42" spans="1:19">
      <c r="A42" s="699"/>
      <c r="B42" s="1877"/>
      <c r="C42" s="1880"/>
      <c r="D42" s="711">
        <f t="shared" si="0"/>
        <v>36</v>
      </c>
      <c r="E42" s="882" t="s">
        <v>173</v>
      </c>
      <c r="F42" s="883" t="s">
        <v>158</v>
      </c>
      <c r="G42" s="870"/>
      <c r="H42" s="861"/>
      <c r="I42" s="861"/>
      <c r="J42" s="861"/>
      <c r="K42" s="861"/>
      <c r="L42" s="861"/>
      <c r="M42" s="861"/>
      <c r="N42" s="861"/>
      <c r="O42" s="861"/>
      <c r="P42" s="861"/>
      <c r="Q42" s="861"/>
      <c r="R42" s="871"/>
      <c r="S42" s="699"/>
    </row>
    <row r="43" spans="1:19" ht="13.5" thickBot="1">
      <c r="A43" s="699"/>
      <c r="B43" s="1877"/>
      <c r="C43" s="1881"/>
      <c r="D43" s="712">
        <f t="shared" si="0"/>
        <v>37</v>
      </c>
      <c r="E43" s="882" t="s">
        <v>59</v>
      </c>
      <c r="F43" s="883" t="s">
        <v>58</v>
      </c>
      <c r="G43" s="874"/>
      <c r="H43" s="878"/>
      <c r="I43" s="878"/>
      <c r="J43" s="878"/>
      <c r="K43" s="878"/>
      <c r="L43" s="878"/>
      <c r="M43" s="878"/>
      <c r="N43" s="878"/>
      <c r="O43" s="878"/>
      <c r="P43" s="878"/>
      <c r="Q43" s="878"/>
      <c r="R43" s="875"/>
      <c r="S43" s="699"/>
    </row>
    <row r="44" spans="1:19" ht="13.5">
      <c r="A44" s="699"/>
      <c r="B44" s="1877"/>
      <c r="C44" s="1879" t="s">
        <v>143</v>
      </c>
      <c r="D44" s="710">
        <f t="shared" si="0"/>
        <v>38</v>
      </c>
      <c r="E44" s="880" t="s">
        <v>291</v>
      </c>
      <c r="F44" s="881" t="s">
        <v>292</v>
      </c>
      <c r="G44" s="866"/>
      <c r="H44" s="876"/>
      <c r="I44" s="876"/>
      <c r="J44" s="876"/>
      <c r="K44" s="876"/>
      <c r="L44" s="876"/>
      <c r="M44" s="876"/>
      <c r="N44" s="876"/>
      <c r="O44" s="876"/>
      <c r="P44" s="876"/>
      <c r="Q44" s="876"/>
      <c r="R44" s="873"/>
      <c r="S44" s="699"/>
    </row>
    <row r="45" spans="1:19" ht="13.5">
      <c r="A45" s="699"/>
      <c r="B45" s="1877"/>
      <c r="C45" s="1880"/>
      <c r="D45" s="711">
        <f t="shared" si="0"/>
        <v>39</v>
      </c>
      <c r="E45" s="886" t="s">
        <v>293</v>
      </c>
      <c r="F45" s="879" t="s">
        <v>292</v>
      </c>
      <c r="G45" s="868"/>
      <c r="H45" s="877"/>
      <c r="I45" s="877"/>
      <c r="J45" s="877"/>
      <c r="K45" s="877"/>
      <c r="L45" s="877"/>
      <c r="M45" s="877"/>
      <c r="N45" s="877"/>
      <c r="O45" s="877"/>
      <c r="P45" s="877"/>
      <c r="Q45" s="877"/>
      <c r="R45" s="871"/>
      <c r="S45" s="699"/>
    </row>
    <row r="46" spans="1:19" ht="13.5">
      <c r="A46" s="699"/>
      <c r="B46" s="1877"/>
      <c r="C46" s="1880"/>
      <c r="D46" s="711">
        <f t="shared" si="0"/>
        <v>40</v>
      </c>
      <c r="E46" s="886" t="s">
        <v>294</v>
      </c>
      <c r="F46" s="879" t="s">
        <v>292</v>
      </c>
      <c r="G46" s="868"/>
      <c r="H46" s="877"/>
      <c r="I46" s="877"/>
      <c r="J46" s="877"/>
      <c r="K46" s="877"/>
      <c r="L46" s="877"/>
      <c r="M46" s="877"/>
      <c r="N46" s="877"/>
      <c r="O46" s="877"/>
      <c r="P46" s="877"/>
      <c r="Q46" s="877"/>
      <c r="R46" s="1406"/>
      <c r="S46" s="699"/>
    </row>
    <row r="47" spans="1:19">
      <c r="A47" s="699"/>
      <c r="B47" s="1877"/>
      <c r="C47" s="1880"/>
      <c r="D47" s="711">
        <f t="shared" si="0"/>
        <v>41</v>
      </c>
      <c r="E47" s="882" t="s">
        <v>173</v>
      </c>
      <c r="F47" s="883" t="s">
        <v>158</v>
      </c>
      <c r="G47" s="870"/>
      <c r="H47" s="861"/>
      <c r="I47" s="861"/>
      <c r="J47" s="861"/>
      <c r="K47" s="861"/>
      <c r="L47" s="861"/>
      <c r="M47" s="861"/>
      <c r="N47" s="861"/>
      <c r="O47" s="861"/>
      <c r="P47" s="861"/>
      <c r="Q47" s="861"/>
      <c r="R47" s="1405"/>
      <c r="S47" s="699"/>
    </row>
    <row r="48" spans="1:19" ht="13.5" thickBot="1">
      <c r="A48" s="699"/>
      <c r="B48" s="1878"/>
      <c r="C48" s="1881"/>
      <c r="D48" s="712">
        <f t="shared" si="0"/>
        <v>42</v>
      </c>
      <c r="E48" s="882" t="s">
        <v>59</v>
      </c>
      <c r="F48" s="883" t="s">
        <v>58</v>
      </c>
      <c r="G48" s="874"/>
      <c r="H48" s="878"/>
      <c r="I48" s="878"/>
      <c r="J48" s="878"/>
      <c r="K48" s="878"/>
      <c r="L48" s="878"/>
      <c r="M48" s="878"/>
      <c r="N48" s="878"/>
      <c r="O48" s="878"/>
      <c r="P48" s="878"/>
      <c r="Q48" s="878"/>
      <c r="R48" s="869"/>
      <c r="S48" s="699"/>
    </row>
    <row r="49" spans="1:19" ht="13.5">
      <c r="A49" s="699"/>
      <c r="B49" s="1882" t="s">
        <v>65</v>
      </c>
      <c r="C49" s="1879" t="s">
        <v>295</v>
      </c>
      <c r="D49" s="710">
        <f t="shared" si="0"/>
        <v>43</v>
      </c>
      <c r="E49" s="880" t="s">
        <v>291</v>
      </c>
      <c r="F49" s="881" t="s">
        <v>292</v>
      </c>
      <c r="G49" s="866"/>
      <c r="H49" s="863"/>
      <c r="I49" s="863"/>
      <c r="J49" s="863"/>
      <c r="K49" s="863"/>
      <c r="L49" s="863"/>
      <c r="M49" s="863"/>
      <c r="N49" s="863"/>
      <c r="O49" s="863"/>
      <c r="P49" s="863"/>
      <c r="Q49" s="863"/>
      <c r="R49" s="867"/>
      <c r="S49" s="699"/>
    </row>
    <row r="50" spans="1:19" ht="13.5">
      <c r="A50" s="699"/>
      <c r="B50" s="1880"/>
      <c r="C50" s="1880"/>
      <c r="D50" s="711">
        <f t="shared" si="0"/>
        <v>44</v>
      </c>
      <c r="E50" s="886" t="s">
        <v>293</v>
      </c>
      <c r="F50" s="879" t="s">
        <v>292</v>
      </c>
      <c r="G50" s="868"/>
      <c r="H50" s="865"/>
      <c r="I50" s="865"/>
      <c r="J50" s="865"/>
      <c r="K50" s="865"/>
      <c r="L50" s="865"/>
      <c r="M50" s="865"/>
      <c r="N50" s="865"/>
      <c r="O50" s="865"/>
      <c r="P50" s="865"/>
      <c r="Q50" s="865"/>
      <c r="R50" s="869"/>
      <c r="S50" s="699"/>
    </row>
    <row r="51" spans="1:19" ht="13.5">
      <c r="A51" s="699"/>
      <c r="B51" s="1880"/>
      <c r="C51" s="1880"/>
      <c r="D51" s="711">
        <f t="shared" si="0"/>
        <v>45</v>
      </c>
      <c r="E51" s="886" t="s">
        <v>294</v>
      </c>
      <c r="F51" s="879" t="s">
        <v>292</v>
      </c>
      <c r="G51" s="868"/>
      <c r="H51" s="865"/>
      <c r="I51" s="865"/>
      <c r="J51" s="865"/>
      <c r="K51" s="865"/>
      <c r="L51" s="865"/>
      <c r="M51" s="865"/>
      <c r="N51" s="865"/>
      <c r="O51" s="865"/>
      <c r="P51" s="865"/>
      <c r="Q51" s="865"/>
      <c r="R51" s="869"/>
      <c r="S51" s="699"/>
    </row>
    <row r="52" spans="1:19">
      <c r="A52" s="699"/>
      <c r="B52" s="1880"/>
      <c r="C52" s="1880"/>
      <c r="D52" s="711">
        <f t="shared" si="0"/>
        <v>46</v>
      </c>
      <c r="E52" s="882" t="s">
        <v>173</v>
      </c>
      <c r="F52" s="883" t="s">
        <v>158</v>
      </c>
      <c r="G52" s="870"/>
      <c r="H52" s="860"/>
      <c r="I52" s="860"/>
      <c r="J52" s="860"/>
      <c r="K52" s="860"/>
      <c r="L52" s="860"/>
      <c r="M52" s="860"/>
      <c r="N52" s="860"/>
      <c r="O52" s="860"/>
      <c r="P52" s="860"/>
      <c r="Q52" s="860"/>
      <c r="R52" s="871"/>
      <c r="S52" s="699"/>
    </row>
    <row r="53" spans="1:19">
      <c r="A53" s="699"/>
      <c r="B53" s="1880"/>
      <c r="C53" s="1880"/>
      <c r="D53" s="711">
        <f t="shared" si="0"/>
        <v>47</v>
      </c>
      <c r="E53" s="882" t="s">
        <v>59</v>
      </c>
      <c r="F53" s="883" t="s">
        <v>58</v>
      </c>
      <c r="G53" s="872"/>
      <c r="H53" s="864"/>
      <c r="I53" s="864"/>
      <c r="J53" s="864"/>
      <c r="K53" s="864"/>
      <c r="L53" s="864"/>
      <c r="M53" s="864"/>
      <c r="N53" s="864"/>
      <c r="O53" s="864"/>
      <c r="P53" s="864"/>
      <c r="Q53" s="864"/>
      <c r="R53" s="873"/>
      <c r="S53" s="699"/>
    </row>
    <row r="54" spans="1:19" ht="13.5">
      <c r="A54" s="699"/>
      <c r="B54" s="1880"/>
      <c r="C54" s="1880"/>
      <c r="D54" s="711">
        <f t="shared" si="0"/>
        <v>48</v>
      </c>
      <c r="E54" s="882" t="s">
        <v>174</v>
      </c>
      <c r="F54" s="883" t="s">
        <v>292</v>
      </c>
      <c r="G54" s="872"/>
      <c r="H54" s="864"/>
      <c r="I54" s="864"/>
      <c r="J54" s="864"/>
      <c r="K54" s="864"/>
      <c r="L54" s="864"/>
      <c r="M54" s="864"/>
      <c r="N54" s="864"/>
      <c r="O54" s="864"/>
      <c r="P54" s="864"/>
      <c r="Q54" s="864"/>
      <c r="R54" s="873"/>
      <c r="S54" s="699"/>
    </row>
    <row r="55" spans="1:19">
      <c r="A55" s="699"/>
      <c r="B55" s="1880"/>
      <c r="C55" s="1880"/>
      <c r="D55" s="711">
        <f t="shared" si="0"/>
        <v>49</v>
      </c>
      <c r="E55" s="882" t="s">
        <v>175</v>
      </c>
      <c r="F55" s="883" t="s">
        <v>158</v>
      </c>
      <c r="G55" s="870"/>
      <c r="H55" s="860"/>
      <c r="I55" s="860"/>
      <c r="J55" s="860"/>
      <c r="K55" s="860"/>
      <c r="L55" s="860"/>
      <c r="M55" s="860"/>
      <c r="N55" s="860"/>
      <c r="O55" s="860"/>
      <c r="P55" s="860"/>
      <c r="Q55" s="860"/>
      <c r="R55" s="871"/>
      <c r="S55" s="699"/>
    </row>
    <row r="56" spans="1:19" ht="13.5" thickBot="1">
      <c r="A56" s="699"/>
      <c r="B56" s="1881"/>
      <c r="C56" s="1881"/>
      <c r="D56" s="712">
        <f t="shared" si="0"/>
        <v>50</v>
      </c>
      <c r="E56" s="889" t="s">
        <v>176</v>
      </c>
      <c r="F56" s="890" t="s">
        <v>58</v>
      </c>
      <c r="G56" s="874"/>
      <c r="H56" s="862"/>
      <c r="I56" s="862"/>
      <c r="J56" s="862"/>
      <c r="K56" s="862"/>
      <c r="L56" s="862"/>
      <c r="M56" s="862"/>
      <c r="N56" s="862"/>
      <c r="O56" s="862"/>
      <c r="P56" s="862"/>
      <c r="Q56" s="862"/>
      <c r="R56" s="875"/>
      <c r="S56" s="699"/>
    </row>
    <row r="57" spans="1:19" ht="15.75" thickBot="1">
      <c r="A57" s="688"/>
      <c r="B57" s="689"/>
      <c r="C57" s="689"/>
      <c r="D57" s="690"/>
      <c r="E57" s="689"/>
      <c r="F57" s="689"/>
      <c r="G57" s="689"/>
      <c r="H57" s="689"/>
      <c r="I57" s="689"/>
      <c r="J57" s="689"/>
      <c r="K57" s="689"/>
      <c r="L57" s="689"/>
      <c r="M57" s="689"/>
      <c r="N57" s="689"/>
      <c r="O57" s="689"/>
      <c r="P57" s="689"/>
      <c r="Q57" s="689"/>
      <c r="R57" s="689"/>
      <c r="S57" s="688"/>
    </row>
    <row r="58" spans="1:19" ht="23.1" customHeight="1">
      <c r="A58" s="405"/>
      <c r="B58" s="1871" t="s">
        <v>60</v>
      </c>
      <c r="C58" s="1854"/>
      <c r="D58" s="1854"/>
      <c r="E58" s="1872"/>
      <c r="F58" s="1854" t="s">
        <v>61</v>
      </c>
      <c r="G58" s="1854"/>
      <c r="H58" s="1855"/>
      <c r="I58" s="713"/>
      <c r="J58" s="1856" t="s">
        <v>184</v>
      </c>
      <c r="K58" s="1859" t="s">
        <v>153</v>
      </c>
      <c r="L58" s="1861" t="s">
        <v>185</v>
      </c>
      <c r="M58" s="1863" t="s">
        <v>74</v>
      </c>
      <c r="N58" s="714"/>
      <c r="O58" s="1865" t="s">
        <v>180</v>
      </c>
      <c r="P58" s="1866"/>
      <c r="Q58" s="1846" t="s">
        <v>186</v>
      </c>
      <c r="R58" s="1848" t="s">
        <v>187</v>
      </c>
      <c r="S58" s="403"/>
    </row>
    <row r="59" spans="1:19" ht="23.1" customHeight="1" thickBot="1">
      <c r="A59" s="405"/>
      <c r="B59" s="715" t="s">
        <v>263</v>
      </c>
      <c r="C59" s="716"/>
      <c r="D59" s="717"/>
      <c r="E59" s="718"/>
      <c r="F59" s="716" t="s">
        <v>263</v>
      </c>
      <c r="G59" s="716"/>
      <c r="H59" s="719"/>
      <c r="I59" s="713"/>
      <c r="J59" s="1857"/>
      <c r="K59" s="1860"/>
      <c r="L59" s="1862"/>
      <c r="M59" s="1864"/>
      <c r="N59" s="714"/>
      <c r="O59" s="1867"/>
      <c r="P59" s="1868"/>
      <c r="Q59" s="1847"/>
      <c r="R59" s="1849"/>
      <c r="S59" s="403"/>
    </row>
    <row r="60" spans="1:19" ht="13.5" thickBot="1">
      <c r="A60" s="405"/>
      <c r="B60" s="720"/>
      <c r="C60" s="721"/>
      <c r="D60" s="722"/>
      <c r="E60" s="723"/>
      <c r="F60" s="724"/>
      <c r="G60" s="721"/>
      <c r="H60" s="725"/>
      <c r="I60" s="713"/>
      <c r="J60" s="1858"/>
      <c r="K60" s="726" t="s">
        <v>130</v>
      </c>
      <c r="L60" s="727" t="s">
        <v>158</v>
      </c>
      <c r="M60" s="728" t="s">
        <v>158</v>
      </c>
      <c r="N60" s="714"/>
      <c r="O60" s="1869"/>
      <c r="P60" s="1870"/>
      <c r="Q60" s="729" t="s">
        <v>58</v>
      </c>
      <c r="R60" s="730" t="s">
        <v>158</v>
      </c>
      <c r="S60" s="403"/>
    </row>
    <row r="61" spans="1:19">
      <c r="A61" s="405"/>
      <c r="B61" s="731"/>
      <c r="C61" s="732"/>
      <c r="D61" s="733"/>
      <c r="E61" s="734"/>
      <c r="F61" s="735"/>
      <c r="G61" s="403"/>
      <c r="H61" s="736"/>
      <c r="I61" s="713"/>
      <c r="J61" s="737" t="s">
        <v>179</v>
      </c>
      <c r="K61" s="738"/>
      <c r="L61" s="739"/>
      <c r="M61" s="740"/>
      <c r="N61" s="714"/>
      <c r="O61" s="1850" t="s">
        <v>178</v>
      </c>
      <c r="P61" s="1851"/>
      <c r="Q61" s="741"/>
      <c r="R61" s="742"/>
      <c r="S61" s="403"/>
    </row>
    <row r="62" spans="1:19" ht="13.5" thickBot="1">
      <c r="A62" s="405"/>
      <c r="B62" s="743"/>
      <c r="C62" s="732"/>
      <c r="D62" s="733"/>
      <c r="E62" s="734"/>
      <c r="F62" s="744"/>
      <c r="G62" s="403"/>
      <c r="H62" s="736"/>
      <c r="I62" s="713"/>
      <c r="J62" s="745" t="s">
        <v>143</v>
      </c>
      <c r="K62" s="746"/>
      <c r="L62" s="747"/>
      <c r="M62" s="748"/>
      <c r="N62" s="714"/>
      <c r="O62" s="1852" t="s">
        <v>181</v>
      </c>
      <c r="P62" s="1853"/>
      <c r="Q62" s="749"/>
      <c r="R62" s="750"/>
      <c r="S62" s="403"/>
    </row>
    <row r="63" spans="1:19" ht="13.5" thickBot="1">
      <c r="A63" s="405"/>
      <c r="B63" s="751" t="s">
        <v>63</v>
      </c>
      <c r="C63" s="752"/>
      <c r="D63" s="753"/>
      <c r="E63" s="754"/>
      <c r="F63" s="755" t="s">
        <v>63</v>
      </c>
      <c r="G63" s="756"/>
      <c r="H63" s="757"/>
      <c r="I63" s="713"/>
      <c r="J63" s="758" t="s">
        <v>65</v>
      </c>
      <c r="K63" s="891">
        <f>K61+K62</f>
        <v>0</v>
      </c>
      <c r="L63" s="892">
        <f>L61+L62</f>
        <v>0</v>
      </c>
      <c r="M63" s="893">
        <f>M61+M62</f>
        <v>0</v>
      </c>
      <c r="N63" s="714"/>
      <c r="O63" s="713"/>
      <c r="P63" s="713"/>
      <c r="Q63" s="713"/>
      <c r="R63" s="713"/>
      <c r="S63" s="403"/>
    </row>
    <row r="64" spans="1:19" ht="21" thickBot="1">
      <c r="A64" s="405"/>
      <c r="B64" s="751" t="s">
        <v>64</v>
      </c>
      <c r="C64" s="759"/>
      <c r="D64" s="760"/>
      <c r="E64" s="761"/>
      <c r="F64" s="762"/>
      <c r="G64" s="763"/>
      <c r="H64" s="764"/>
      <c r="I64" s="764"/>
      <c r="J64" s="764"/>
      <c r="K64" s="764"/>
      <c r="L64" s="764"/>
      <c r="M64" s="765"/>
      <c r="N64" s="765"/>
      <c r="O64" s="762"/>
      <c r="P64" s="762"/>
      <c r="Q64" s="762"/>
      <c r="R64" s="762"/>
      <c r="S64" s="766"/>
    </row>
  </sheetData>
  <mergeCells count="23">
    <mergeCell ref="B58:E58"/>
    <mergeCell ref="B5:F5"/>
    <mergeCell ref="B7:B22"/>
    <mergeCell ref="C7:C14"/>
    <mergeCell ref="C15:C22"/>
    <mergeCell ref="B23:B38"/>
    <mergeCell ref="C23:C30"/>
    <mergeCell ref="C31:C38"/>
    <mergeCell ref="B39:B48"/>
    <mergeCell ref="C39:C43"/>
    <mergeCell ref="C44:C48"/>
    <mergeCell ref="B49:B56"/>
    <mergeCell ref="C49:C56"/>
    <mergeCell ref="Q58:Q59"/>
    <mergeCell ref="R58:R59"/>
    <mergeCell ref="O61:P61"/>
    <mergeCell ref="O62:P62"/>
    <mergeCell ref="F58:H58"/>
    <mergeCell ref="J58:J60"/>
    <mergeCell ref="K58:K59"/>
    <mergeCell ref="L58:L59"/>
    <mergeCell ref="M58:M59"/>
    <mergeCell ref="O58:P60"/>
  </mergeCells>
  <dataValidations count="1">
    <dataValidation type="list" allowBlank="1" showInputMessage="1" showErrorMessage="1" sqref="P2" xr:uid="{73E6B5E0-9523-44BD-9A36-C5267BE029A7}">
      <formula1>$T$2:$T$8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  <pageSetUpPr fitToPage="1"/>
  </sheetPr>
  <dimension ref="A1:K39"/>
  <sheetViews>
    <sheetView showGridLines="0" zoomScale="85" workbookViewId="0"/>
  </sheetViews>
  <sheetFormatPr defaultRowHeight="12.75"/>
  <cols>
    <col min="1" max="1" width="2.7109375" customWidth="1"/>
    <col min="2" max="2" width="3.42578125" customWidth="1"/>
    <col min="3" max="3" width="34.42578125" bestFit="1" customWidth="1"/>
    <col min="4" max="6" width="14.42578125" customWidth="1"/>
    <col min="7" max="7" width="19.28515625" customWidth="1"/>
    <col min="8" max="9" width="14.42578125" customWidth="1"/>
  </cols>
  <sheetData>
    <row r="1" spans="1:11" ht="13.5" thickBot="1">
      <c r="A1" s="270"/>
      <c r="B1" s="270"/>
      <c r="C1" s="270"/>
      <c r="D1" s="270"/>
      <c r="E1" s="270"/>
      <c r="F1" s="270"/>
      <c r="G1" s="270"/>
      <c r="H1" s="270"/>
      <c r="I1" s="270"/>
      <c r="K1" s="314"/>
    </row>
    <row r="2" spans="1:11" ht="14.25" customHeight="1" thickBot="1">
      <c r="A2" s="270"/>
      <c r="B2" s="182"/>
      <c r="C2" s="182"/>
      <c r="D2" s="182"/>
      <c r="E2" s="182"/>
      <c r="F2" s="272" t="s">
        <v>0</v>
      </c>
      <c r="G2" s="555"/>
      <c r="H2" s="521" t="s">
        <v>1</v>
      </c>
      <c r="I2" s="273">
        <f>Identifikace!$B$14</f>
        <v>2025</v>
      </c>
      <c r="K2" s="1661" t="s">
        <v>435</v>
      </c>
    </row>
    <row r="3" spans="1:11" ht="15.75">
      <c r="A3" s="270"/>
      <c r="B3" s="493" t="s">
        <v>356</v>
      </c>
      <c r="C3" s="182"/>
      <c r="D3" s="182"/>
      <c r="E3" s="182"/>
      <c r="F3" s="182"/>
      <c r="G3" s="182"/>
      <c r="H3" s="182"/>
      <c r="I3" s="182"/>
      <c r="K3" s="1661" t="s">
        <v>433</v>
      </c>
    </row>
    <row r="4" spans="1:11" ht="13.5" thickBot="1">
      <c r="A4" s="270"/>
      <c r="B4" s="182"/>
      <c r="C4" s="520"/>
      <c r="D4" s="520"/>
      <c r="E4" s="520"/>
      <c r="F4" s="495"/>
      <c r="G4" s="495"/>
      <c r="H4" s="182"/>
      <c r="I4" s="520"/>
      <c r="K4" s="1661" t="s">
        <v>438</v>
      </c>
    </row>
    <row r="5" spans="1:11" ht="13.5" thickBot="1">
      <c r="A5" s="270"/>
      <c r="B5" s="522"/>
      <c r="C5" s="520"/>
      <c r="D5" s="1883">
        <f>$I$2+1</f>
        <v>2026</v>
      </c>
      <c r="E5" s="1884"/>
      <c r="F5" s="1885"/>
      <c r="G5" s="1883">
        <f>$D$5+1</f>
        <v>2027</v>
      </c>
      <c r="H5" s="1884"/>
      <c r="I5" s="1885"/>
      <c r="K5" s="1661" t="s">
        <v>431</v>
      </c>
    </row>
    <row r="6" spans="1:11" ht="27" customHeight="1">
      <c r="A6" s="270"/>
      <c r="B6" s="1886"/>
      <c r="C6" s="1887"/>
      <c r="D6" s="523" t="s">
        <v>153</v>
      </c>
      <c r="E6" s="524" t="s">
        <v>188</v>
      </c>
      <c r="F6" s="525" t="s">
        <v>59</v>
      </c>
      <c r="G6" s="526" t="s">
        <v>153</v>
      </c>
      <c r="H6" s="524" t="s">
        <v>188</v>
      </c>
      <c r="I6" s="527" t="s">
        <v>59</v>
      </c>
      <c r="K6" s="1661" t="s">
        <v>436</v>
      </c>
    </row>
    <row r="7" spans="1:11" ht="15" thickBot="1">
      <c r="A7" s="270"/>
      <c r="B7" s="1888"/>
      <c r="C7" s="1889"/>
      <c r="D7" s="528" t="s">
        <v>130</v>
      </c>
      <c r="E7" s="529" t="s">
        <v>152</v>
      </c>
      <c r="F7" s="530" t="s">
        <v>58</v>
      </c>
      <c r="G7" s="531" t="s">
        <v>130</v>
      </c>
      <c r="H7" s="529" t="s">
        <v>152</v>
      </c>
      <c r="I7" s="532" t="s">
        <v>58</v>
      </c>
      <c r="K7" s="1661" t="s">
        <v>437</v>
      </c>
    </row>
    <row r="8" spans="1:11" ht="13.5" thickBot="1">
      <c r="A8" s="270"/>
      <c r="B8" s="533"/>
      <c r="C8" s="534" t="s">
        <v>9</v>
      </c>
      <c r="D8" s="535" t="s">
        <v>10</v>
      </c>
      <c r="E8" s="536" t="s">
        <v>11</v>
      </c>
      <c r="F8" s="536" t="s">
        <v>12</v>
      </c>
      <c r="G8" s="537" t="s">
        <v>13</v>
      </c>
      <c r="H8" s="536" t="s">
        <v>14</v>
      </c>
      <c r="I8" s="538" t="s">
        <v>15</v>
      </c>
      <c r="K8" s="1661" t="s">
        <v>432</v>
      </c>
    </row>
    <row r="9" spans="1:11" ht="13.5" thickBot="1">
      <c r="A9" s="270"/>
      <c r="B9" s="539">
        <v>1</v>
      </c>
      <c r="C9" s="496" t="s">
        <v>159</v>
      </c>
      <c r="D9" s="155"/>
      <c r="E9" s="156"/>
      <c r="F9" s="411"/>
      <c r="G9" s="155"/>
      <c r="H9" s="156"/>
      <c r="I9" s="417"/>
    </row>
    <row r="10" spans="1:11" ht="13.5" customHeight="1" thickBot="1">
      <c r="A10" s="270"/>
      <c r="B10" s="539">
        <v>2</v>
      </c>
      <c r="C10" s="496" t="s">
        <v>160</v>
      </c>
      <c r="D10" s="155"/>
      <c r="E10" s="156"/>
      <c r="F10" s="411"/>
      <c r="G10" s="155"/>
      <c r="H10" s="156"/>
      <c r="I10" s="417"/>
    </row>
    <row r="11" spans="1:11">
      <c r="A11" s="270"/>
      <c r="B11" s="497">
        <v>3</v>
      </c>
      <c r="C11" s="540" t="s">
        <v>161</v>
      </c>
      <c r="D11" s="541" t="s">
        <v>47</v>
      </c>
      <c r="E11" s="542" t="s">
        <v>47</v>
      </c>
      <c r="F11" s="543" t="s">
        <v>47</v>
      </c>
      <c r="G11" s="541" t="s">
        <v>47</v>
      </c>
      <c r="H11" s="542" t="s">
        <v>47</v>
      </c>
      <c r="I11" s="544" t="s">
        <v>47</v>
      </c>
    </row>
    <row r="12" spans="1:11">
      <c r="A12" s="270"/>
      <c r="B12" s="502">
        <v>4</v>
      </c>
      <c r="C12" s="503" t="s">
        <v>217</v>
      </c>
      <c r="D12" s="161"/>
      <c r="E12" s="421">
        <f t="shared" ref="E12:E17" si="0">D12/10.69/115</f>
        <v>0</v>
      </c>
      <c r="F12" s="412"/>
      <c r="G12" s="161"/>
      <c r="H12" s="421">
        <f t="shared" ref="H12:H17" si="1">G12/10.69/115</f>
        <v>0</v>
      </c>
      <c r="I12" s="415"/>
    </row>
    <row r="13" spans="1:11">
      <c r="A13" s="270"/>
      <c r="B13" s="502">
        <v>5</v>
      </c>
      <c r="C13" s="504" t="s">
        <v>164</v>
      </c>
      <c r="D13" s="165"/>
      <c r="E13" s="421">
        <f t="shared" si="0"/>
        <v>0</v>
      </c>
      <c r="F13" s="413"/>
      <c r="G13" s="165"/>
      <c r="H13" s="421">
        <f t="shared" si="1"/>
        <v>0</v>
      </c>
      <c r="I13" s="416"/>
    </row>
    <row r="14" spans="1:11">
      <c r="A14" s="270"/>
      <c r="B14" s="502">
        <v>6</v>
      </c>
      <c r="C14" s="504" t="s">
        <v>163</v>
      </c>
      <c r="D14" s="165"/>
      <c r="E14" s="421">
        <f t="shared" si="0"/>
        <v>0</v>
      </c>
      <c r="F14" s="413"/>
      <c r="G14" s="165"/>
      <c r="H14" s="421">
        <f t="shared" si="1"/>
        <v>0</v>
      </c>
      <c r="I14" s="416"/>
    </row>
    <row r="15" spans="1:11">
      <c r="A15" s="270"/>
      <c r="B15" s="502">
        <v>7</v>
      </c>
      <c r="C15" s="504" t="s">
        <v>216</v>
      </c>
      <c r="D15" s="165"/>
      <c r="E15" s="421">
        <f t="shared" si="0"/>
        <v>0</v>
      </c>
      <c r="F15" s="413"/>
      <c r="G15" s="165"/>
      <c r="H15" s="421">
        <f t="shared" si="1"/>
        <v>0</v>
      </c>
      <c r="I15" s="416"/>
    </row>
    <row r="16" spans="1:11">
      <c r="A16" s="270"/>
      <c r="B16" s="502">
        <v>8</v>
      </c>
      <c r="C16" s="503" t="s">
        <v>215</v>
      </c>
      <c r="D16" s="165"/>
      <c r="E16" s="421">
        <f t="shared" si="0"/>
        <v>0</v>
      </c>
      <c r="F16" s="413"/>
      <c r="G16" s="165"/>
      <c r="H16" s="421">
        <f t="shared" si="1"/>
        <v>0</v>
      </c>
      <c r="I16" s="416"/>
    </row>
    <row r="17" spans="1:9">
      <c r="A17" s="270"/>
      <c r="B17" s="502">
        <v>9</v>
      </c>
      <c r="C17" s="503" t="s">
        <v>214</v>
      </c>
      <c r="D17" s="165"/>
      <c r="E17" s="421">
        <f t="shared" si="0"/>
        <v>0</v>
      </c>
      <c r="F17" s="413"/>
      <c r="G17" s="165"/>
      <c r="H17" s="421">
        <f t="shared" si="1"/>
        <v>0</v>
      </c>
      <c r="I17" s="416"/>
    </row>
    <row r="18" spans="1:9" ht="13.5" thickBot="1">
      <c r="A18" s="270"/>
      <c r="B18" s="502">
        <v>10</v>
      </c>
      <c r="C18" s="506" t="s">
        <v>162</v>
      </c>
      <c r="D18" s="169"/>
      <c r="E18" s="507"/>
      <c r="F18" s="414"/>
      <c r="G18" s="169"/>
      <c r="H18" s="507"/>
      <c r="I18" s="418"/>
    </row>
    <row r="19" spans="1:9">
      <c r="A19" s="270"/>
      <c r="B19" s="497">
        <v>11</v>
      </c>
      <c r="C19" s="508" t="s">
        <v>193</v>
      </c>
      <c r="D19" s="545" t="s">
        <v>47</v>
      </c>
      <c r="E19" s="546" t="s">
        <v>47</v>
      </c>
      <c r="F19" s="547" t="s">
        <v>47</v>
      </c>
      <c r="G19" s="545" t="s">
        <v>47</v>
      </c>
      <c r="H19" s="546" t="s">
        <v>47</v>
      </c>
      <c r="I19" s="548" t="s">
        <v>47</v>
      </c>
    </row>
    <row r="20" spans="1:9">
      <c r="A20" s="270"/>
      <c r="B20" s="502">
        <v>12</v>
      </c>
      <c r="C20" s="503" t="s">
        <v>217</v>
      </c>
      <c r="D20" s="161"/>
      <c r="E20" s="421">
        <f t="shared" ref="E20:E25" si="2">D20/10.69/115</f>
        <v>0</v>
      </c>
      <c r="F20" s="415"/>
      <c r="G20" s="183"/>
      <c r="H20" s="421">
        <f t="shared" ref="H20:H25" si="3">G20/10.69/115</f>
        <v>0</v>
      </c>
      <c r="I20" s="415"/>
    </row>
    <row r="21" spans="1:9">
      <c r="A21" s="270"/>
      <c r="B21" s="502">
        <v>13</v>
      </c>
      <c r="C21" s="504" t="s">
        <v>164</v>
      </c>
      <c r="D21" s="165"/>
      <c r="E21" s="421">
        <f t="shared" si="2"/>
        <v>0</v>
      </c>
      <c r="F21" s="416"/>
      <c r="G21" s="184"/>
      <c r="H21" s="421">
        <f t="shared" si="3"/>
        <v>0</v>
      </c>
      <c r="I21" s="416"/>
    </row>
    <row r="22" spans="1:9">
      <c r="A22" s="270"/>
      <c r="B22" s="502">
        <v>14</v>
      </c>
      <c r="C22" s="504" t="s">
        <v>163</v>
      </c>
      <c r="D22" s="165"/>
      <c r="E22" s="421">
        <f t="shared" si="2"/>
        <v>0</v>
      </c>
      <c r="F22" s="416"/>
      <c r="G22" s="184"/>
      <c r="H22" s="421">
        <f t="shared" si="3"/>
        <v>0</v>
      </c>
      <c r="I22" s="416"/>
    </row>
    <row r="23" spans="1:9">
      <c r="A23" s="270"/>
      <c r="B23" s="502">
        <v>15</v>
      </c>
      <c r="C23" s="504" t="s">
        <v>216</v>
      </c>
      <c r="D23" s="165"/>
      <c r="E23" s="421">
        <f t="shared" si="2"/>
        <v>0</v>
      </c>
      <c r="F23" s="416"/>
      <c r="G23" s="184"/>
      <c r="H23" s="421">
        <f t="shared" si="3"/>
        <v>0</v>
      </c>
      <c r="I23" s="416"/>
    </row>
    <row r="24" spans="1:9">
      <c r="A24" s="270"/>
      <c r="B24" s="502">
        <v>16</v>
      </c>
      <c r="C24" s="503" t="s">
        <v>215</v>
      </c>
      <c r="D24" s="165"/>
      <c r="E24" s="421">
        <f t="shared" si="2"/>
        <v>0</v>
      </c>
      <c r="F24" s="416"/>
      <c r="G24" s="184"/>
      <c r="H24" s="421">
        <f t="shared" si="3"/>
        <v>0</v>
      </c>
      <c r="I24" s="416"/>
    </row>
    <row r="25" spans="1:9">
      <c r="A25" s="270"/>
      <c r="B25" s="502">
        <v>17</v>
      </c>
      <c r="C25" s="503" t="s">
        <v>214</v>
      </c>
      <c r="D25" s="165"/>
      <c r="E25" s="421">
        <f t="shared" si="2"/>
        <v>0</v>
      </c>
      <c r="F25" s="416"/>
      <c r="G25" s="184"/>
      <c r="H25" s="421">
        <f t="shared" si="3"/>
        <v>0</v>
      </c>
      <c r="I25" s="416"/>
    </row>
    <row r="26" spans="1:9" ht="13.5" thickBot="1">
      <c r="A26" s="270"/>
      <c r="B26" s="502">
        <v>18</v>
      </c>
      <c r="C26" s="506" t="s">
        <v>162</v>
      </c>
      <c r="D26" s="165"/>
      <c r="E26" s="505"/>
      <c r="F26" s="416"/>
      <c r="G26" s="184"/>
      <c r="H26" s="505"/>
      <c r="I26" s="416"/>
    </row>
    <row r="27" spans="1:9" ht="13.5" thickBot="1">
      <c r="A27" s="270"/>
      <c r="B27" s="509">
        <v>19</v>
      </c>
      <c r="C27" s="496" t="s">
        <v>165</v>
      </c>
      <c r="D27" s="392">
        <f t="shared" ref="D27:I27" si="4">SUM(D12:D18)+SUM(D20:D26)</f>
        <v>0</v>
      </c>
      <c r="E27" s="393">
        <f t="shared" si="4"/>
        <v>0</v>
      </c>
      <c r="F27" s="404">
        <f t="shared" si="4"/>
        <v>0</v>
      </c>
      <c r="G27" s="419">
        <f t="shared" si="4"/>
        <v>0</v>
      </c>
      <c r="H27" s="393">
        <f t="shared" si="4"/>
        <v>0</v>
      </c>
      <c r="I27" s="404">
        <f t="shared" si="4"/>
        <v>0</v>
      </c>
    </row>
    <row r="28" spans="1:9" ht="13.5" thickBot="1">
      <c r="A28" s="270"/>
      <c r="B28" s="509">
        <v>20</v>
      </c>
      <c r="C28" s="510" t="s">
        <v>166</v>
      </c>
      <c r="D28" s="397">
        <f t="shared" ref="D28:I28" si="5">D9+D10+D27</f>
        <v>0</v>
      </c>
      <c r="E28" s="397">
        <f t="shared" si="5"/>
        <v>0</v>
      </c>
      <c r="F28" s="420">
        <f t="shared" si="5"/>
        <v>0</v>
      </c>
      <c r="G28" s="397">
        <f t="shared" si="5"/>
        <v>0</v>
      </c>
      <c r="H28" s="397">
        <f t="shared" si="5"/>
        <v>0</v>
      </c>
      <c r="I28" s="420">
        <f t="shared" si="5"/>
        <v>0</v>
      </c>
    </row>
    <row r="29" spans="1:9" ht="13.5" thickBot="1">
      <c r="A29" s="270"/>
      <c r="B29" s="549"/>
      <c r="C29" s="550"/>
      <c r="D29" s="513"/>
      <c r="E29" s="513"/>
      <c r="F29" s="513"/>
      <c r="G29" s="513"/>
      <c r="H29" s="513"/>
      <c r="I29" s="513"/>
    </row>
    <row r="30" spans="1:9">
      <c r="A30" s="270"/>
      <c r="B30" s="182"/>
      <c r="C30" s="182"/>
      <c r="D30" s="182"/>
      <c r="E30" s="182"/>
      <c r="F30" s="406" t="s">
        <v>60</v>
      </c>
      <c r="G30" s="551"/>
      <c r="H30" s="407" t="s">
        <v>61</v>
      </c>
      <c r="I30" s="552"/>
    </row>
    <row r="31" spans="1:9">
      <c r="A31" s="270"/>
      <c r="B31" s="182"/>
      <c r="C31" s="182"/>
      <c r="D31" s="182"/>
      <c r="E31" s="182"/>
      <c r="F31" s="408" t="s">
        <v>62</v>
      </c>
      <c r="G31" s="553"/>
      <c r="H31" s="409" t="s">
        <v>62</v>
      </c>
      <c r="I31" s="554"/>
    </row>
    <row r="32" spans="1:9">
      <c r="A32" s="270"/>
      <c r="B32" s="182"/>
      <c r="C32" s="182"/>
      <c r="D32" s="182"/>
      <c r="E32" s="182"/>
      <c r="F32" s="137"/>
      <c r="G32" s="185"/>
      <c r="H32" s="186"/>
      <c r="I32" s="187"/>
    </row>
    <row r="33" spans="1:9">
      <c r="A33" s="270"/>
      <c r="B33" s="182"/>
      <c r="C33" s="182"/>
      <c r="D33" s="182"/>
      <c r="E33" s="182"/>
      <c r="F33" s="138"/>
      <c r="G33" s="185"/>
      <c r="H33" s="139"/>
      <c r="I33" s="187"/>
    </row>
    <row r="34" spans="1:9" ht="13.5" thickBot="1">
      <c r="A34" s="270"/>
      <c r="B34" s="182"/>
      <c r="C34" s="182"/>
      <c r="D34" s="182"/>
      <c r="E34" s="182"/>
      <c r="F34" s="188" t="s">
        <v>63</v>
      </c>
      <c r="G34" s="189"/>
      <c r="H34" s="190" t="s">
        <v>63</v>
      </c>
      <c r="I34" s="191"/>
    </row>
    <row r="35" spans="1:9" ht="13.5" thickBot="1">
      <c r="A35" s="270"/>
      <c r="B35" s="182"/>
      <c r="C35" s="182"/>
      <c r="D35" s="182"/>
      <c r="E35" s="182"/>
      <c r="F35" s="410" t="s">
        <v>64</v>
      </c>
      <c r="G35" s="140"/>
      <c r="H35" s="422"/>
      <c r="I35" s="186"/>
    </row>
    <row r="36" spans="1:9">
      <c r="A36" s="270"/>
      <c r="B36" s="270"/>
      <c r="C36" s="270"/>
      <c r="D36" s="270"/>
      <c r="E36" s="270"/>
      <c r="F36" s="270"/>
      <c r="G36" s="270"/>
      <c r="H36" s="270"/>
      <c r="I36" s="270"/>
    </row>
    <row r="37" spans="1:9">
      <c r="A37" s="270"/>
      <c r="B37" s="270"/>
      <c r="C37" s="270"/>
      <c r="D37" s="270"/>
      <c r="E37" s="270"/>
      <c r="F37" s="270"/>
      <c r="G37" s="270"/>
      <c r="H37" s="270"/>
      <c r="I37" s="270"/>
    </row>
    <row r="38" spans="1:9">
      <c r="A38" s="270"/>
      <c r="B38" s="270"/>
      <c r="C38" s="270"/>
      <c r="D38" s="270"/>
      <c r="E38" s="270"/>
      <c r="F38" s="270"/>
      <c r="G38" s="270"/>
      <c r="H38" s="270"/>
      <c r="I38" s="270"/>
    </row>
    <row r="39" spans="1:9">
      <c r="A39" s="270"/>
      <c r="B39" s="270"/>
      <c r="C39" s="270"/>
      <c r="D39" s="270"/>
      <c r="E39" s="270"/>
      <c r="F39" s="270"/>
      <c r="G39" s="270"/>
      <c r="H39" s="270"/>
      <c r="I39" s="270"/>
    </row>
  </sheetData>
  <mergeCells count="3">
    <mergeCell ref="D5:F5"/>
    <mergeCell ref="G5:I5"/>
    <mergeCell ref="B6:C7"/>
  </mergeCells>
  <phoneticPr fontId="0" type="noConversion"/>
  <dataValidations count="1">
    <dataValidation type="list" allowBlank="1" showInputMessage="1" showErrorMessage="1" sqref="G2" xr:uid="{AFA6F861-8196-4265-BD10-B282DCE35FA0}">
      <formula1>$K$2:$K$8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  <ignoredErrors>
    <ignoredError sqref="D5:I5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B1:I47"/>
  <sheetViews>
    <sheetView showGridLines="0" workbookViewId="0"/>
  </sheetViews>
  <sheetFormatPr defaultRowHeight="12.75"/>
  <cols>
    <col min="1" max="1" width="4.140625" customWidth="1"/>
    <col min="2" max="2" width="3.7109375" customWidth="1"/>
    <col min="3" max="3" width="25.85546875" customWidth="1"/>
    <col min="4" max="7" width="18.42578125" customWidth="1"/>
  </cols>
  <sheetData>
    <row r="1" spans="2:9" ht="13.5" thickBot="1"/>
    <row r="2" spans="2:9" ht="13.5" thickBot="1">
      <c r="B2" s="907"/>
      <c r="C2" s="1" t="s">
        <v>0</v>
      </c>
      <c r="D2" s="1892"/>
      <c r="E2" s="1893"/>
      <c r="F2" s="908" t="s">
        <v>1</v>
      </c>
      <c r="G2" s="909">
        <f>Identifikace!$B$14</f>
        <v>2025</v>
      </c>
      <c r="I2" s="1661" t="s">
        <v>435</v>
      </c>
    </row>
    <row r="3" spans="2:9">
      <c r="B3" s="907"/>
      <c r="C3" s="1"/>
      <c r="D3" s="910"/>
      <c r="E3" s="911"/>
      <c r="F3" s="908"/>
      <c r="G3" s="912"/>
      <c r="I3" s="1661" t="s">
        <v>433</v>
      </c>
    </row>
    <row r="4" spans="2:9">
      <c r="B4" s="907" t="s">
        <v>357</v>
      </c>
      <c r="C4" s="907"/>
      <c r="D4" s="907"/>
      <c r="E4" s="907"/>
      <c r="F4" s="907"/>
      <c r="G4" s="907"/>
      <c r="I4" s="1661" t="s">
        <v>438</v>
      </c>
    </row>
    <row r="5" spans="2:9" ht="13.5" thickBot="1">
      <c r="B5" s="907"/>
      <c r="C5" s="913"/>
      <c r="D5" s="907"/>
      <c r="E5" s="907"/>
      <c r="F5" s="907"/>
      <c r="G5" s="907"/>
      <c r="I5" s="1661" t="s">
        <v>431</v>
      </c>
    </row>
    <row r="6" spans="2:9" ht="13.5" thickBot="1">
      <c r="B6" s="1894"/>
      <c r="C6" s="1895"/>
      <c r="D6" s="1896">
        <f>$G$2+1</f>
        <v>2026</v>
      </c>
      <c r="E6" s="1895"/>
      <c r="F6" s="1896">
        <f>$G$2+2</f>
        <v>2027</v>
      </c>
      <c r="G6" s="1895"/>
      <c r="I6" s="1661" t="s">
        <v>436</v>
      </c>
    </row>
    <row r="7" spans="2:9" ht="24">
      <c r="B7" s="1897" t="s">
        <v>320</v>
      </c>
      <c r="C7" s="1898"/>
      <c r="D7" s="914" t="s">
        <v>321</v>
      </c>
      <c r="E7" s="915" t="s">
        <v>189</v>
      </c>
      <c r="F7" s="916" t="s">
        <v>321</v>
      </c>
      <c r="G7" s="917" t="s">
        <v>189</v>
      </c>
      <c r="I7" s="1661" t="s">
        <v>437</v>
      </c>
    </row>
    <row r="8" spans="2:9" ht="14.25" thickBot="1">
      <c r="B8" s="1899"/>
      <c r="C8" s="1900"/>
      <c r="D8" s="1326" t="s">
        <v>130</v>
      </c>
      <c r="E8" s="1327" t="s">
        <v>322</v>
      </c>
      <c r="F8" s="1328" t="s">
        <v>130</v>
      </c>
      <c r="G8" s="1329" t="s">
        <v>322</v>
      </c>
      <c r="I8" s="1661" t="s">
        <v>432</v>
      </c>
    </row>
    <row r="9" spans="2:9" ht="13.5" thickBot="1">
      <c r="B9" s="1901" t="s">
        <v>9</v>
      </c>
      <c r="C9" s="1902"/>
      <c r="D9" s="1322" t="s">
        <v>10</v>
      </c>
      <c r="E9" s="1323" t="s">
        <v>11</v>
      </c>
      <c r="F9" s="1324" t="s">
        <v>12</v>
      </c>
      <c r="G9" s="1325" t="s">
        <v>13</v>
      </c>
    </row>
    <row r="10" spans="2:9">
      <c r="B10" s="918">
        <v>1</v>
      </c>
      <c r="C10" s="919"/>
      <c r="D10" s="920"/>
      <c r="E10" s="921"/>
      <c r="F10" s="922"/>
      <c r="G10" s="923"/>
    </row>
    <row r="11" spans="2:9">
      <c r="B11" s="924">
        <v>2</v>
      </c>
      <c r="C11" s="925"/>
      <c r="D11" s="920"/>
      <c r="E11" s="921"/>
      <c r="F11" s="922"/>
      <c r="G11" s="923"/>
    </row>
    <row r="12" spans="2:9">
      <c r="B12" s="924">
        <v>3</v>
      </c>
      <c r="C12" s="925"/>
      <c r="D12" s="920"/>
      <c r="E12" s="921"/>
      <c r="F12" s="922"/>
      <c r="G12" s="923"/>
    </row>
    <row r="13" spans="2:9">
      <c r="B13" s="924">
        <v>4</v>
      </c>
      <c r="C13" s="925"/>
      <c r="D13" s="920"/>
      <c r="E13" s="921"/>
      <c r="F13" s="922"/>
      <c r="G13" s="923"/>
    </row>
    <row r="14" spans="2:9">
      <c r="B14" s="924">
        <v>5</v>
      </c>
      <c r="C14" s="925"/>
      <c r="D14" s="920"/>
      <c r="E14" s="921"/>
      <c r="F14" s="922"/>
      <c r="G14" s="923"/>
    </row>
    <row r="15" spans="2:9">
      <c r="B15" s="924">
        <v>6</v>
      </c>
      <c r="C15" s="925"/>
      <c r="D15" s="920"/>
      <c r="E15" s="921"/>
      <c r="F15" s="922"/>
      <c r="G15" s="923"/>
    </row>
    <row r="16" spans="2:9">
      <c r="B16" s="924">
        <v>7</v>
      </c>
      <c r="C16" s="925"/>
      <c r="D16" s="920"/>
      <c r="E16" s="921"/>
      <c r="F16" s="922"/>
      <c r="G16" s="923"/>
    </row>
    <row r="17" spans="2:7">
      <c r="B17" s="924">
        <v>8</v>
      </c>
      <c r="C17" s="925"/>
      <c r="D17" s="920"/>
      <c r="E17" s="921"/>
      <c r="F17" s="922"/>
      <c r="G17" s="923"/>
    </row>
    <row r="18" spans="2:7">
      <c r="B18" s="924">
        <v>9</v>
      </c>
      <c r="C18" s="925"/>
      <c r="D18" s="920"/>
      <c r="E18" s="921"/>
      <c r="F18" s="922"/>
      <c r="G18" s="923"/>
    </row>
    <row r="19" spans="2:7">
      <c r="B19" s="924">
        <v>10</v>
      </c>
      <c r="C19" s="926"/>
      <c r="D19" s="920"/>
      <c r="E19" s="921"/>
      <c r="F19" s="922"/>
      <c r="G19" s="923"/>
    </row>
    <row r="20" spans="2:7">
      <c r="B20" s="924">
        <v>11</v>
      </c>
      <c r="C20" s="926"/>
      <c r="D20" s="920"/>
      <c r="E20" s="921"/>
      <c r="F20" s="922"/>
      <c r="G20" s="923"/>
    </row>
    <row r="21" spans="2:7">
      <c r="B21" s="924">
        <v>12</v>
      </c>
      <c r="C21" s="926"/>
      <c r="D21" s="920"/>
      <c r="E21" s="921"/>
      <c r="F21" s="922"/>
      <c r="G21" s="923"/>
    </row>
    <row r="22" spans="2:7">
      <c r="B22" s="924">
        <v>13</v>
      </c>
      <c r="C22" s="926"/>
      <c r="D22" s="920"/>
      <c r="E22" s="921"/>
      <c r="F22" s="922"/>
      <c r="G22" s="923"/>
    </row>
    <row r="23" spans="2:7">
      <c r="B23" s="924">
        <v>14</v>
      </c>
      <c r="C23" s="926"/>
      <c r="D23" s="920"/>
      <c r="E23" s="921"/>
      <c r="F23" s="922"/>
      <c r="G23" s="923"/>
    </row>
    <row r="24" spans="2:7">
      <c r="B24" s="924">
        <v>15</v>
      </c>
      <c r="C24" s="926"/>
      <c r="D24" s="920"/>
      <c r="E24" s="921"/>
      <c r="F24" s="922"/>
      <c r="G24" s="923"/>
    </row>
    <row r="25" spans="2:7">
      <c r="B25" s="924">
        <v>16</v>
      </c>
      <c r="C25" s="926"/>
      <c r="D25" s="920"/>
      <c r="E25" s="921"/>
      <c r="F25" s="922"/>
      <c r="G25" s="923"/>
    </row>
    <row r="26" spans="2:7">
      <c r="B26" s="924">
        <v>17</v>
      </c>
      <c r="C26" s="926"/>
      <c r="D26" s="920"/>
      <c r="E26" s="921"/>
      <c r="F26" s="922"/>
      <c r="G26" s="923"/>
    </row>
    <row r="27" spans="2:7">
      <c r="B27" s="924">
        <v>18</v>
      </c>
      <c r="C27" s="926"/>
      <c r="D27" s="920"/>
      <c r="E27" s="921"/>
      <c r="F27" s="922"/>
      <c r="G27" s="923"/>
    </row>
    <row r="28" spans="2:7">
      <c r="B28" s="924">
        <v>19</v>
      </c>
      <c r="C28" s="926"/>
      <c r="D28" s="920"/>
      <c r="E28" s="921"/>
      <c r="F28" s="922"/>
      <c r="G28" s="923"/>
    </row>
    <row r="29" spans="2:7">
      <c r="B29" s="924">
        <v>20</v>
      </c>
      <c r="C29" s="926"/>
      <c r="D29" s="920"/>
      <c r="E29" s="921"/>
      <c r="F29" s="922"/>
      <c r="G29" s="923"/>
    </row>
    <row r="30" spans="2:7">
      <c r="B30" s="924">
        <v>21</v>
      </c>
      <c r="C30" s="926"/>
      <c r="D30" s="920"/>
      <c r="E30" s="921"/>
      <c r="F30" s="922"/>
      <c r="G30" s="923"/>
    </row>
    <row r="31" spans="2:7">
      <c r="B31" s="924">
        <v>22</v>
      </c>
      <c r="C31" s="926"/>
      <c r="D31" s="920"/>
      <c r="E31" s="921"/>
      <c r="F31" s="922"/>
      <c r="G31" s="923"/>
    </row>
    <row r="32" spans="2:7">
      <c r="B32" s="924">
        <v>23</v>
      </c>
      <c r="C32" s="926"/>
      <c r="D32" s="920"/>
      <c r="E32" s="921"/>
      <c r="F32" s="922"/>
      <c r="G32" s="923"/>
    </row>
    <row r="33" spans="2:7">
      <c r="B33" s="924">
        <v>24</v>
      </c>
      <c r="C33" s="926"/>
      <c r="D33" s="920"/>
      <c r="E33" s="921"/>
      <c r="F33" s="922"/>
      <c r="G33" s="923"/>
    </row>
    <row r="34" spans="2:7">
      <c r="B34" s="924">
        <v>25</v>
      </c>
      <c r="C34" s="926"/>
      <c r="D34" s="920"/>
      <c r="E34" s="921"/>
      <c r="F34" s="922"/>
      <c r="G34" s="923"/>
    </row>
    <row r="35" spans="2:7">
      <c r="B35" s="924">
        <v>26</v>
      </c>
      <c r="C35" s="926"/>
      <c r="D35" s="920"/>
      <c r="E35" s="921"/>
      <c r="F35" s="922"/>
      <c r="G35" s="923"/>
    </row>
    <row r="36" spans="2:7">
      <c r="B36" s="924">
        <v>27</v>
      </c>
      <c r="C36" s="926"/>
      <c r="D36" s="920"/>
      <c r="E36" s="921"/>
      <c r="F36" s="922"/>
      <c r="G36" s="923"/>
    </row>
    <row r="37" spans="2:7">
      <c r="B37" s="924">
        <v>28</v>
      </c>
      <c r="C37" s="926"/>
      <c r="D37" s="920"/>
      <c r="E37" s="921"/>
      <c r="F37" s="922"/>
      <c r="G37" s="923"/>
    </row>
    <row r="38" spans="2:7">
      <c r="B38" s="924">
        <v>29</v>
      </c>
      <c r="C38" s="926"/>
      <c r="D38" s="920"/>
      <c r="E38" s="921"/>
      <c r="F38" s="922"/>
      <c r="G38" s="923"/>
    </row>
    <row r="39" spans="2:7" ht="13.5" thickBot="1">
      <c r="B39" s="927">
        <v>30</v>
      </c>
      <c r="C39" s="928"/>
      <c r="D39" s="929"/>
      <c r="E39" s="930"/>
      <c r="F39" s="931"/>
      <c r="G39" s="932"/>
    </row>
    <row r="40" spans="2:7" ht="13.5" thickBot="1">
      <c r="B40" s="933">
        <v>31</v>
      </c>
      <c r="C40" s="934" t="s">
        <v>65</v>
      </c>
      <c r="D40" s="935"/>
      <c r="E40" s="936" t="s">
        <v>47</v>
      </c>
      <c r="F40" s="937"/>
      <c r="G40" s="938" t="s">
        <v>47</v>
      </c>
    </row>
    <row r="41" spans="2:7" ht="13.5" thickBot="1">
      <c r="B41" s="907"/>
      <c r="C41" s="907"/>
      <c r="D41" s="907"/>
      <c r="E41" s="907"/>
      <c r="F41" s="907"/>
      <c r="G41" s="907"/>
    </row>
    <row r="42" spans="2:7">
      <c r="B42" s="907"/>
      <c r="C42" s="939" t="s">
        <v>60</v>
      </c>
      <c r="D42" s="940"/>
      <c r="E42" s="941" t="s">
        <v>61</v>
      </c>
      <c r="F42" s="942"/>
      <c r="G42" s="907"/>
    </row>
    <row r="43" spans="2:7">
      <c r="B43" s="907"/>
      <c r="C43" s="943" t="s">
        <v>263</v>
      </c>
      <c r="D43" s="944"/>
      <c r="E43" s="945" t="s">
        <v>263</v>
      </c>
      <c r="F43" s="946"/>
      <c r="G43" s="907"/>
    </row>
    <row r="44" spans="2:7">
      <c r="B44" s="907"/>
      <c r="C44" s="947"/>
      <c r="D44" s="948"/>
      <c r="E44" s="949"/>
      <c r="F44" s="950"/>
      <c r="G44" s="907"/>
    </row>
    <row r="45" spans="2:7">
      <c r="B45" s="907"/>
      <c r="C45" s="951"/>
      <c r="D45" s="948"/>
      <c r="E45" s="952"/>
      <c r="F45" s="950"/>
      <c r="G45" s="907"/>
    </row>
    <row r="46" spans="2:7" ht="13.5" thickBot="1">
      <c r="B46" s="907"/>
      <c r="C46" s="953" t="s">
        <v>63</v>
      </c>
      <c r="D46" s="954"/>
      <c r="E46" s="955" t="s">
        <v>63</v>
      </c>
      <c r="F46" s="956"/>
      <c r="G46" s="907"/>
    </row>
    <row r="47" spans="2:7" ht="13.5" thickBot="1">
      <c r="B47" s="907"/>
      <c r="C47" s="1890" t="s">
        <v>323</v>
      </c>
      <c r="D47" s="1891"/>
      <c r="E47" s="957"/>
      <c r="F47" s="958"/>
      <c r="G47" s="907"/>
    </row>
  </sheetData>
  <mergeCells count="7">
    <mergeCell ref="C47:D47"/>
    <mergeCell ref="D2:E2"/>
    <mergeCell ref="B6:C6"/>
    <mergeCell ref="D6:E6"/>
    <mergeCell ref="F6:G6"/>
    <mergeCell ref="B7:C8"/>
    <mergeCell ref="B9:C9"/>
  </mergeCells>
  <dataValidations count="2">
    <dataValidation type="list" allowBlank="1" showInputMessage="1" showErrorMessage="1" sqref="D3" xr:uid="{00000000-0002-0000-0C00-000000000000}">
      <formula1>$K$2:$K$16</formula1>
    </dataValidation>
    <dataValidation type="list" allowBlank="1" showInputMessage="1" showErrorMessage="1" sqref="D2:E2" xr:uid="{237D2527-BF38-45A8-9AB3-BA734CFB1F29}">
      <formula1>$I$2:$I$8</formula1>
    </dataValidation>
  </dataValidation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B1:I37"/>
  <sheetViews>
    <sheetView showGridLines="0" workbookViewId="0"/>
  </sheetViews>
  <sheetFormatPr defaultRowHeight="12.75"/>
  <cols>
    <col min="1" max="1" width="3.28515625" customWidth="1"/>
    <col min="2" max="2" width="3.5703125" bestFit="1" customWidth="1"/>
    <col min="3" max="3" width="37.85546875" customWidth="1"/>
    <col min="4" max="7" width="18.140625" customWidth="1"/>
  </cols>
  <sheetData>
    <row r="1" spans="2:9" ht="13.5" thickBot="1"/>
    <row r="2" spans="2:9" ht="13.5" thickBot="1">
      <c r="B2" s="959"/>
      <c r="C2" s="960" t="s">
        <v>324</v>
      </c>
      <c r="D2" s="1892"/>
      <c r="E2" s="1893"/>
      <c r="F2" s="960" t="s">
        <v>325</v>
      </c>
      <c r="G2" s="961">
        <f>Identifikace!$B$14</f>
        <v>2025</v>
      </c>
      <c r="I2" s="1661" t="s">
        <v>435</v>
      </c>
    </row>
    <row r="3" spans="2:9">
      <c r="B3" s="959"/>
      <c r="C3" s="959"/>
      <c r="D3" s="960"/>
      <c r="E3" s="962"/>
      <c r="F3" s="960"/>
      <c r="G3" s="963"/>
      <c r="I3" s="1661" t="s">
        <v>433</v>
      </c>
    </row>
    <row r="4" spans="2:9">
      <c r="B4" s="959" t="s">
        <v>358</v>
      </c>
      <c r="C4" s="959"/>
      <c r="D4" s="959"/>
      <c r="E4" s="959"/>
      <c r="F4" s="959"/>
      <c r="G4" s="959"/>
      <c r="I4" s="1661" t="s">
        <v>438</v>
      </c>
    </row>
    <row r="5" spans="2:9" ht="13.5" thickBot="1">
      <c r="B5" s="964"/>
      <c r="C5" s="964"/>
      <c r="D5" s="963"/>
      <c r="E5" s="964"/>
      <c r="F5" s="959"/>
      <c r="G5" s="959"/>
      <c r="I5" s="1661" t="s">
        <v>431</v>
      </c>
    </row>
    <row r="6" spans="2:9" ht="13.5" thickBot="1">
      <c r="B6" s="1903"/>
      <c r="C6" s="1904"/>
      <c r="D6" s="1905">
        <f>$G$2+1</f>
        <v>2026</v>
      </c>
      <c r="E6" s="1906"/>
      <c r="F6" s="1905">
        <f>$D$6+1</f>
        <v>2027</v>
      </c>
      <c r="G6" s="1906"/>
      <c r="I6" s="1661" t="s">
        <v>436</v>
      </c>
    </row>
    <row r="7" spans="2:9" ht="25.5">
      <c r="B7" s="1907" t="s">
        <v>326</v>
      </c>
      <c r="C7" s="1908"/>
      <c r="D7" s="1335" t="s">
        <v>327</v>
      </c>
      <c r="E7" s="1336" t="s">
        <v>213</v>
      </c>
      <c r="F7" s="1337" t="s">
        <v>327</v>
      </c>
      <c r="G7" s="1336" t="s">
        <v>213</v>
      </c>
      <c r="I7" s="1661" t="s">
        <v>437</v>
      </c>
    </row>
    <row r="8" spans="2:9" ht="15" thickBot="1">
      <c r="B8" s="1909"/>
      <c r="C8" s="1910"/>
      <c r="D8" s="965" t="s">
        <v>130</v>
      </c>
      <c r="E8" s="966" t="s">
        <v>328</v>
      </c>
      <c r="F8" s="967" t="s">
        <v>130</v>
      </c>
      <c r="G8" s="966" t="s">
        <v>328</v>
      </c>
      <c r="I8" s="1661" t="s">
        <v>432</v>
      </c>
    </row>
    <row r="9" spans="2:9" ht="13.5" thickBot="1">
      <c r="B9" s="1330"/>
      <c r="C9" s="1331" t="s">
        <v>9</v>
      </c>
      <c r="D9" s="1332" t="s">
        <v>10</v>
      </c>
      <c r="E9" s="1333" t="s">
        <v>11</v>
      </c>
      <c r="F9" s="1334" t="s">
        <v>12</v>
      </c>
      <c r="G9" s="1333" t="s">
        <v>13</v>
      </c>
    </row>
    <row r="10" spans="2:9">
      <c r="B10" s="918">
        <v>1</v>
      </c>
      <c r="C10" s="968"/>
      <c r="D10" s="969"/>
      <c r="E10" s="970"/>
      <c r="F10" s="971"/>
      <c r="G10" s="970"/>
    </row>
    <row r="11" spans="2:9">
      <c r="B11" s="924">
        <v>2</v>
      </c>
      <c r="C11" s="972"/>
      <c r="D11" s="973"/>
      <c r="E11" s="974"/>
      <c r="F11" s="975"/>
      <c r="G11" s="974"/>
    </row>
    <row r="12" spans="2:9">
      <c r="B12" s="924">
        <v>3</v>
      </c>
      <c r="C12" s="972"/>
      <c r="D12" s="973"/>
      <c r="E12" s="974"/>
      <c r="F12" s="975"/>
      <c r="G12" s="974"/>
    </row>
    <row r="13" spans="2:9">
      <c r="B13" s="924">
        <v>4</v>
      </c>
      <c r="C13" s="972"/>
      <c r="D13" s="973"/>
      <c r="E13" s="974"/>
      <c r="F13" s="975"/>
      <c r="G13" s="974"/>
    </row>
    <row r="14" spans="2:9">
      <c r="B14" s="924">
        <v>5</v>
      </c>
      <c r="C14" s="972"/>
      <c r="D14" s="973"/>
      <c r="E14" s="974"/>
      <c r="F14" s="975"/>
      <c r="G14" s="974"/>
    </row>
    <row r="15" spans="2:9">
      <c r="B15" s="924">
        <v>6</v>
      </c>
      <c r="C15" s="972"/>
      <c r="D15" s="973"/>
      <c r="E15" s="974"/>
      <c r="F15" s="975"/>
      <c r="G15" s="974"/>
    </row>
    <row r="16" spans="2:9">
      <c r="B16" s="924">
        <v>7</v>
      </c>
      <c r="C16" s="972"/>
      <c r="D16" s="973"/>
      <c r="E16" s="974"/>
      <c r="F16" s="975"/>
      <c r="G16" s="974"/>
    </row>
    <row r="17" spans="2:7">
      <c r="B17" s="924">
        <v>8</v>
      </c>
      <c r="C17" s="972"/>
      <c r="D17" s="973"/>
      <c r="E17" s="974"/>
      <c r="F17" s="975"/>
      <c r="G17" s="974"/>
    </row>
    <row r="18" spans="2:7">
      <c r="B18" s="924">
        <v>9</v>
      </c>
      <c r="C18" s="972"/>
      <c r="D18" s="973"/>
      <c r="E18" s="974"/>
      <c r="F18" s="975"/>
      <c r="G18" s="974"/>
    </row>
    <row r="19" spans="2:7">
      <c r="B19" s="924">
        <v>10</v>
      </c>
      <c r="C19" s="976"/>
      <c r="D19" s="977"/>
      <c r="E19" s="978"/>
      <c r="F19" s="979"/>
      <c r="G19" s="978"/>
    </row>
    <row r="20" spans="2:7">
      <c r="B20" s="924">
        <v>11</v>
      </c>
      <c r="C20" s="976"/>
      <c r="D20" s="977"/>
      <c r="E20" s="978"/>
      <c r="F20" s="979"/>
      <c r="G20" s="978"/>
    </row>
    <row r="21" spans="2:7">
      <c r="B21" s="924">
        <v>12</v>
      </c>
      <c r="C21" s="976"/>
      <c r="D21" s="977"/>
      <c r="E21" s="978"/>
      <c r="F21" s="979"/>
      <c r="G21" s="978"/>
    </row>
    <row r="22" spans="2:7">
      <c r="B22" s="924">
        <v>13</v>
      </c>
      <c r="C22" s="976"/>
      <c r="D22" s="977"/>
      <c r="E22" s="978"/>
      <c r="F22" s="979"/>
      <c r="G22" s="978"/>
    </row>
    <row r="23" spans="2:7">
      <c r="B23" s="924">
        <v>14</v>
      </c>
      <c r="C23" s="976"/>
      <c r="D23" s="977"/>
      <c r="E23" s="978"/>
      <c r="F23" s="979"/>
      <c r="G23" s="978"/>
    </row>
    <row r="24" spans="2:7">
      <c r="B24" s="924">
        <v>15</v>
      </c>
      <c r="C24" s="976"/>
      <c r="D24" s="977"/>
      <c r="E24" s="978"/>
      <c r="F24" s="979"/>
      <c r="G24" s="978"/>
    </row>
    <row r="25" spans="2:7">
      <c r="B25" s="924">
        <v>16</v>
      </c>
      <c r="C25" s="976"/>
      <c r="D25" s="977"/>
      <c r="E25" s="978"/>
      <c r="F25" s="979"/>
      <c r="G25" s="978"/>
    </row>
    <row r="26" spans="2:7">
      <c r="B26" s="924">
        <v>17</v>
      </c>
      <c r="C26" s="976"/>
      <c r="D26" s="977"/>
      <c r="E26" s="978"/>
      <c r="F26" s="979"/>
      <c r="G26" s="978"/>
    </row>
    <row r="27" spans="2:7">
      <c r="B27" s="924">
        <v>18</v>
      </c>
      <c r="C27" s="976"/>
      <c r="D27" s="977"/>
      <c r="E27" s="978"/>
      <c r="F27" s="979"/>
      <c r="G27" s="978"/>
    </row>
    <row r="28" spans="2:7">
      <c r="B28" s="924">
        <v>19</v>
      </c>
      <c r="C28" s="976"/>
      <c r="D28" s="977"/>
      <c r="E28" s="978"/>
      <c r="F28" s="979"/>
      <c r="G28" s="978"/>
    </row>
    <row r="29" spans="2:7" ht="13.5" thickBot="1">
      <c r="B29" s="927">
        <v>20</v>
      </c>
      <c r="C29" s="980"/>
      <c r="D29" s="981"/>
      <c r="E29" s="982"/>
      <c r="F29" s="983"/>
      <c r="G29" s="982"/>
    </row>
    <row r="30" spans="2:7" ht="13.5" thickBot="1">
      <c r="B30" s="984">
        <v>21</v>
      </c>
      <c r="C30" s="985" t="s">
        <v>65</v>
      </c>
      <c r="D30" s="986"/>
      <c r="E30" s="987"/>
      <c r="F30" s="988"/>
      <c r="G30" s="987"/>
    </row>
    <row r="31" spans="2:7" ht="13.5" thickBot="1">
      <c r="B31" s="959"/>
      <c r="C31" s="959"/>
      <c r="D31" s="959"/>
      <c r="E31" s="959"/>
      <c r="F31" s="959"/>
      <c r="G31" s="959"/>
    </row>
    <row r="32" spans="2:7">
      <c r="B32" s="959"/>
      <c r="C32" s="989" t="s">
        <v>60</v>
      </c>
      <c r="D32" s="990"/>
      <c r="E32" s="991" t="s">
        <v>61</v>
      </c>
      <c r="F32" s="992"/>
      <c r="G32" s="959"/>
    </row>
    <row r="33" spans="2:7">
      <c r="B33" s="959"/>
      <c r="C33" s="993" t="s">
        <v>263</v>
      </c>
      <c r="D33" s="994"/>
      <c r="E33" s="995" t="s">
        <v>263</v>
      </c>
      <c r="F33" s="996"/>
      <c r="G33" s="959"/>
    </row>
    <row r="34" spans="2:7">
      <c r="B34" s="959"/>
      <c r="C34" s="947"/>
      <c r="D34" s="948"/>
      <c r="E34" s="949"/>
      <c r="F34" s="950"/>
      <c r="G34" s="959"/>
    </row>
    <row r="35" spans="2:7">
      <c r="B35" s="959"/>
      <c r="C35" s="997"/>
      <c r="D35" s="948"/>
      <c r="E35" s="998"/>
      <c r="F35" s="950"/>
      <c r="G35" s="959"/>
    </row>
    <row r="36" spans="2:7" ht="13.5" thickBot="1">
      <c r="B36" s="959"/>
      <c r="C36" s="953" t="s">
        <v>63</v>
      </c>
      <c r="D36" s="954"/>
      <c r="E36" s="955" t="s">
        <v>63</v>
      </c>
      <c r="F36" s="956"/>
      <c r="G36" s="959"/>
    </row>
    <row r="37" spans="2:7" ht="13.5" thickBot="1">
      <c r="B37" s="959"/>
      <c r="C37" s="1890" t="s">
        <v>151</v>
      </c>
      <c r="D37" s="1891"/>
      <c r="E37" s="957"/>
      <c r="F37" s="958"/>
      <c r="G37" s="959"/>
    </row>
  </sheetData>
  <mergeCells count="6">
    <mergeCell ref="C37:D37"/>
    <mergeCell ref="D2:E2"/>
    <mergeCell ref="B6:C6"/>
    <mergeCell ref="D6:E6"/>
    <mergeCell ref="F6:G6"/>
    <mergeCell ref="B7:C8"/>
  </mergeCells>
  <dataValidations count="2">
    <dataValidation type="list" allowBlank="1" showInputMessage="1" showErrorMessage="1" sqref="E3" xr:uid="{00000000-0002-0000-0D00-000000000000}">
      <formula1>$K$2:$K$17</formula1>
    </dataValidation>
    <dataValidation type="list" allowBlank="1" showInputMessage="1" showErrorMessage="1" sqref="D2:E2" xr:uid="{9EE2E230-36E8-440D-8477-359F05364205}">
      <formula1>$I$2:$I$8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FBC3F-C37E-43FA-BA92-793E471BA110}">
  <sheetPr>
    <tabColor theme="0" tint="-0.14999847407452621"/>
  </sheetPr>
  <dimension ref="B1:O64"/>
  <sheetViews>
    <sheetView showGridLines="0" workbookViewId="0">
      <selection activeCell="J2" sqref="J2:K2"/>
    </sheetView>
  </sheetViews>
  <sheetFormatPr defaultRowHeight="12.75"/>
  <cols>
    <col min="1" max="1" width="2.5703125" customWidth="1"/>
  </cols>
  <sheetData>
    <row r="1" spans="2:15" ht="13.5" thickBot="1"/>
    <row r="2" spans="2:15" ht="15.75" thickBot="1">
      <c r="B2" s="1653" t="s">
        <v>434</v>
      </c>
      <c r="C2" s="1654"/>
      <c r="D2" s="1654"/>
      <c r="E2" s="1654"/>
      <c r="F2" s="1654"/>
      <c r="G2" s="1654"/>
      <c r="H2" s="1655"/>
      <c r="I2" s="1589" t="s">
        <v>0</v>
      </c>
      <c r="J2" s="1672"/>
      <c r="K2" s="1673"/>
      <c r="L2" s="1590" t="s">
        <v>426</v>
      </c>
      <c r="M2" s="1656">
        <f>Identifikace!$B$14</f>
        <v>2025</v>
      </c>
      <c r="O2" s="1661" t="s">
        <v>435</v>
      </c>
    </row>
    <row r="3" spans="2:15">
      <c r="O3" s="1661" t="s">
        <v>433</v>
      </c>
    </row>
    <row r="4" spans="2:15">
      <c r="B4" s="1591"/>
      <c r="C4" s="1591"/>
      <c r="D4" s="1591"/>
      <c r="E4" s="1591"/>
      <c r="F4" s="1591"/>
      <c r="G4" s="1592"/>
      <c r="H4" s="1591"/>
      <c r="I4" s="1591"/>
      <c r="J4" s="1591"/>
      <c r="K4" s="1591"/>
      <c r="O4" s="1661" t="s">
        <v>438</v>
      </c>
    </row>
    <row r="5" spans="2:15">
      <c r="B5" s="1593"/>
      <c r="C5" s="1594"/>
      <c r="D5" s="1594"/>
      <c r="E5" s="1594"/>
      <c r="F5" s="1594"/>
      <c r="G5" s="1594"/>
      <c r="H5" s="1594"/>
      <c r="I5" s="1594"/>
      <c r="J5" s="1594"/>
      <c r="K5" s="1595"/>
      <c r="O5" s="1661" t="s">
        <v>431</v>
      </c>
    </row>
    <row r="6" spans="2:15">
      <c r="B6" s="1596"/>
      <c r="C6" s="1597"/>
      <c r="D6" s="1597"/>
      <c r="E6" s="1597"/>
      <c r="F6" s="1597"/>
      <c r="G6" s="1597"/>
      <c r="H6" s="1597"/>
      <c r="I6" s="1597"/>
      <c r="J6" s="1597"/>
      <c r="K6" s="1598"/>
      <c r="O6" s="1661" t="s">
        <v>436</v>
      </c>
    </row>
    <row r="7" spans="2:15">
      <c r="B7" s="1596"/>
      <c r="C7" s="1597"/>
      <c r="D7" s="1597"/>
      <c r="E7" s="1597"/>
      <c r="F7" s="1597"/>
      <c r="G7" s="1597"/>
      <c r="H7" s="1597"/>
      <c r="I7" s="1597"/>
      <c r="J7" s="1597"/>
      <c r="K7" s="1598"/>
      <c r="O7" s="1661" t="s">
        <v>437</v>
      </c>
    </row>
    <row r="8" spans="2:15">
      <c r="B8" s="1596"/>
      <c r="C8" s="1597"/>
      <c r="D8" s="1597"/>
      <c r="E8" s="1597"/>
      <c r="F8" s="1597"/>
      <c r="G8" s="1597"/>
      <c r="H8" s="1597"/>
      <c r="I8" s="1597"/>
      <c r="J8" s="1597"/>
      <c r="K8" s="1598"/>
      <c r="O8" s="1661" t="s">
        <v>432</v>
      </c>
    </row>
    <row r="9" spans="2:15">
      <c r="B9" s="1596"/>
      <c r="C9" s="1597"/>
      <c r="D9" s="1597"/>
      <c r="E9" s="1597"/>
      <c r="F9" s="1597"/>
      <c r="G9" s="1597"/>
      <c r="H9" s="1597"/>
      <c r="I9" s="1597"/>
      <c r="J9" s="1597"/>
      <c r="K9" s="1598"/>
    </row>
    <row r="10" spans="2:15">
      <c r="B10" s="1596"/>
      <c r="C10" s="1597"/>
      <c r="D10" s="1597"/>
      <c r="E10" s="1597"/>
      <c r="F10" s="1597"/>
      <c r="G10" s="1597"/>
      <c r="H10" s="1597"/>
      <c r="I10" s="1597"/>
      <c r="J10" s="1597"/>
      <c r="K10" s="1598"/>
    </row>
    <row r="11" spans="2:15">
      <c r="B11" s="1596"/>
      <c r="C11" s="1597"/>
      <c r="D11" s="1597"/>
      <c r="E11" s="1597"/>
      <c r="F11" s="1597"/>
      <c r="G11" s="1597"/>
      <c r="H11" s="1597"/>
      <c r="I11" s="1597"/>
      <c r="J11" s="1597"/>
      <c r="K11" s="1598"/>
    </row>
    <row r="12" spans="2:15">
      <c r="B12" s="1596"/>
      <c r="C12" s="1597"/>
      <c r="D12" s="1597"/>
      <c r="E12" s="1597"/>
      <c r="F12" s="1597"/>
      <c r="G12" s="1597"/>
      <c r="H12" s="1597"/>
      <c r="I12" s="1597"/>
      <c r="J12" s="1597"/>
      <c r="K12" s="1598"/>
    </row>
    <row r="13" spans="2:15">
      <c r="B13" s="1596"/>
      <c r="C13" s="1597"/>
      <c r="D13" s="1597"/>
      <c r="E13" s="1597"/>
      <c r="F13" s="1597"/>
      <c r="G13" s="1597"/>
      <c r="H13" s="1597"/>
      <c r="I13" s="1597"/>
      <c r="J13" s="1597"/>
      <c r="K13" s="1598"/>
    </row>
    <row r="14" spans="2:15">
      <c r="B14" s="1596"/>
      <c r="C14" s="1597"/>
      <c r="D14" s="1597"/>
      <c r="E14" s="1597"/>
      <c r="F14" s="1597"/>
      <c r="G14" s="1597"/>
      <c r="H14" s="1597"/>
      <c r="I14" s="1597"/>
      <c r="J14" s="1597"/>
      <c r="K14" s="1598"/>
    </row>
    <row r="15" spans="2:15">
      <c r="B15" s="1599"/>
      <c r="C15" s="1597"/>
      <c r="D15" s="1597"/>
      <c r="E15" s="1597"/>
      <c r="F15" s="1597"/>
      <c r="G15" s="1597"/>
      <c r="H15" s="1597"/>
      <c r="I15" s="1597"/>
      <c r="J15" s="1597"/>
      <c r="K15" s="1598"/>
    </row>
    <row r="16" spans="2:15">
      <c r="B16" s="1596"/>
      <c r="C16" s="1597"/>
      <c r="D16" s="1597"/>
      <c r="E16" s="1597"/>
      <c r="F16" s="1597"/>
      <c r="G16" s="1597"/>
      <c r="H16" s="1597"/>
      <c r="I16" s="1597"/>
      <c r="J16" s="1597"/>
      <c r="K16" s="1598"/>
    </row>
    <row r="17" spans="2:11">
      <c r="B17" s="1596"/>
      <c r="C17" s="1597"/>
      <c r="D17" s="1597"/>
      <c r="E17" s="1597"/>
      <c r="F17" s="1597"/>
      <c r="G17" s="1597"/>
      <c r="H17" s="1597"/>
      <c r="I17" s="1597"/>
      <c r="J17" s="1597"/>
      <c r="K17" s="1598"/>
    </row>
    <row r="18" spans="2:11">
      <c r="B18" s="1599"/>
      <c r="C18" s="1597"/>
      <c r="D18" s="1597"/>
      <c r="E18" s="1597"/>
      <c r="F18" s="1597"/>
      <c r="G18" s="1597"/>
      <c r="H18" s="1597"/>
      <c r="I18" s="1597"/>
      <c r="J18" s="1597"/>
      <c r="K18" s="1598"/>
    </row>
    <row r="19" spans="2:11">
      <c r="B19" s="1596"/>
      <c r="C19" s="1597"/>
      <c r="D19" s="1597"/>
      <c r="E19" s="1597"/>
      <c r="F19" s="1597"/>
      <c r="G19" s="1597"/>
      <c r="H19" s="1597"/>
      <c r="I19" s="1597"/>
      <c r="J19" s="1597"/>
      <c r="K19" s="1598"/>
    </row>
    <row r="20" spans="2:11">
      <c r="B20" s="1596"/>
      <c r="C20" s="1597"/>
      <c r="D20" s="1597"/>
      <c r="E20" s="1597"/>
      <c r="F20" s="1597"/>
      <c r="G20" s="1597"/>
      <c r="H20" s="1597"/>
      <c r="I20" s="1597"/>
      <c r="J20" s="1597"/>
      <c r="K20" s="1598"/>
    </row>
    <row r="21" spans="2:11">
      <c r="B21" s="1599"/>
      <c r="C21" s="1597"/>
      <c r="D21" s="1597"/>
      <c r="E21" s="1597"/>
      <c r="F21" s="1597"/>
      <c r="G21" s="1597"/>
      <c r="H21" s="1597"/>
      <c r="I21" s="1597"/>
      <c r="J21" s="1597"/>
      <c r="K21" s="1598"/>
    </row>
    <row r="22" spans="2:11">
      <c r="B22" s="1596"/>
      <c r="C22" s="1597"/>
      <c r="D22" s="1597"/>
      <c r="E22" s="1597"/>
      <c r="F22" s="1597"/>
      <c r="G22" s="1597"/>
      <c r="H22" s="1597"/>
      <c r="I22" s="1597"/>
      <c r="J22" s="1597"/>
      <c r="K22" s="1598"/>
    </row>
    <row r="23" spans="2:11">
      <c r="B23" s="1599"/>
      <c r="C23" s="1597"/>
      <c r="D23" s="1597"/>
      <c r="E23" s="1597"/>
      <c r="F23" s="1597"/>
      <c r="G23" s="1597"/>
      <c r="H23" s="1597"/>
      <c r="I23" s="1597"/>
      <c r="J23" s="1597"/>
      <c r="K23" s="1598"/>
    </row>
    <row r="24" spans="2:11">
      <c r="B24" s="1599"/>
      <c r="C24" s="1597"/>
      <c r="D24" s="1597"/>
      <c r="E24" s="1597"/>
      <c r="F24" s="1597"/>
      <c r="G24" s="1597"/>
      <c r="H24" s="1597"/>
      <c r="I24" s="1597"/>
      <c r="J24" s="1597"/>
      <c r="K24" s="1598"/>
    </row>
    <row r="25" spans="2:11">
      <c r="B25" s="1599"/>
      <c r="C25" s="1597"/>
      <c r="D25" s="1597"/>
      <c r="E25" s="1597"/>
      <c r="F25" s="1597"/>
      <c r="G25" s="1597"/>
      <c r="H25" s="1597"/>
      <c r="I25" s="1597"/>
      <c r="J25" s="1597"/>
      <c r="K25" s="1598"/>
    </row>
    <row r="26" spans="2:11">
      <c r="B26" s="1596"/>
      <c r="C26" s="1597"/>
      <c r="D26" s="1597"/>
      <c r="E26" s="1600"/>
      <c r="F26" s="1597"/>
      <c r="G26" s="1597"/>
      <c r="H26" s="1597"/>
      <c r="I26" s="1597"/>
      <c r="J26" s="1597"/>
      <c r="K26" s="1598"/>
    </row>
    <row r="27" spans="2:11">
      <c r="B27" s="1596"/>
      <c r="C27" s="1597"/>
      <c r="D27" s="1597"/>
      <c r="E27" s="1600"/>
      <c r="F27" s="1597"/>
      <c r="G27" s="1597"/>
      <c r="H27" s="1597"/>
      <c r="I27" s="1597"/>
      <c r="J27" s="1597"/>
      <c r="K27" s="1598"/>
    </row>
    <row r="28" spans="2:11">
      <c r="B28" s="1596"/>
      <c r="C28" s="1597"/>
      <c r="D28" s="1597"/>
      <c r="E28" s="1600"/>
      <c r="F28" s="1597"/>
      <c r="G28" s="1597"/>
      <c r="H28" s="1597"/>
      <c r="I28" s="1597"/>
      <c r="J28" s="1597"/>
      <c r="K28" s="1598"/>
    </row>
    <row r="29" spans="2:11">
      <c r="B29" s="1596"/>
      <c r="C29" s="1597"/>
      <c r="D29" s="1597"/>
      <c r="E29" s="1600"/>
      <c r="F29" s="1597"/>
      <c r="G29" s="1597"/>
      <c r="H29" s="1597"/>
      <c r="I29" s="1597"/>
      <c r="J29" s="1597"/>
      <c r="K29" s="1598"/>
    </row>
    <row r="30" spans="2:11">
      <c r="B30" s="1596"/>
      <c r="C30" s="1597"/>
      <c r="D30" s="1597"/>
      <c r="E30" s="1600"/>
      <c r="F30" s="1597"/>
      <c r="G30" s="1597"/>
      <c r="H30" s="1597"/>
      <c r="I30" s="1597"/>
      <c r="J30" s="1597"/>
      <c r="K30" s="1598"/>
    </row>
    <row r="31" spans="2:11">
      <c r="B31" s="1596"/>
      <c r="C31" s="1597"/>
      <c r="D31" s="1597"/>
      <c r="E31" s="1600"/>
      <c r="F31" s="1597"/>
      <c r="G31" s="1597"/>
      <c r="H31" s="1597"/>
      <c r="I31" s="1597"/>
      <c r="J31" s="1597"/>
      <c r="K31" s="1598"/>
    </row>
    <row r="32" spans="2:11">
      <c r="B32" s="1596"/>
      <c r="C32" s="1597"/>
      <c r="D32" s="1597"/>
      <c r="E32" s="1600"/>
      <c r="F32" s="1597"/>
      <c r="G32" s="1597"/>
      <c r="H32" s="1597"/>
      <c r="I32" s="1597"/>
      <c r="J32" s="1597"/>
      <c r="K32" s="1598"/>
    </row>
    <row r="33" spans="2:11">
      <c r="B33" s="1596"/>
      <c r="C33" s="1597"/>
      <c r="D33" s="1597"/>
      <c r="E33" s="1597"/>
      <c r="F33" s="1597"/>
      <c r="G33" s="1597"/>
      <c r="H33" s="1597"/>
      <c r="I33" s="1597"/>
      <c r="J33" s="1597"/>
      <c r="K33" s="1598"/>
    </row>
    <row r="34" spans="2:11">
      <c r="B34" s="1596"/>
      <c r="C34" s="1597"/>
      <c r="D34" s="1597"/>
      <c r="E34" s="1597"/>
      <c r="F34" s="1597"/>
      <c r="G34" s="1597"/>
      <c r="H34" s="1597"/>
      <c r="I34" s="1597"/>
      <c r="J34" s="1597"/>
      <c r="K34" s="1598"/>
    </row>
    <row r="35" spans="2:11">
      <c r="B35" s="1596"/>
      <c r="C35" s="1597"/>
      <c r="D35" s="1597"/>
      <c r="E35" s="1597"/>
      <c r="F35" s="1597"/>
      <c r="G35" s="1597"/>
      <c r="H35" s="1597"/>
      <c r="I35" s="1597"/>
      <c r="J35" s="1597"/>
      <c r="K35" s="1598"/>
    </row>
    <row r="36" spans="2:11">
      <c r="B36" s="1596"/>
      <c r="C36" s="1597"/>
      <c r="D36" s="1597"/>
      <c r="E36" s="1597"/>
      <c r="F36" s="1597"/>
      <c r="G36" s="1597"/>
      <c r="H36" s="1597"/>
      <c r="I36" s="1597"/>
      <c r="J36" s="1597"/>
      <c r="K36" s="1598"/>
    </row>
    <row r="37" spans="2:11">
      <c r="B37" s="1596"/>
      <c r="C37" s="1597"/>
      <c r="D37" s="1597"/>
      <c r="E37" s="1597"/>
      <c r="F37" s="1597"/>
      <c r="G37" s="1597"/>
      <c r="H37" s="1597"/>
      <c r="I37" s="1597"/>
      <c r="J37" s="1597"/>
      <c r="K37" s="1598"/>
    </row>
    <row r="38" spans="2:11">
      <c r="B38" s="1596"/>
      <c r="C38" s="1597"/>
      <c r="D38" s="1597"/>
      <c r="E38" s="1597"/>
      <c r="F38" s="1597"/>
      <c r="G38" s="1597"/>
      <c r="H38" s="1597"/>
      <c r="I38" s="1597"/>
      <c r="J38" s="1597"/>
      <c r="K38" s="1598"/>
    </row>
    <row r="39" spans="2:11">
      <c r="B39" s="1596"/>
      <c r="C39" s="1597"/>
      <c r="D39" s="1597"/>
      <c r="E39" s="1597"/>
      <c r="F39" s="1597"/>
      <c r="G39" s="1597"/>
      <c r="H39" s="1597"/>
      <c r="I39" s="1597"/>
      <c r="J39" s="1597"/>
      <c r="K39" s="1598"/>
    </row>
    <row r="40" spans="2:11">
      <c r="B40" s="1596"/>
      <c r="C40" s="1597"/>
      <c r="D40" s="1597"/>
      <c r="E40" s="1597"/>
      <c r="F40" s="1597"/>
      <c r="G40" s="1597"/>
      <c r="H40" s="1597"/>
      <c r="I40" s="1597"/>
      <c r="J40" s="1597"/>
      <c r="K40" s="1598"/>
    </row>
    <row r="41" spans="2:11">
      <c r="B41" s="1596"/>
      <c r="C41" s="1597"/>
      <c r="D41" s="1597"/>
      <c r="E41" s="1597"/>
      <c r="F41" s="1597"/>
      <c r="G41" s="1597"/>
      <c r="H41" s="1597"/>
      <c r="I41" s="1597"/>
      <c r="J41" s="1597"/>
      <c r="K41" s="1598"/>
    </row>
    <row r="42" spans="2:11">
      <c r="B42" s="1596"/>
      <c r="C42" s="1597"/>
      <c r="D42" s="1597"/>
      <c r="E42" s="1597"/>
      <c r="F42" s="1597"/>
      <c r="G42" s="1597"/>
      <c r="H42" s="1597"/>
      <c r="I42" s="1597"/>
      <c r="J42" s="1597"/>
      <c r="K42" s="1598"/>
    </row>
    <row r="43" spans="2:11">
      <c r="B43" s="1596"/>
      <c r="C43" s="1597"/>
      <c r="D43" s="1597"/>
      <c r="E43" s="1597"/>
      <c r="F43" s="1597"/>
      <c r="G43" s="1597"/>
      <c r="H43" s="1597"/>
      <c r="I43" s="1597"/>
      <c r="J43" s="1597"/>
      <c r="K43" s="1598"/>
    </row>
    <row r="44" spans="2:11">
      <c r="B44" s="1596"/>
      <c r="C44" s="1597"/>
      <c r="D44" s="1597"/>
      <c r="E44" s="1597"/>
      <c r="F44" s="1597"/>
      <c r="G44" s="1597"/>
      <c r="H44" s="1597"/>
      <c r="I44" s="1597"/>
      <c r="J44" s="1597"/>
      <c r="K44" s="1598"/>
    </row>
    <row r="45" spans="2:11">
      <c r="B45" s="1596"/>
      <c r="C45" s="1597"/>
      <c r="D45" s="1597"/>
      <c r="E45" s="1597"/>
      <c r="F45" s="1597"/>
      <c r="G45" s="1597"/>
      <c r="H45" s="1597"/>
      <c r="I45" s="1597"/>
      <c r="J45" s="1597"/>
      <c r="K45" s="1598"/>
    </row>
    <row r="46" spans="2:11">
      <c r="B46" s="1596"/>
      <c r="C46" s="1597"/>
      <c r="D46" s="1597"/>
      <c r="E46" s="1597"/>
      <c r="F46" s="1597"/>
      <c r="G46" s="1597"/>
      <c r="H46" s="1597"/>
      <c r="I46" s="1597"/>
      <c r="J46" s="1597"/>
      <c r="K46" s="1598"/>
    </row>
    <row r="47" spans="2:11">
      <c r="B47" s="1596"/>
      <c r="C47" s="1597"/>
      <c r="D47" s="1597"/>
      <c r="E47" s="1597"/>
      <c r="F47" s="1597"/>
      <c r="G47" s="1597"/>
      <c r="H47" s="1597"/>
      <c r="I47" s="1597"/>
      <c r="J47" s="1597"/>
      <c r="K47" s="1598"/>
    </row>
    <row r="48" spans="2:11">
      <c r="B48" s="1596"/>
      <c r="C48" s="1597"/>
      <c r="D48" s="1597"/>
      <c r="E48" s="1597"/>
      <c r="F48" s="1597"/>
      <c r="G48" s="1597"/>
      <c r="H48" s="1597"/>
      <c r="I48" s="1597"/>
      <c r="J48" s="1597"/>
      <c r="K48" s="1598"/>
    </row>
    <row r="49" spans="2:11">
      <c r="B49" s="1596"/>
      <c r="C49" s="1597"/>
      <c r="D49" s="1597"/>
      <c r="E49" s="1597"/>
      <c r="F49" s="1597"/>
      <c r="G49" s="1597"/>
      <c r="H49" s="1597"/>
      <c r="I49" s="1597"/>
      <c r="J49" s="1597"/>
      <c r="K49" s="1598"/>
    </row>
    <row r="50" spans="2:11">
      <c r="B50" s="1596"/>
      <c r="C50" s="1597"/>
      <c r="D50" s="1597"/>
      <c r="E50" s="1597"/>
      <c r="F50" s="1597"/>
      <c r="G50" s="1597"/>
      <c r="H50" s="1597"/>
      <c r="I50" s="1597"/>
      <c r="J50" s="1597"/>
      <c r="K50" s="1598"/>
    </row>
    <row r="51" spans="2:11">
      <c r="B51" s="1596"/>
      <c r="C51" s="1597"/>
      <c r="D51" s="1597"/>
      <c r="E51" s="1597"/>
      <c r="F51" s="1597"/>
      <c r="G51" s="1597"/>
      <c r="H51" s="1597"/>
      <c r="I51" s="1597"/>
      <c r="J51" s="1597"/>
      <c r="K51" s="1598"/>
    </row>
    <row r="52" spans="2:11">
      <c r="B52" s="1596"/>
      <c r="C52" s="1597"/>
      <c r="D52" s="1597"/>
      <c r="E52" s="1597"/>
      <c r="F52" s="1597"/>
      <c r="G52" s="1597"/>
      <c r="H52" s="1597"/>
      <c r="I52" s="1597"/>
      <c r="J52" s="1597"/>
      <c r="K52" s="1598"/>
    </row>
    <row r="53" spans="2:11">
      <c r="B53" s="1596"/>
      <c r="C53" s="1597"/>
      <c r="D53" s="1597"/>
      <c r="E53" s="1597"/>
      <c r="F53" s="1597"/>
      <c r="G53" s="1597"/>
      <c r="H53" s="1597"/>
      <c r="I53" s="1597"/>
      <c r="J53" s="1597"/>
      <c r="K53" s="1598"/>
    </row>
    <row r="54" spans="2:11">
      <c r="B54" s="1596"/>
      <c r="C54" s="1597"/>
      <c r="D54" s="1597"/>
      <c r="E54" s="1597"/>
      <c r="F54" s="1597"/>
      <c r="G54" s="1597"/>
      <c r="H54" s="1597"/>
      <c r="I54" s="1597"/>
      <c r="J54" s="1597"/>
      <c r="K54" s="1598"/>
    </row>
    <row r="55" spans="2:11">
      <c r="B55" s="1596"/>
      <c r="C55" s="1597"/>
      <c r="D55" s="1597"/>
      <c r="E55" s="1597"/>
      <c r="F55" s="1597"/>
      <c r="G55" s="1597"/>
      <c r="H55" s="1597"/>
      <c r="I55" s="1597"/>
      <c r="J55" s="1597"/>
      <c r="K55" s="1598"/>
    </row>
    <row r="56" spans="2:11">
      <c r="B56" s="1596"/>
      <c r="C56" s="1597"/>
      <c r="D56" s="1597"/>
      <c r="E56" s="1597"/>
      <c r="F56" s="1597"/>
      <c r="G56" s="1597"/>
      <c r="H56" s="1597"/>
      <c r="I56" s="1597"/>
      <c r="J56" s="1597"/>
      <c r="K56" s="1598"/>
    </row>
    <row r="57" spans="2:11">
      <c r="B57" s="1596"/>
      <c r="C57" s="1597"/>
      <c r="D57" s="1597"/>
      <c r="E57" s="1597"/>
      <c r="F57" s="1597"/>
      <c r="G57" s="1597"/>
      <c r="H57" s="1597"/>
      <c r="I57" s="1597"/>
      <c r="J57" s="1597"/>
      <c r="K57" s="1598"/>
    </row>
    <row r="58" spans="2:11">
      <c r="B58" s="1596"/>
      <c r="C58" s="1597"/>
      <c r="D58" s="1597"/>
      <c r="E58" s="1597"/>
      <c r="F58" s="1597"/>
      <c r="G58" s="1597"/>
      <c r="H58" s="1597"/>
      <c r="I58" s="1597"/>
      <c r="J58" s="1597"/>
      <c r="K58" s="1598"/>
    </row>
    <row r="59" spans="2:11">
      <c r="B59" s="1596"/>
      <c r="C59" s="1597"/>
      <c r="D59" s="1597"/>
      <c r="E59" s="1597"/>
      <c r="F59" s="1597"/>
      <c r="G59" s="1597"/>
      <c r="H59" s="1597"/>
      <c r="I59" s="1597"/>
      <c r="J59" s="1597"/>
      <c r="K59" s="1598"/>
    </row>
    <row r="60" spans="2:11">
      <c r="B60" s="1596"/>
      <c r="C60" s="1597"/>
      <c r="D60" s="1597"/>
      <c r="E60" s="1597"/>
      <c r="F60" s="1597"/>
      <c r="G60" s="1597"/>
      <c r="H60" s="1597"/>
      <c r="I60" s="1597"/>
      <c r="J60" s="1597"/>
      <c r="K60" s="1598"/>
    </row>
    <row r="61" spans="2:11">
      <c r="B61" s="1596"/>
      <c r="C61" s="1597"/>
      <c r="D61" s="1597"/>
      <c r="E61" s="1597"/>
      <c r="F61" s="1597"/>
      <c r="G61" s="1597"/>
      <c r="H61" s="1597"/>
      <c r="I61" s="1597"/>
      <c r="J61" s="1597"/>
      <c r="K61" s="1598"/>
    </row>
    <row r="62" spans="2:11">
      <c r="B62" s="1596"/>
      <c r="C62" s="1597"/>
      <c r="D62" s="1597"/>
      <c r="E62" s="1597"/>
      <c r="F62" s="1597"/>
      <c r="G62" s="1597"/>
      <c r="H62" s="1597"/>
      <c r="I62" s="1597"/>
      <c r="J62" s="1597"/>
      <c r="K62" s="1598"/>
    </row>
    <row r="63" spans="2:11">
      <c r="B63" s="1596"/>
      <c r="C63" s="1597"/>
      <c r="D63" s="1597"/>
      <c r="E63" s="1597"/>
      <c r="F63" s="1597"/>
      <c r="G63" s="1597"/>
      <c r="H63" s="1597"/>
      <c r="I63" s="1597"/>
      <c r="J63" s="1597"/>
      <c r="K63" s="1598"/>
    </row>
    <row r="64" spans="2:11">
      <c r="B64" s="1601"/>
      <c r="C64" s="1602"/>
      <c r="D64" s="1602"/>
      <c r="E64" s="1602"/>
      <c r="F64" s="1602"/>
      <c r="G64" s="1602"/>
      <c r="H64" s="1602"/>
      <c r="I64" s="1602"/>
      <c r="J64" s="1602"/>
      <c r="K64" s="1603"/>
    </row>
  </sheetData>
  <mergeCells count="1">
    <mergeCell ref="J2:K2"/>
  </mergeCells>
  <dataValidations count="1">
    <dataValidation type="list" allowBlank="1" showInputMessage="1" showErrorMessage="1" sqref="J2:K2" xr:uid="{D610A8AE-ABBF-4399-9558-966855620CAA}">
      <formula1>$O$2:$O$9</formula1>
    </dataValidation>
  </dataValidation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W87"/>
  <sheetViews>
    <sheetView showGridLines="0" zoomScale="85" zoomScaleNormal="85" workbookViewId="0">
      <pane xSplit="3" ySplit="8" topLeftCell="D9" activePane="bottomRight" state="frozen"/>
      <selection activeCell="C28" sqref="C28"/>
      <selection pane="topRight" activeCell="C28" sqref="C28"/>
      <selection pane="bottomLeft" activeCell="C28" sqref="C28"/>
      <selection pane="bottomRight"/>
    </sheetView>
  </sheetViews>
  <sheetFormatPr defaultRowHeight="12.75"/>
  <cols>
    <col min="1" max="1" width="2.7109375" customWidth="1"/>
    <col min="2" max="2" width="3.5703125" customWidth="1"/>
    <col min="3" max="3" width="49.5703125" bestFit="1" customWidth="1"/>
    <col min="4" max="5" width="16.42578125" customWidth="1"/>
    <col min="6" max="6" width="23.42578125" customWidth="1"/>
    <col min="7" max="18" width="16.42578125" customWidth="1"/>
    <col min="19" max="19" width="20.7109375" customWidth="1"/>
    <col min="20" max="21" width="16.42578125" customWidth="1"/>
  </cols>
  <sheetData>
    <row r="1" spans="1:23" ht="13.5" thickBot="1">
      <c r="A1" s="657" t="s">
        <v>226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S1" s="657"/>
      <c r="T1" s="657"/>
      <c r="U1" s="657"/>
      <c r="V1" s="657"/>
      <c r="W1" s="314"/>
    </row>
    <row r="2" spans="1:23" ht="16.5" thickBot="1">
      <c r="A2" s="657"/>
      <c r="B2" s="452"/>
      <c r="C2" s="452"/>
      <c r="D2" s="453"/>
      <c r="E2" s="453"/>
      <c r="F2" s="453"/>
      <c r="G2" s="454"/>
      <c r="H2" s="454"/>
      <c r="I2" s="453"/>
      <c r="J2" s="453"/>
      <c r="K2" s="453"/>
      <c r="L2" s="453"/>
      <c r="M2" s="453"/>
      <c r="N2" s="453"/>
      <c r="O2" s="453"/>
      <c r="P2" s="453"/>
      <c r="Q2" s="455" t="s">
        <v>0</v>
      </c>
      <c r="R2" s="48"/>
      <c r="T2" s="455" t="s">
        <v>1</v>
      </c>
      <c r="U2" s="456">
        <f>Identifikace!$B$14</f>
        <v>2025</v>
      </c>
      <c r="V2" s="657"/>
      <c r="W2" s="1661" t="s">
        <v>435</v>
      </c>
    </row>
    <row r="3" spans="1:23" ht="15.75">
      <c r="A3" s="657"/>
      <c r="B3" s="1684" t="s">
        <v>346</v>
      </c>
      <c r="C3" s="1684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  <c r="Q3" s="658"/>
      <c r="R3" s="658"/>
      <c r="S3" s="658"/>
      <c r="T3" s="658"/>
      <c r="U3" s="658"/>
      <c r="V3" s="657"/>
      <c r="W3" s="1661" t="s">
        <v>433</v>
      </c>
    </row>
    <row r="4" spans="1:23" ht="16.5" thickBot="1">
      <c r="A4" s="657"/>
      <c r="B4" s="271"/>
      <c r="C4" s="271"/>
      <c r="D4" s="651"/>
      <c r="E4" s="651"/>
      <c r="F4" s="651"/>
      <c r="G4" s="651"/>
      <c r="H4" s="651"/>
      <c r="I4" s="651"/>
      <c r="J4" s="651"/>
      <c r="K4" s="652"/>
      <c r="L4" s="652"/>
      <c r="M4" s="652"/>
      <c r="N4" s="652"/>
      <c r="O4" s="652"/>
      <c r="P4" s="652"/>
      <c r="Q4" s="652"/>
      <c r="R4" s="652"/>
      <c r="S4" s="652"/>
      <c r="T4" s="652"/>
      <c r="U4" s="457" t="s">
        <v>2</v>
      </c>
      <c r="V4" s="657"/>
      <c r="W4" s="1661" t="s">
        <v>438</v>
      </c>
    </row>
    <row r="5" spans="1:23">
      <c r="A5" s="657"/>
      <c r="B5" s="1685"/>
      <c r="C5" s="1686"/>
      <c r="D5" s="1675">
        <f>$U$2</f>
        <v>2025</v>
      </c>
      <c r="E5" s="1675"/>
      <c r="F5" s="1675"/>
      <c r="G5" s="1675"/>
      <c r="H5" s="1675"/>
      <c r="I5" s="1675"/>
      <c r="J5" s="1675"/>
      <c r="K5" s="1675"/>
      <c r="L5" s="1674">
        <f>$D$5+1</f>
        <v>2026</v>
      </c>
      <c r="M5" s="1675"/>
      <c r="N5" s="1675"/>
      <c r="O5" s="1675"/>
      <c r="P5" s="1676"/>
      <c r="Q5" s="1674">
        <f>$L$5+1</f>
        <v>2027</v>
      </c>
      <c r="R5" s="1675"/>
      <c r="S5" s="1675"/>
      <c r="T5" s="1675"/>
      <c r="U5" s="1676"/>
      <c r="V5" s="657"/>
      <c r="W5" s="1661" t="s">
        <v>431</v>
      </c>
    </row>
    <row r="6" spans="1:23">
      <c r="A6" s="657"/>
      <c r="B6" s="1687"/>
      <c r="C6" s="1688"/>
      <c r="D6" s="1677" t="s">
        <v>4</v>
      </c>
      <c r="E6" s="1677"/>
      <c r="F6" s="1677"/>
      <c r="G6" s="1677"/>
      <c r="H6" s="1677"/>
      <c r="I6" s="1677"/>
      <c r="J6" s="1677"/>
      <c r="K6" s="1677"/>
      <c r="L6" s="1678" t="s">
        <v>5</v>
      </c>
      <c r="M6" s="1679"/>
      <c r="N6" s="1679"/>
      <c r="O6" s="1679"/>
      <c r="P6" s="1680"/>
      <c r="Q6" s="1678" t="s">
        <v>5</v>
      </c>
      <c r="R6" s="1679"/>
      <c r="S6" s="1679"/>
      <c r="T6" s="1679"/>
      <c r="U6" s="1680"/>
      <c r="V6" s="657"/>
      <c r="W6" s="1661" t="s">
        <v>436</v>
      </c>
    </row>
    <row r="7" spans="1:23" ht="39" thickBot="1">
      <c r="A7" s="657"/>
      <c r="B7" s="1689"/>
      <c r="C7" s="1690"/>
      <c r="D7" s="999" t="s">
        <v>218</v>
      </c>
      <c r="E7" s="1000" t="s">
        <v>219</v>
      </c>
      <c r="F7" s="1000" t="s">
        <v>298</v>
      </c>
      <c r="G7" s="1001" t="s">
        <v>8</v>
      </c>
      <c r="H7" s="1001" t="s">
        <v>299</v>
      </c>
      <c r="I7" s="1002" t="s">
        <v>6</v>
      </c>
      <c r="J7" s="1001" t="s">
        <v>7</v>
      </c>
      <c r="K7" s="1001" t="s">
        <v>220</v>
      </c>
      <c r="L7" s="1003" t="s">
        <v>8</v>
      </c>
      <c r="M7" s="1001" t="s">
        <v>299</v>
      </c>
      <c r="N7" s="1004" t="s">
        <v>6</v>
      </c>
      <c r="O7" s="1001" t="s">
        <v>7</v>
      </c>
      <c r="P7" s="1001" t="s">
        <v>227</v>
      </c>
      <c r="Q7" s="1003" t="s">
        <v>8</v>
      </c>
      <c r="R7" s="1001" t="s">
        <v>299</v>
      </c>
      <c r="S7" s="1004" t="s">
        <v>6</v>
      </c>
      <c r="T7" s="1001" t="s">
        <v>7</v>
      </c>
      <c r="U7" s="1005" t="s">
        <v>227</v>
      </c>
      <c r="V7" s="657"/>
      <c r="W7" s="1661" t="s">
        <v>437</v>
      </c>
    </row>
    <row r="8" spans="1:23" s="1650" customFormat="1" ht="13.5" thickBot="1">
      <c r="A8" s="1649"/>
      <c r="B8" s="1006"/>
      <c r="C8" s="1006" t="s">
        <v>9</v>
      </c>
      <c r="D8" s="1639" t="s">
        <v>10</v>
      </c>
      <c r="E8" s="1639" t="s">
        <v>11</v>
      </c>
      <c r="F8" s="1639" t="s">
        <v>12</v>
      </c>
      <c r="G8" s="1637" t="s">
        <v>13</v>
      </c>
      <c r="H8" s="1638" t="s">
        <v>14</v>
      </c>
      <c r="I8" s="1638" t="s">
        <v>15</v>
      </c>
      <c r="J8" s="1640" t="s">
        <v>16</v>
      </c>
      <c r="K8" s="1641" t="s">
        <v>3</v>
      </c>
      <c r="L8" s="1642" t="s">
        <v>17</v>
      </c>
      <c r="M8" s="1643" t="s">
        <v>18</v>
      </c>
      <c r="N8" s="1643" t="s">
        <v>19</v>
      </c>
      <c r="O8" s="1644" t="s">
        <v>20</v>
      </c>
      <c r="P8" s="1645" t="s">
        <v>21</v>
      </c>
      <c r="Q8" s="1646" t="s">
        <v>22</v>
      </c>
      <c r="R8" s="1647" t="s">
        <v>289</v>
      </c>
      <c r="S8" s="1637" t="s">
        <v>290</v>
      </c>
      <c r="T8" s="1638" t="s">
        <v>300</v>
      </c>
      <c r="U8" s="1648" t="s">
        <v>301</v>
      </c>
      <c r="V8" s="1649"/>
      <c r="W8" s="1661" t="s">
        <v>432</v>
      </c>
    </row>
    <row r="9" spans="1:23" ht="14.25">
      <c r="A9" s="657"/>
      <c r="B9" s="1007">
        <v>1</v>
      </c>
      <c r="C9" s="1008" t="s">
        <v>366</v>
      </c>
      <c r="D9" s="214">
        <f>D10+D11+D12</f>
        <v>0</v>
      </c>
      <c r="E9" s="215">
        <f>E10+E11+E12</f>
        <v>0</v>
      </c>
      <c r="F9" s="215">
        <f>F10+F11+F12</f>
        <v>0</v>
      </c>
      <c r="G9" s="216">
        <f t="shared" ref="G9:U9" si="0">G10+G11+G12</f>
        <v>0</v>
      </c>
      <c r="H9" s="216">
        <f>H10+H11+H12</f>
        <v>0</v>
      </c>
      <c r="I9" s="216">
        <f t="shared" si="0"/>
        <v>0</v>
      </c>
      <c r="J9" s="216">
        <f t="shared" si="0"/>
        <v>0</v>
      </c>
      <c r="K9" s="217">
        <f t="shared" si="0"/>
        <v>0</v>
      </c>
      <c r="L9" s="775">
        <f t="shared" si="0"/>
        <v>0</v>
      </c>
      <c r="M9" s="216">
        <f>M10+M11+M12</f>
        <v>0</v>
      </c>
      <c r="N9" s="215">
        <f t="shared" si="0"/>
        <v>0</v>
      </c>
      <c r="O9" s="215">
        <f t="shared" si="0"/>
        <v>0</v>
      </c>
      <c r="P9" s="218">
        <f t="shared" si="0"/>
        <v>0</v>
      </c>
      <c r="Q9" s="214">
        <f t="shared" si="0"/>
        <v>0</v>
      </c>
      <c r="R9" s="215">
        <f>R10+R11+R12</f>
        <v>0</v>
      </c>
      <c r="S9" s="215">
        <f t="shared" si="0"/>
        <v>0</v>
      </c>
      <c r="T9" s="215">
        <f t="shared" si="0"/>
        <v>0</v>
      </c>
      <c r="U9" s="218">
        <f t="shared" si="0"/>
        <v>0</v>
      </c>
      <c r="V9" s="657"/>
    </row>
    <row r="10" spans="1:23">
      <c r="A10" s="657"/>
      <c r="B10" s="1009">
        <f>B9+1</f>
        <v>2</v>
      </c>
      <c r="C10" s="1010" t="s">
        <v>24</v>
      </c>
      <c r="D10" s="219">
        <f>D14+D24</f>
        <v>0</v>
      </c>
      <c r="E10" s="220">
        <f>E14+E24</f>
        <v>0</v>
      </c>
      <c r="F10" s="220">
        <f>F14+F24</f>
        <v>0</v>
      </c>
      <c r="G10" s="221">
        <f t="shared" ref="G10:U10" si="1">G14+G24</f>
        <v>0</v>
      </c>
      <c r="H10" s="221">
        <f>H14+H24</f>
        <v>0</v>
      </c>
      <c r="I10" s="221">
        <f t="shared" si="1"/>
        <v>0</v>
      </c>
      <c r="J10" s="221">
        <f t="shared" si="1"/>
        <v>0</v>
      </c>
      <c r="K10" s="222">
        <f t="shared" si="1"/>
        <v>0</v>
      </c>
      <c r="L10" s="776">
        <f t="shared" si="1"/>
        <v>0</v>
      </c>
      <c r="M10" s="221">
        <f>M14+M24</f>
        <v>0</v>
      </c>
      <c r="N10" s="220">
        <f t="shared" si="1"/>
        <v>0</v>
      </c>
      <c r="O10" s="220">
        <f t="shared" si="1"/>
        <v>0</v>
      </c>
      <c r="P10" s="223">
        <f t="shared" si="1"/>
        <v>0</v>
      </c>
      <c r="Q10" s="219">
        <f t="shared" si="1"/>
        <v>0</v>
      </c>
      <c r="R10" s="220">
        <f>R14+R24</f>
        <v>0</v>
      </c>
      <c r="S10" s="220">
        <f t="shared" si="1"/>
        <v>0</v>
      </c>
      <c r="T10" s="220">
        <f t="shared" si="1"/>
        <v>0</v>
      </c>
      <c r="U10" s="223">
        <f t="shared" si="1"/>
        <v>0</v>
      </c>
      <c r="V10" s="657"/>
    </row>
    <row r="11" spans="1:23">
      <c r="A11" s="657"/>
      <c r="B11" s="1009">
        <f t="shared" ref="B11:B52" si="2">B10+1</f>
        <v>3</v>
      </c>
      <c r="C11" s="1010" t="s">
        <v>25</v>
      </c>
      <c r="D11" s="224">
        <f t="shared" ref="D11:U12" si="3">D21+D31</f>
        <v>0</v>
      </c>
      <c r="E11" s="225">
        <f>E21+E31</f>
        <v>0</v>
      </c>
      <c r="F11" s="225">
        <f t="shared" si="3"/>
        <v>0</v>
      </c>
      <c r="G11" s="226">
        <f t="shared" si="3"/>
        <v>0</v>
      </c>
      <c r="H11" s="226">
        <f>H21+H31</f>
        <v>0</v>
      </c>
      <c r="I11" s="226">
        <f t="shared" si="3"/>
        <v>0</v>
      </c>
      <c r="J11" s="226">
        <f t="shared" si="3"/>
        <v>0</v>
      </c>
      <c r="K11" s="227">
        <f t="shared" si="3"/>
        <v>0</v>
      </c>
      <c r="L11" s="777">
        <f t="shared" si="3"/>
        <v>0</v>
      </c>
      <c r="M11" s="226">
        <f>M21+M31</f>
        <v>0</v>
      </c>
      <c r="N11" s="225">
        <f t="shared" si="3"/>
        <v>0</v>
      </c>
      <c r="O11" s="225">
        <f t="shared" si="3"/>
        <v>0</v>
      </c>
      <c r="P11" s="228">
        <f t="shared" si="3"/>
        <v>0</v>
      </c>
      <c r="Q11" s="224">
        <f t="shared" si="3"/>
        <v>0</v>
      </c>
      <c r="R11" s="225">
        <f>R21+R31</f>
        <v>0</v>
      </c>
      <c r="S11" s="225">
        <f t="shared" si="3"/>
        <v>0</v>
      </c>
      <c r="T11" s="225">
        <f t="shared" si="3"/>
        <v>0</v>
      </c>
      <c r="U11" s="228">
        <f t="shared" si="3"/>
        <v>0</v>
      </c>
      <c r="V11" s="657"/>
    </row>
    <row r="12" spans="1:23" ht="13.5" thickBot="1">
      <c r="A12" s="657"/>
      <c r="B12" s="1011">
        <f t="shared" si="2"/>
        <v>4</v>
      </c>
      <c r="C12" s="1012" t="s">
        <v>26</v>
      </c>
      <c r="D12" s="224">
        <f t="shared" si="3"/>
        <v>0</v>
      </c>
      <c r="E12" s="225">
        <f t="shared" si="3"/>
        <v>0</v>
      </c>
      <c r="F12" s="225">
        <f t="shared" si="3"/>
        <v>0</v>
      </c>
      <c r="G12" s="226">
        <f t="shared" si="3"/>
        <v>0</v>
      </c>
      <c r="H12" s="226">
        <f>H22+H32</f>
        <v>0</v>
      </c>
      <c r="I12" s="226">
        <f t="shared" si="3"/>
        <v>0</v>
      </c>
      <c r="J12" s="226">
        <f>J22+J32</f>
        <v>0</v>
      </c>
      <c r="K12" s="227">
        <f t="shared" si="3"/>
        <v>0</v>
      </c>
      <c r="L12" s="777">
        <f t="shared" si="3"/>
        <v>0</v>
      </c>
      <c r="M12" s="226">
        <f>M22+M32</f>
        <v>0</v>
      </c>
      <c r="N12" s="225">
        <f t="shared" si="3"/>
        <v>0</v>
      </c>
      <c r="O12" s="225">
        <f t="shared" si="3"/>
        <v>0</v>
      </c>
      <c r="P12" s="228">
        <f t="shared" si="3"/>
        <v>0</v>
      </c>
      <c r="Q12" s="224">
        <f t="shared" si="3"/>
        <v>0</v>
      </c>
      <c r="R12" s="225">
        <f>R22+R32</f>
        <v>0</v>
      </c>
      <c r="S12" s="225">
        <f t="shared" si="3"/>
        <v>0</v>
      </c>
      <c r="T12" s="225">
        <f t="shared" si="3"/>
        <v>0</v>
      </c>
      <c r="U12" s="228">
        <f t="shared" si="3"/>
        <v>0</v>
      </c>
      <c r="V12" s="657"/>
    </row>
    <row r="13" spans="1:23">
      <c r="A13" s="657"/>
      <c r="B13" s="1013">
        <f t="shared" si="2"/>
        <v>5</v>
      </c>
      <c r="C13" s="1014" t="s">
        <v>27</v>
      </c>
      <c r="D13" s="229">
        <f>D14+D21+D22</f>
        <v>0</v>
      </c>
      <c r="E13" s="230">
        <f>E14+E21+E22</f>
        <v>0</v>
      </c>
      <c r="F13" s="230">
        <f>F14+F21+F22</f>
        <v>0</v>
      </c>
      <c r="G13" s="231">
        <f t="shared" ref="G13:U13" si="4">G14+G21+G22</f>
        <v>0</v>
      </c>
      <c r="H13" s="231">
        <f>H14+H21+H22</f>
        <v>0</v>
      </c>
      <c r="I13" s="231">
        <f t="shared" si="4"/>
        <v>0</v>
      </c>
      <c r="J13" s="231">
        <f t="shared" si="4"/>
        <v>0</v>
      </c>
      <c r="K13" s="232">
        <f t="shared" si="4"/>
        <v>0</v>
      </c>
      <c r="L13" s="778">
        <f t="shared" si="4"/>
        <v>0</v>
      </c>
      <c r="M13" s="231">
        <f>M14+M21+M22</f>
        <v>0</v>
      </c>
      <c r="N13" s="231">
        <f t="shared" si="4"/>
        <v>0</v>
      </c>
      <c r="O13" s="231">
        <f t="shared" si="4"/>
        <v>0</v>
      </c>
      <c r="P13" s="232">
        <f t="shared" si="4"/>
        <v>0</v>
      </c>
      <c r="Q13" s="229">
        <f t="shared" si="4"/>
        <v>0</v>
      </c>
      <c r="R13" s="230">
        <f>R14+R21+R22</f>
        <v>0</v>
      </c>
      <c r="S13" s="231">
        <f t="shared" si="4"/>
        <v>0</v>
      </c>
      <c r="T13" s="231">
        <f t="shared" si="4"/>
        <v>0</v>
      </c>
      <c r="U13" s="232">
        <f t="shared" si="4"/>
        <v>0</v>
      </c>
      <c r="V13" s="657"/>
    </row>
    <row r="14" spans="1:23">
      <c r="A14" s="657"/>
      <c r="B14" s="1015">
        <f t="shared" si="2"/>
        <v>6</v>
      </c>
      <c r="C14" s="1016" t="s">
        <v>24</v>
      </c>
      <c r="D14" s="233">
        <f>D15+D16+D19+D20</f>
        <v>0</v>
      </c>
      <c r="E14" s="234">
        <f>E15+E16+E19+E20</f>
        <v>0</v>
      </c>
      <c r="F14" s="234">
        <f>F15+F16+F19+F20</f>
        <v>0</v>
      </c>
      <c r="G14" s="235">
        <f t="shared" ref="G14:U14" si="5">G15+G16+G19+G20</f>
        <v>0</v>
      </c>
      <c r="H14" s="235">
        <f>H15+H16+H19+H20</f>
        <v>0</v>
      </c>
      <c r="I14" s="235">
        <f t="shared" si="5"/>
        <v>0</v>
      </c>
      <c r="J14" s="235">
        <f t="shared" si="5"/>
        <v>0</v>
      </c>
      <c r="K14" s="236">
        <f>K15+K16+K19+K20</f>
        <v>0</v>
      </c>
      <c r="L14" s="779">
        <f t="shared" si="5"/>
        <v>0</v>
      </c>
      <c r="M14" s="235">
        <f>M15+M16+M19+M20</f>
        <v>0</v>
      </c>
      <c r="N14" s="235">
        <f t="shared" si="5"/>
        <v>0</v>
      </c>
      <c r="O14" s="235">
        <f t="shared" si="5"/>
        <v>0</v>
      </c>
      <c r="P14" s="236">
        <f t="shared" si="5"/>
        <v>0</v>
      </c>
      <c r="Q14" s="233">
        <f t="shared" si="5"/>
        <v>0</v>
      </c>
      <c r="R14" s="234">
        <f>R15+R16+R19+R20</f>
        <v>0</v>
      </c>
      <c r="S14" s="235">
        <f t="shared" si="5"/>
        <v>0</v>
      </c>
      <c r="T14" s="235">
        <f t="shared" si="5"/>
        <v>0</v>
      </c>
      <c r="U14" s="236">
        <f t="shared" si="5"/>
        <v>0</v>
      </c>
      <c r="V14" s="657"/>
    </row>
    <row r="15" spans="1:23">
      <c r="A15" s="657"/>
      <c r="B15" s="1015">
        <f t="shared" si="2"/>
        <v>7</v>
      </c>
      <c r="C15" s="1017" t="s">
        <v>28</v>
      </c>
      <c r="D15" s="237"/>
      <c r="E15" s="238"/>
      <c r="F15" s="238"/>
      <c r="G15" s="239"/>
      <c r="H15" s="239"/>
      <c r="I15" s="239"/>
      <c r="J15" s="239"/>
      <c r="K15" s="236">
        <f>E15+F15+G15+H15-I15-J15</f>
        <v>0</v>
      </c>
      <c r="L15" s="780"/>
      <c r="M15" s="239"/>
      <c r="N15" s="239"/>
      <c r="O15" s="239"/>
      <c r="P15" s="236">
        <f>K15+M15+L15-N15-O15</f>
        <v>0</v>
      </c>
      <c r="Q15" s="237"/>
      <c r="R15" s="238"/>
      <c r="S15" s="239"/>
      <c r="T15" s="239"/>
      <c r="U15" s="236">
        <f>P15+Q15+R15-S15-T15</f>
        <v>0</v>
      </c>
      <c r="V15" s="657"/>
    </row>
    <row r="16" spans="1:23">
      <c r="A16" s="657"/>
      <c r="B16" s="1015">
        <f t="shared" si="2"/>
        <v>8</v>
      </c>
      <c r="C16" s="1017" t="s">
        <v>29</v>
      </c>
      <c r="D16" s="233">
        <f>D17+D18</f>
        <v>0</v>
      </c>
      <c r="E16" s="234">
        <f t="shared" ref="E16:U16" si="6">E17+E18</f>
        <v>0</v>
      </c>
      <c r="F16" s="234">
        <f t="shared" si="6"/>
        <v>0</v>
      </c>
      <c r="G16" s="235">
        <f t="shared" si="6"/>
        <v>0</v>
      </c>
      <c r="H16" s="235">
        <f>H17+H18</f>
        <v>0</v>
      </c>
      <c r="I16" s="235">
        <f t="shared" si="6"/>
        <v>0</v>
      </c>
      <c r="J16" s="235">
        <f t="shared" si="6"/>
        <v>0</v>
      </c>
      <c r="K16" s="236">
        <f t="shared" si="6"/>
        <v>0</v>
      </c>
      <c r="L16" s="779">
        <f t="shared" si="6"/>
        <v>0</v>
      </c>
      <c r="M16" s="235">
        <f t="shared" si="6"/>
        <v>0</v>
      </c>
      <c r="N16" s="235">
        <f t="shared" si="6"/>
        <v>0</v>
      </c>
      <c r="O16" s="235">
        <f t="shared" si="6"/>
        <v>0</v>
      </c>
      <c r="P16" s="236">
        <f t="shared" si="6"/>
        <v>0</v>
      </c>
      <c r="Q16" s="233">
        <f t="shared" si="6"/>
        <v>0</v>
      </c>
      <c r="R16" s="234">
        <f>R17+R18</f>
        <v>0</v>
      </c>
      <c r="S16" s="235">
        <f t="shared" si="6"/>
        <v>0</v>
      </c>
      <c r="T16" s="235">
        <f t="shared" si="6"/>
        <v>0</v>
      </c>
      <c r="U16" s="236">
        <f t="shared" si="6"/>
        <v>0</v>
      </c>
      <c r="V16" s="657"/>
    </row>
    <row r="17" spans="1:22">
      <c r="A17" s="657"/>
      <c r="B17" s="1015">
        <f t="shared" si="2"/>
        <v>9</v>
      </c>
      <c r="C17" s="1018" t="s">
        <v>30</v>
      </c>
      <c r="D17" s="237"/>
      <c r="E17" s="238"/>
      <c r="F17" s="238"/>
      <c r="G17" s="239"/>
      <c r="H17" s="239"/>
      <c r="I17" s="239"/>
      <c r="J17" s="239"/>
      <c r="K17" s="236">
        <f t="shared" ref="K17:K22" si="7">E17+F17+G17+H17-I17-J17</f>
        <v>0</v>
      </c>
      <c r="L17" s="237"/>
      <c r="M17" s="238"/>
      <c r="N17" s="239"/>
      <c r="O17" s="239"/>
      <c r="P17" s="236">
        <f t="shared" ref="P17:P22" si="8">K17+M17+L17-N17-O17</f>
        <v>0</v>
      </c>
      <c r="Q17" s="237"/>
      <c r="R17" s="238"/>
      <c r="S17" s="239"/>
      <c r="T17" s="239"/>
      <c r="U17" s="236">
        <f t="shared" ref="U17:U22" si="9">P17+Q17+R17-S17-T17</f>
        <v>0</v>
      </c>
      <c r="V17" s="657"/>
    </row>
    <row r="18" spans="1:22">
      <c r="A18" s="657"/>
      <c r="B18" s="1015">
        <f t="shared" si="2"/>
        <v>10</v>
      </c>
      <c r="C18" s="1018" t="s">
        <v>31</v>
      </c>
      <c r="D18" s="237"/>
      <c r="E18" s="238"/>
      <c r="F18" s="238"/>
      <c r="G18" s="239"/>
      <c r="H18" s="239"/>
      <c r="I18" s="239"/>
      <c r="J18" s="239"/>
      <c r="K18" s="236">
        <f t="shared" si="7"/>
        <v>0</v>
      </c>
      <c r="L18" s="237"/>
      <c r="M18" s="238"/>
      <c r="N18" s="239"/>
      <c r="O18" s="239"/>
      <c r="P18" s="236">
        <f t="shared" si="8"/>
        <v>0</v>
      </c>
      <c r="Q18" s="237"/>
      <c r="R18" s="238"/>
      <c r="S18" s="239"/>
      <c r="T18" s="239"/>
      <c r="U18" s="236">
        <f t="shared" si="9"/>
        <v>0</v>
      </c>
      <c r="V18" s="657"/>
    </row>
    <row r="19" spans="1:22">
      <c r="A19" s="657"/>
      <c r="B19" s="1015">
        <f t="shared" si="2"/>
        <v>11</v>
      </c>
      <c r="C19" s="1017" t="s">
        <v>32</v>
      </c>
      <c r="D19" s="237"/>
      <c r="E19" s="239"/>
      <c r="F19" s="238"/>
      <c r="G19" s="239"/>
      <c r="H19" s="239"/>
      <c r="I19" s="239"/>
      <c r="J19" s="239"/>
      <c r="K19" s="236">
        <f t="shared" si="7"/>
        <v>0</v>
      </c>
      <c r="L19" s="237"/>
      <c r="M19" s="238"/>
      <c r="N19" s="239"/>
      <c r="O19" s="239"/>
      <c r="P19" s="236">
        <f t="shared" si="8"/>
        <v>0</v>
      </c>
      <c r="Q19" s="237"/>
      <c r="R19" s="238"/>
      <c r="S19" s="239"/>
      <c r="T19" s="239"/>
      <c r="U19" s="236">
        <f t="shared" si="9"/>
        <v>0</v>
      </c>
      <c r="V19" s="657"/>
    </row>
    <row r="20" spans="1:22">
      <c r="A20" s="657"/>
      <c r="B20" s="1015">
        <f t="shared" si="2"/>
        <v>12</v>
      </c>
      <c r="C20" s="1017" t="s">
        <v>33</v>
      </c>
      <c r="D20" s="237"/>
      <c r="E20" s="239"/>
      <c r="F20" s="238"/>
      <c r="G20" s="239"/>
      <c r="H20" s="239"/>
      <c r="I20" s="239"/>
      <c r="J20" s="239"/>
      <c r="K20" s="236">
        <f t="shared" si="7"/>
        <v>0</v>
      </c>
      <c r="L20" s="237"/>
      <c r="M20" s="238"/>
      <c r="N20" s="239"/>
      <c r="O20" s="239"/>
      <c r="P20" s="236">
        <f t="shared" si="8"/>
        <v>0</v>
      </c>
      <c r="Q20" s="237"/>
      <c r="R20" s="238"/>
      <c r="S20" s="239"/>
      <c r="T20" s="239"/>
      <c r="U20" s="236">
        <f t="shared" si="9"/>
        <v>0</v>
      </c>
      <c r="V20" s="657"/>
    </row>
    <row r="21" spans="1:22">
      <c r="A21" s="657"/>
      <c r="B21" s="1015">
        <f t="shared" si="2"/>
        <v>13</v>
      </c>
      <c r="C21" s="1016" t="s">
        <v>34</v>
      </c>
      <c r="D21" s="333">
        <f>IF($D14+$D24=0,0,(D33)*$D14/($D14+$D24))</f>
        <v>0</v>
      </c>
      <c r="E21" s="1040"/>
      <c r="F21" s="226">
        <f>IF($K14+$K24=0,0,(F33)*$K14/($K14+$K24))</f>
        <v>0</v>
      </c>
      <c r="G21" s="226">
        <f>IF($K14+$K24=0,0,(G33)*$K14/($K14+$K24))</f>
        <v>0</v>
      </c>
      <c r="H21" s="226">
        <f>IF($K14+$K24=0,0,(H33)*$K14/($K14+$K24))</f>
        <v>0</v>
      </c>
      <c r="I21" s="226">
        <f>IF($K14+$K24=0,0,(I33)*$K14/($K14+$K24))</f>
        <v>0</v>
      </c>
      <c r="J21" s="226">
        <f>IF($K14+$K24=0,0,(J33)*$K14/($K14+$K24))</f>
        <v>0</v>
      </c>
      <c r="K21" s="228">
        <f t="shared" si="7"/>
        <v>0</v>
      </c>
      <c r="L21" s="224">
        <f>IF($P14+$P24=0,0,(L33)*$P14/($P14+$P24))</f>
        <v>0</v>
      </c>
      <c r="M21" s="225">
        <f>IF($P14+$P24=0,0,(M33)*$P14/($P14+$P24))</f>
        <v>0</v>
      </c>
      <c r="N21" s="225">
        <f>IF($P14+$P24=0,0,(N33)*$P14/($P14+$P24))</f>
        <v>0</v>
      </c>
      <c r="O21" s="225">
        <f>IF($P14+$P24=0,0,(O33)*$P14/($P14+$P24))</f>
        <v>0</v>
      </c>
      <c r="P21" s="228">
        <f t="shared" si="8"/>
        <v>0</v>
      </c>
      <c r="Q21" s="224">
        <f>IF($U14+$U24=0,0,(Q33)*$U14/($U14+$U24))</f>
        <v>0</v>
      </c>
      <c r="R21" s="225">
        <f>IF($U14+$U24=0,0,(R33)*$U14/($U14+$U24))</f>
        <v>0</v>
      </c>
      <c r="S21" s="225">
        <f>IF($U14+$U24=0,0,(S33)*$U14/($U14+$U24))</f>
        <v>0</v>
      </c>
      <c r="T21" s="225">
        <f>IF($U14+$U24=0,0,(T33)*$U14/($U14+$U24))</f>
        <v>0</v>
      </c>
      <c r="U21" s="228">
        <f t="shared" si="9"/>
        <v>0</v>
      </c>
      <c r="V21" s="657"/>
    </row>
    <row r="22" spans="1:22" ht="13.5" thickBot="1">
      <c r="A22" s="657"/>
      <c r="B22" s="1019">
        <f t="shared" si="2"/>
        <v>14</v>
      </c>
      <c r="C22" s="1020" t="s">
        <v>26</v>
      </c>
      <c r="D22" s="334">
        <f>IF($D14+$D$21+$D24+$D$31+$D40=0,0,(D42)*($D14+D21)/($D14+$D$21+$D24+$D$31+$D40))</f>
        <v>0</v>
      </c>
      <c r="E22" s="1041"/>
      <c r="F22" s="335">
        <f>IF($K14+$K$21+$K24+$K$31+$K40=0,0,(F42)*($K14+$K$21)/($K14+$K$21+$K24+$K$31+$K40))</f>
        <v>0</v>
      </c>
      <c r="G22" s="659">
        <f>IF($K14+$K$21+$K24+$K$31+$K40=0,0,(G42)*($K14+$K$21)/($K14+$K$21+$K24+$K$31+$K40))</f>
        <v>0</v>
      </c>
      <c r="H22" s="659">
        <f>IF($K14+$K$21+$K24+$K$31+$K40=0,0,(H42)*($K14+$K$21)/($K14+$K$21+$K24+$K$31+$K40))</f>
        <v>0</v>
      </c>
      <c r="I22" s="659">
        <f>IF($K14+$K$21+$K24+$K$31+$K40=0,0,(I42)*($K14+$K$21)/($K14+$K$21+$K24+$K$31+$K40))</f>
        <v>0</v>
      </c>
      <c r="J22" s="659">
        <f>IF($K14+$K$21+$K24+$K$31+$K40=0,0,(J42)*($K14+$K$21)/($K14+$K$21+$K24+$K$31+$K40))</f>
        <v>0</v>
      </c>
      <c r="K22" s="336">
        <f t="shared" si="7"/>
        <v>0</v>
      </c>
      <c r="L22" s="334">
        <f>IF($P14+$P$21+$P24+$P$31+$P40=0,0,(L42)*($P14+$P$21)/($P14+$P$21+$P24+$P$31+$P40))</f>
        <v>0</v>
      </c>
      <c r="M22" s="335">
        <f>IF($P14+$P$21+$P24+$P$31+$P40=0,0,(M42)*($P14+$P$21)/($P14+$P$21+$P24+$P$31+$P40))</f>
        <v>0</v>
      </c>
      <c r="N22" s="335">
        <f>IF($P14+$P$21+$P24+$P$31+$P40=0,0,(N42)*($P14+$P$21)/($P14+$P$21+$P24+$P$31+$P40))</f>
        <v>0</v>
      </c>
      <c r="O22" s="335">
        <f>IF($P14+$P$21+$P24+$P$31+$P40=0,0,(O42)*($P14+$P$21)/($P14+$P$21+$P24+$P$31+$P40))</f>
        <v>0</v>
      </c>
      <c r="P22" s="660">
        <f t="shared" si="8"/>
        <v>0</v>
      </c>
      <c r="Q22" s="334">
        <f>IF($U14+$U$21+$U24+$U$31+$U40=0,0,(Q42)*($U14+$U$21)/($U14+$U$21+$U24+$U$31+$U40))</f>
        <v>0</v>
      </c>
      <c r="R22" s="335">
        <f>IF($U14+$U$21+$U24+$U$31+$U40=0,0,(R42)*($U14+$U$21)/($U14+$U$21+$U24+$U$31+$U40))</f>
        <v>0</v>
      </c>
      <c r="S22" s="335">
        <f>IF($U14+$U$21+$U24+$U$31+$U40=0,0,(S42)*($U14+$U$21)/($U14+$U$21+$U24+$U$31+$U40))</f>
        <v>0</v>
      </c>
      <c r="T22" s="335">
        <f>IF($U14+$U$21+$U24+$U$31+$U40=0,0,(T42)*($U14+$U$21)/($U14+$U$21+$U24+$U$31+$U40))</f>
        <v>0</v>
      </c>
      <c r="U22" s="660">
        <f t="shared" si="9"/>
        <v>0</v>
      </c>
      <c r="V22" s="657"/>
    </row>
    <row r="23" spans="1:22">
      <c r="A23" s="657"/>
      <c r="B23" s="1021">
        <f t="shared" si="2"/>
        <v>15</v>
      </c>
      <c r="C23" s="1022" t="s">
        <v>35</v>
      </c>
      <c r="D23" s="240">
        <f>D24+D31+D32</f>
        <v>0</v>
      </c>
      <c r="E23" s="242">
        <f t="shared" ref="E23:U23" si="10">E24+E31+E32</f>
        <v>0</v>
      </c>
      <c r="F23" s="241">
        <f t="shared" si="10"/>
        <v>0</v>
      </c>
      <c r="G23" s="242">
        <f t="shared" si="10"/>
        <v>0</v>
      </c>
      <c r="H23" s="242">
        <f>H24+H31+H32</f>
        <v>0</v>
      </c>
      <c r="I23" s="242">
        <f t="shared" si="10"/>
        <v>0</v>
      </c>
      <c r="J23" s="242">
        <f t="shared" si="10"/>
        <v>0</v>
      </c>
      <c r="K23" s="243">
        <f t="shared" si="10"/>
        <v>0</v>
      </c>
      <c r="L23" s="240">
        <f t="shared" si="10"/>
        <v>0</v>
      </c>
      <c r="M23" s="241">
        <f>M24+M31+M32</f>
        <v>0</v>
      </c>
      <c r="N23" s="242">
        <f>N24+N31+N32</f>
        <v>0</v>
      </c>
      <c r="O23" s="242">
        <f>O24+O31+O32</f>
        <v>0</v>
      </c>
      <c r="P23" s="243">
        <f t="shared" si="10"/>
        <v>0</v>
      </c>
      <c r="Q23" s="240">
        <f t="shared" si="10"/>
        <v>0</v>
      </c>
      <c r="R23" s="241">
        <f>R24+R31+R32</f>
        <v>0</v>
      </c>
      <c r="S23" s="242">
        <f>S24+S31+S32</f>
        <v>0</v>
      </c>
      <c r="T23" s="242">
        <f>T24+T31+T32</f>
        <v>0</v>
      </c>
      <c r="U23" s="243">
        <f t="shared" si="10"/>
        <v>0</v>
      </c>
      <c r="V23" s="657"/>
    </row>
    <row r="24" spans="1:22">
      <c r="A24" s="657"/>
      <c r="B24" s="1015">
        <f t="shared" si="2"/>
        <v>16</v>
      </c>
      <c r="C24" s="1016" t="s">
        <v>24</v>
      </c>
      <c r="D24" s="233">
        <f>D25+D26+D29+D30</f>
        <v>0</v>
      </c>
      <c r="E24" s="235">
        <f>E25+E26+E29+E30</f>
        <v>0</v>
      </c>
      <c r="F24" s="235">
        <f>F25+F26+F29+F30</f>
        <v>0</v>
      </c>
      <c r="G24" s="235">
        <f t="shared" ref="G24:U24" si="11">G25+G26+G29+G30</f>
        <v>0</v>
      </c>
      <c r="H24" s="235">
        <f>H25+H26+H29+H30</f>
        <v>0</v>
      </c>
      <c r="I24" s="235">
        <f t="shared" si="11"/>
        <v>0</v>
      </c>
      <c r="J24" s="235">
        <f t="shared" si="11"/>
        <v>0</v>
      </c>
      <c r="K24" s="236">
        <f t="shared" si="11"/>
        <v>0</v>
      </c>
      <c r="L24" s="233">
        <f t="shared" si="11"/>
        <v>0</v>
      </c>
      <c r="M24" s="234">
        <f>M25+M26+M29+M30</f>
        <v>0</v>
      </c>
      <c r="N24" s="235">
        <f>N25+N26+N29+N30</f>
        <v>0</v>
      </c>
      <c r="O24" s="235">
        <f>O25+O26+O29+O30</f>
        <v>0</v>
      </c>
      <c r="P24" s="236">
        <f t="shared" si="11"/>
        <v>0</v>
      </c>
      <c r="Q24" s="233">
        <f t="shared" si="11"/>
        <v>0</v>
      </c>
      <c r="R24" s="234">
        <f>R25+R26+R29+R30</f>
        <v>0</v>
      </c>
      <c r="S24" s="235">
        <f>S25+S26+S29+S30</f>
        <v>0</v>
      </c>
      <c r="T24" s="235">
        <f>T25+T26+T29+T30</f>
        <v>0</v>
      </c>
      <c r="U24" s="236">
        <f t="shared" si="11"/>
        <v>0</v>
      </c>
      <c r="V24" s="657"/>
    </row>
    <row r="25" spans="1:22">
      <c r="A25" s="657"/>
      <c r="B25" s="1015">
        <f t="shared" si="2"/>
        <v>17</v>
      </c>
      <c r="C25" s="1017" t="s">
        <v>28</v>
      </c>
      <c r="D25" s="237"/>
      <c r="E25" s="239"/>
      <c r="F25" s="239"/>
      <c r="G25" s="239"/>
      <c r="H25" s="239"/>
      <c r="I25" s="239"/>
      <c r="J25" s="239"/>
      <c r="K25" s="236">
        <f t="shared" ref="K25:K46" si="12">E25+F25+G25+H25-I25-J25</f>
        <v>0</v>
      </c>
      <c r="L25" s="237"/>
      <c r="M25" s="238"/>
      <c r="N25" s="239"/>
      <c r="O25" s="239"/>
      <c r="P25" s="236">
        <f>K25+M25+L25-N25-O25</f>
        <v>0</v>
      </c>
      <c r="Q25" s="237"/>
      <c r="R25" s="238"/>
      <c r="S25" s="239"/>
      <c r="T25" s="239"/>
      <c r="U25" s="236">
        <f>P25+Q25+R25-S25-T25</f>
        <v>0</v>
      </c>
      <c r="V25" s="657"/>
    </row>
    <row r="26" spans="1:22">
      <c r="A26" s="657"/>
      <c r="B26" s="1015">
        <f t="shared" si="2"/>
        <v>18</v>
      </c>
      <c r="C26" s="1017" t="s">
        <v>29</v>
      </c>
      <c r="D26" s="233">
        <f>D27+D28</f>
        <v>0</v>
      </c>
      <c r="E26" s="235">
        <f>E27+E28</f>
        <v>0</v>
      </c>
      <c r="F26" s="235">
        <f>F27+F28</f>
        <v>0</v>
      </c>
      <c r="G26" s="235">
        <f>G27+G28</f>
        <v>0</v>
      </c>
      <c r="H26" s="235">
        <f>H27+H28</f>
        <v>0</v>
      </c>
      <c r="I26" s="235">
        <f t="shared" ref="I26:U26" si="13">I27+I28</f>
        <v>0</v>
      </c>
      <c r="J26" s="235">
        <f t="shared" si="13"/>
        <v>0</v>
      </c>
      <c r="K26" s="236">
        <f t="shared" si="13"/>
        <v>0</v>
      </c>
      <c r="L26" s="233">
        <f t="shared" si="13"/>
        <v>0</v>
      </c>
      <c r="M26" s="234">
        <f>M27+M28</f>
        <v>0</v>
      </c>
      <c r="N26" s="235">
        <f>N27+N28</f>
        <v>0</v>
      </c>
      <c r="O26" s="235">
        <f>O27+O28</f>
        <v>0</v>
      </c>
      <c r="P26" s="236">
        <f>P27+P28</f>
        <v>0</v>
      </c>
      <c r="Q26" s="233">
        <f t="shared" si="13"/>
        <v>0</v>
      </c>
      <c r="R26" s="234">
        <f>R27+R28</f>
        <v>0</v>
      </c>
      <c r="S26" s="235">
        <f>S27+S28</f>
        <v>0</v>
      </c>
      <c r="T26" s="235">
        <f>T27+T28</f>
        <v>0</v>
      </c>
      <c r="U26" s="236">
        <f t="shared" si="13"/>
        <v>0</v>
      </c>
      <c r="V26" s="657"/>
    </row>
    <row r="27" spans="1:22">
      <c r="A27" s="657"/>
      <c r="B27" s="1015">
        <f t="shared" si="2"/>
        <v>19</v>
      </c>
      <c r="C27" s="1018" t="s">
        <v>30</v>
      </c>
      <c r="D27" s="237"/>
      <c r="E27" s="239"/>
      <c r="F27" s="238"/>
      <c r="G27" s="239"/>
      <c r="H27" s="239"/>
      <c r="I27" s="239"/>
      <c r="J27" s="239"/>
      <c r="K27" s="236">
        <f t="shared" si="12"/>
        <v>0</v>
      </c>
      <c r="L27" s="237"/>
      <c r="M27" s="238"/>
      <c r="N27" s="239"/>
      <c r="O27" s="239"/>
      <c r="P27" s="236">
        <f t="shared" ref="P27:P32" si="14">K27+M27+L27-N27-O27</f>
        <v>0</v>
      </c>
      <c r="Q27" s="237"/>
      <c r="R27" s="238"/>
      <c r="S27" s="239"/>
      <c r="T27" s="239"/>
      <c r="U27" s="236">
        <f t="shared" ref="U27:U40" si="15">P27+Q27+R27-S27-T27</f>
        <v>0</v>
      </c>
      <c r="V27" s="657"/>
    </row>
    <row r="28" spans="1:22">
      <c r="A28" s="657"/>
      <c r="B28" s="1015">
        <f t="shared" si="2"/>
        <v>20</v>
      </c>
      <c r="C28" s="1018" t="s">
        <v>31</v>
      </c>
      <c r="D28" s="237"/>
      <c r="E28" s="239"/>
      <c r="F28" s="238"/>
      <c r="G28" s="239"/>
      <c r="H28" s="239"/>
      <c r="I28" s="239"/>
      <c r="J28" s="239"/>
      <c r="K28" s="236">
        <f t="shared" si="12"/>
        <v>0</v>
      </c>
      <c r="L28" s="237"/>
      <c r="M28" s="238"/>
      <c r="N28" s="239"/>
      <c r="O28" s="239"/>
      <c r="P28" s="236">
        <f t="shared" si="14"/>
        <v>0</v>
      </c>
      <c r="Q28" s="237"/>
      <c r="R28" s="238"/>
      <c r="S28" s="239"/>
      <c r="T28" s="239"/>
      <c r="U28" s="236">
        <f t="shared" si="15"/>
        <v>0</v>
      </c>
      <c r="V28" s="657"/>
    </row>
    <row r="29" spans="1:22">
      <c r="A29" s="657"/>
      <c r="B29" s="1015">
        <f t="shared" si="2"/>
        <v>21</v>
      </c>
      <c r="C29" s="1017" t="s">
        <v>32</v>
      </c>
      <c r="D29" s="237"/>
      <c r="E29" s="239"/>
      <c r="F29" s="238"/>
      <c r="G29" s="239"/>
      <c r="H29" s="239"/>
      <c r="I29" s="239"/>
      <c r="J29" s="239"/>
      <c r="K29" s="236">
        <f t="shared" si="12"/>
        <v>0</v>
      </c>
      <c r="L29" s="237"/>
      <c r="M29" s="238"/>
      <c r="N29" s="239"/>
      <c r="O29" s="239"/>
      <c r="P29" s="236">
        <f t="shared" si="14"/>
        <v>0</v>
      </c>
      <c r="Q29" s="237"/>
      <c r="R29" s="238"/>
      <c r="S29" s="239"/>
      <c r="T29" s="239"/>
      <c r="U29" s="236">
        <f t="shared" si="15"/>
        <v>0</v>
      </c>
      <c r="V29" s="657"/>
    </row>
    <row r="30" spans="1:22">
      <c r="A30" s="657"/>
      <c r="B30" s="1015">
        <f t="shared" si="2"/>
        <v>22</v>
      </c>
      <c r="C30" s="1017" t="s">
        <v>33</v>
      </c>
      <c r="D30" s="237"/>
      <c r="E30" s="239"/>
      <c r="F30" s="238"/>
      <c r="G30" s="239"/>
      <c r="H30" s="239"/>
      <c r="I30" s="239"/>
      <c r="J30" s="239"/>
      <c r="K30" s="236">
        <f t="shared" si="12"/>
        <v>0</v>
      </c>
      <c r="L30" s="237"/>
      <c r="M30" s="238"/>
      <c r="N30" s="239"/>
      <c r="O30" s="239"/>
      <c r="P30" s="236">
        <f t="shared" si="14"/>
        <v>0</v>
      </c>
      <c r="Q30" s="237"/>
      <c r="R30" s="238"/>
      <c r="S30" s="239"/>
      <c r="T30" s="239"/>
      <c r="U30" s="236">
        <f t="shared" si="15"/>
        <v>0</v>
      </c>
      <c r="V30" s="657"/>
    </row>
    <row r="31" spans="1:22">
      <c r="A31" s="657"/>
      <c r="B31" s="1015">
        <f t="shared" si="2"/>
        <v>23</v>
      </c>
      <c r="C31" s="1016" t="s">
        <v>34</v>
      </c>
      <c r="D31" s="333">
        <f>IF($D14+$D24=0,0,(D33)*$D24/($D14+$D24))</f>
        <v>0</v>
      </c>
      <c r="E31" s="1040"/>
      <c r="F31" s="226">
        <f>IF($K14+$K24=0,0,(F33)*$K24/($K14+$K24))</f>
        <v>0</v>
      </c>
      <c r="G31" s="226">
        <f>IF($K14+$K24=0,0,(G33)*$K24/($K14+$K24))</f>
        <v>0</v>
      </c>
      <c r="H31" s="226">
        <f>IF($K14+$K24=0,0,(H33)*$K24/($K14+$K24))</f>
        <v>0</v>
      </c>
      <c r="I31" s="226">
        <f>IF($K14+$K24=0,0,(I33)*$K24/($K14+$K24))</f>
        <v>0</v>
      </c>
      <c r="J31" s="226">
        <f>IF($K14+$K24=0,0,(J33)*$K24/($K14+$K24))</f>
        <v>0</v>
      </c>
      <c r="K31" s="228">
        <f t="shared" si="12"/>
        <v>0</v>
      </c>
      <c r="L31" s="224">
        <f>IF($P14+$P24=0,0,(L33)*$P24/($P14+$P24))</f>
        <v>0</v>
      </c>
      <c r="M31" s="225">
        <f>IF($P14+$P24=0,0,(M33)*$P24/($P14+$P24))</f>
        <v>0</v>
      </c>
      <c r="N31" s="225">
        <f>IF($P14+$P24=0,0,(N33)*$P24/($P14+$P24))</f>
        <v>0</v>
      </c>
      <c r="O31" s="225">
        <f>IF($P14+$P24=0,0,(O33)*$P24/($P14+$P24))</f>
        <v>0</v>
      </c>
      <c r="P31" s="228">
        <f t="shared" si="14"/>
        <v>0</v>
      </c>
      <c r="Q31" s="224">
        <f>IF($U14+$U24=0,0,(Q33)*$U24/($U14+$U24))</f>
        <v>0</v>
      </c>
      <c r="R31" s="225">
        <f>IF($U14+$U24=0,0,(R33)*$U24/($U14+$U24))</f>
        <v>0</v>
      </c>
      <c r="S31" s="225">
        <f>IF($U14+$U24=0,0,(S33)*$U24/($U14+$U24))</f>
        <v>0</v>
      </c>
      <c r="T31" s="225">
        <f>IF($U14+$U24=0,0,(T33)*$U24/($U14+$U24))</f>
        <v>0</v>
      </c>
      <c r="U31" s="228">
        <f t="shared" si="15"/>
        <v>0</v>
      </c>
      <c r="V31" s="657"/>
    </row>
    <row r="32" spans="1:22" ht="13.5" thickBot="1">
      <c r="A32" s="657"/>
      <c r="B32" s="1023">
        <f t="shared" si="2"/>
        <v>24</v>
      </c>
      <c r="C32" s="1024" t="s">
        <v>26</v>
      </c>
      <c r="D32" s="334">
        <f>IF($D14+$D$21+$D24+$D$31+$D40=0,0,(D42)*($D24+$D$31)/($D14+$D$21+$D24+$D$31+$D40))</f>
        <v>0</v>
      </c>
      <c r="E32" s="1041"/>
      <c r="F32" s="335">
        <f>IF($K14+$K$21+$K24+$K$31+$K40=0,0,(F42)*($K24+$K$31)/($K14+$K$21+$K24+$K$31+$K40))</f>
        <v>0</v>
      </c>
      <c r="G32" s="659">
        <f>IF($K14+$K$21+$K24+$K$31+$K40=0,0,(G42)*($K24+$K$31)/($K14+$K$21+$K24+$K$31+$K40))</f>
        <v>0</v>
      </c>
      <c r="H32" s="659">
        <f>IF($K14+$K$21+$K24+$K$31+$K40=0,0,(H42)*($K24+$K$31)/($K14+$K$21+$K24+$K$31+$K40))</f>
        <v>0</v>
      </c>
      <c r="I32" s="659">
        <f>IF($K14+$K$21+$K24+$K$31+$K40=0,0,(I42)*($K24+$K$31)/($K14+$K$21+$K24+$K$31+$K40))</f>
        <v>0</v>
      </c>
      <c r="J32" s="659">
        <f>IF($K14+$K$21+$K24+$K$31+$K40=0,0,(J42)*($K24+$K$31)/($K14+$K$21+$K24+$K$31+$K40))</f>
        <v>0</v>
      </c>
      <c r="K32" s="336">
        <f t="shared" si="12"/>
        <v>0</v>
      </c>
      <c r="L32" s="334">
        <f>IF($P14+$P$21+$P24+$P$31+$P40=0,0,(L42)*($P24+$P$31)/($P14+$P$21+$P24+$P$31+$P40))</f>
        <v>0</v>
      </c>
      <c r="M32" s="335">
        <f>IF($P14+$P$21+$P24+$P$31+$P40=0,0,(M42)*($P24+$P$31)/($P14+$P$21+$P24+$P$31+$P40))</f>
        <v>0</v>
      </c>
      <c r="N32" s="335">
        <f>IF($P14+$P$21+$P24+$P$31+$P40=0,0,(N42)*($P24+$P$31)/($P14+$P$21+$P24+$P$31+$P40))</f>
        <v>0</v>
      </c>
      <c r="O32" s="335">
        <f>IF($P14+$P$21+$P24+$P$31+$P40=0,0,(O42)*($P24+$P$31)/($P14+$P$21+$P24+$P$31+$P40))</f>
        <v>0</v>
      </c>
      <c r="P32" s="660">
        <f t="shared" si="14"/>
        <v>0</v>
      </c>
      <c r="Q32" s="334">
        <f>IF($U14+$U$21+$U24+$U$31+$U40=0,0,(Q42)*($U24+$U$31)/($U14+$U$21+$U24+$U$31+$U40))</f>
        <v>0</v>
      </c>
      <c r="R32" s="335">
        <f>IF($U14+$U$21+$U24+$U$31+$U40=0,0,(R42)*($U24+$U$31)/($U14+$U$21+$U24+$U$31+$U40))</f>
        <v>0</v>
      </c>
      <c r="S32" s="335">
        <f>IF($U14+$U$21+$U24+$U$31+$U40=0,0,(S42)*($U24+$U$31)/($U14+$U$21+$U24+$U$31+$U40))</f>
        <v>0</v>
      </c>
      <c r="T32" s="335">
        <f>IF($U14+$U$21+$U24+$U$31+$U40=0,0,(T42)*($U24+$U$31)/($U14+$U$21+$U24+$U$31+$U40))</f>
        <v>0</v>
      </c>
      <c r="U32" s="660">
        <f t="shared" si="15"/>
        <v>0</v>
      </c>
      <c r="V32" s="657"/>
    </row>
    <row r="33" spans="1:22" ht="14.25">
      <c r="A33" s="657"/>
      <c r="B33" s="1013">
        <f t="shared" si="2"/>
        <v>25</v>
      </c>
      <c r="C33" s="1025" t="s">
        <v>367</v>
      </c>
      <c r="D33" s="244">
        <f t="shared" ref="D33:K33" si="16">SUM(D34:D38)</f>
        <v>0</v>
      </c>
      <c r="E33" s="245">
        <f t="shared" si="16"/>
        <v>0</v>
      </c>
      <c r="F33" s="245">
        <f t="shared" si="16"/>
        <v>0</v>
      </c>
      <c r="G33" s="246">
        <f t="shared" si="16"/>
        <v>0</v>
      </c>
      <c r="H33" s="246">
        <f>SUM(H34:H38)</f>
        <v>0</v>
      </c>
      <c r="I33" s="246">
        <f t="shared" si="16"/>
        <v>0</v>
      </c>
      <c r="J33" s="246">
        <f t="shared" si="16"/>
        <v>0</v>
      </c>
      <c r="K33" s="247">
        <f t="shared" si="16"/>
        <v>0</v>
      </c>
      <c r="L33" s="244">
        <f t="shared" ref="L33:U33" si="17">SUM(L34:L38)</f>
        <v>0</v>
      </c>
      <c r="M33" s="245">
        <f t="shared" si="17"/>
        <v>0</v>
      </c>
      <c r="N33" s="246">
        <f t="shared" si="17"/>
        <v>0</v>
      </c>
      <c r="O33" s="246">
        <f t="shared" si="17"/>
        <v>0</v>
      </c>
      <c r="P33" s="247">
        <f t="shared" si="17"/>
        <v>0</v>
      </c>
      <c r="Q33" s="244">
        <f t="shared" si="17"/>
        <v>0</v>
      </c>
      <c r="R33" s="245">
        <f t="shared" si="17"/>
        <v>0</v>
      </c>
      <c r="S33" s="246">
        <f t="shared" si="17"/>
        <v>0</v>
      </c>
      <c r="T33" s="246">
        <f t="shared" si="17"/>
        <v>0</v>
      </c>
      <c r="U33" s="247">
        <f t="shared" si="17"/>
        <v>0</v>
      </c>
      <c r="V33" s="657"/>
    </row>
    <row r="34" spans="1:22">
      <c r="A34" s="657"/>
      <c r="B34" s="1015">
        <f t="shared" si="2"/>
        <v>26</v>
      </c>
      <c r="C34" s="1016" t="s">
        <v>201</v>
      </c>
      <c r="D34" s="237"/>
      <c r="E34" s="238"/>
      <c r="F34" s="238"/>
      <c r="G34" s="239"/>
      <c r="H34" s="239"/>
      <c r="I34" s="239"/>
      <c r="J34" s="239"/>
      <c r="K34" s="236">
        <f t="shared" si="12"/>
        <v>0</v>
      </c>
      <c r="L34" s="237"/>
      <c r="M34" s="238"/>
      <c r="N34" s="239"/>
      <c r="O34" s="239"/>
      <c r="P34" s="236">
        <f>K34+M34+L34-N34-O34</f>
        <v>0</v>
      </c>
      <c r="Q34" s="237"/>
      <c r="R34" s="238"/>
      <c r="S34" s="239"/>
      <c r="T34" s="239"/>
      <c r="U34" s="236">
        <f>P34+Q34+R34-S34-T34</f>
        <v>0</v>
      </c>
      <c r="V34" s="657"/>
    </row>
    <row r="35" spans="1:22">
      <c r="A35" s="657"/>
      <c r="B35" s="1015">
        <f t="shared" si="2"/>
        <v>27</v>
      </c>
      <c r="C35" s="1016" t="s">
        <v>37</v>
      </c>
      <c r="D35" s="237"/>
      <c r="E35" s="238"/>
      <c r="F35" s="238"/>
      <c r="G35" s="239"/>
      <c r="H35" s="239"/>
      <c r="I35" s="239"/>
      <c r="J35" s="239"/>
      <c r="K35" s="236">
        <f t="shared" si="12"/>
        <v>0</v>
      </c>
      <c r="L35" s="237"/>
      <c r="M35" s="238"/>
      <c r="N35" s="239"/>
      <c r="O35" s="239"/>
      <c r="P35" s="236">
        <f>K35+M35+L35-N35-O35</f>
        <v>0</v>
      </c>
      <c r="Q35" s="237"/>
      <c r="R35" s="238"/>
      <c r="S35" s="239"/>
      <c r="T35" s="239"/>
      <c r="U35" s="236">
        <f t="shared" si="15"/>
        <v>0</v>
      </c>
      <c r="V35" s="657"/>
    </row>
    <row r="36" spans="1:22">
      <c r="A36" s="657"/>
      <c r="B36" s="1015">
        <f t="shared" si="2"/>
        <v>28</v>
      </c>
      <c r="C36" s="1016" t="s">
        <v>38</v>
      </c>
      <c r="D36" s="237"/>
      <c r="E36" s="238"/>
      <c r="F36" s="238"/>
      <c r="G36" s="239"/>
      <c r="H36" s="239"/>
      <c r="I36" s="239"/>
      <c r="J36" s="239"/>
      <c r="K36" s="236">
        <f t="shared" si="12"/>
        <v>0</v>
      </c>
      <c r="L36" s="237"/>
      <c r="M36" s="238"/>
      <c r="N36" s="239"/>
      <c r="O36" s="239"/>
      <c r="P36" s="236">
        <f>K36+M36+L36-N36-O36</f>
        <v>0</v>
      </c>
      <c r="Q36" s="237"/>
      <c r="R36" s="238"/>
      <c r="S36" s="239"/>
      <c r="T36" s="239"/>
      <c r="U36" s="236">
        <f t="shared" si="15"/>
        <v>0</v>
      </c>
      <c r="V36" s="657"/>
    </row>
    <row r="37" spans="1:22">
      <c r="A37" s="657"/>
      <c r="B37" s="1015">
        <f t="shared" si="2"/>
        <v>29</v>
      </c>
      <c r="C37" s="1016" t="s">
        <v>39</v>
      </c>
      <c r="D37" s="237"/>
      <c r="E37" s="238"/>
      <c r="F37" s="238"/>
      <c r="G37" s="239"/>
      <c r="H37" s="239"/>
      <c r="I37" s="239"/>
      <c r="J37" s="239"/>
      <c r="K37" s="236">
        <f t="shared" si="12"/>
        <v>0</v>
      </c>
      <c r="L37" s="237"/>
      <c r="M37" s="238"/>
      <c r="N37" s="239"/>
      <c r="O37" s="239"/>
      <c r="P37" s="236">
        <f>K37+M37+L37-N37-O37</f>
        <v>0</v>
      </c>
      <c r="Q37" s="237"/>
      <c r="R37" s="238"/>
      <c r="S37" s="239"/>
      <c r="T37" s="239"/>
      <c r="U37" s="236">
        <f t="shared" si="15"/>
        <v>0</v>
      </c>
      <c r="V37" s="657"/>
    </row>
    <row r="38" spans="1:22" ht="13.5" thickBot="1">
      <c r="A38" s="657"/>
      <c r="B38" s="1019">
        <f t="shared" si="2"/>
        <v>30</v>
      </c>
      <c r="C38" s="1026" t="s">
        <v>40</v>
      </c>
      <c r="D38" s="248"/>
      <c r="E38" s="250"/>
      <c r="F38" s="250"/>
      <c r="G38" s="250"/>
      <c r="H38" s="250"/>
      <c r="I38" s="250"/>
      <c r="J38" s="250"/>
      <c r="K38" s="251">
        <f t="shared" si="12"/>
        <v>0</v>
      </c>
      <c r="L38" s="250"/>
      <c r="M38" s="250"/>
      <c r="N38" s="250"/>
      <c r="O38" s="250"/>
      <c r="P38" s="251">
        <f>K38+M38+L38-N38-O38</f>
        <v>0</v>
      </c>
      <c r="Q38" s="250"/>
      <c r="R38" s="250"/>
      <c r="S38" s="250"/>
      <c r="T38" s="250"/>
      <c r="U38" s="251">
        <f t="shared" si="15"/>
        <v>0</v>
      </c>
      <c r="V38" s="657"/>
    </row>
    <row r="39" spans="1:22" ht="14.25">
      <c r="A39" s="657"/>
      <c r="B39" s="1027">
        <f t="shared" si="2"/>
        <v>31</v>
      </c>
      <c r="C39" s="1028" t="s">
        <v>368</v>
      </c>
      <c r="D39" s="240">
        <f>D40+D41</f>
        <v>0</v>
      </c>
      <c r="E39" s="241">
        <f>E40+E41</f>
        <v>0</v>
      </c>
      <c r="F39" s="241">
        <f>F40+F41</f>
        <v>0</v>
      </c>
      <c r="G39" s="241">
        <f t="shared" ref="G39:U39" si="18">G40+G41</f>
        <v>0</v>
      </c>
      <c r="H39" s="241">
        <f>H40+H41</f>
        <v>0</v>
      </c>
      <c r="I39" s="242">
        <f t="shared" si="18"/>
        <v>0</v>
      </c>
      <c r="J39" s="241">
        <f t="shared" si="18"/>
        <v>0</v>
      </c>
      <c r="K39" s="243">
        <f t="shared" si="18"/>
        <v>0</v>
      </c>
      <c r="L39" s="240">
        <f t="shared" si="18"/>
        <v>0</v>
      </c>
      <c r="M39" s="241">
        <f>M40+M41</f>
        <v>0</v>
      </c>
      <c r="N39" s="242">
        <f>N40+N41</f>
        <v>0</v>
      </c>
      <c r="O39" s="241">
        <f>O40+O41</f>
        <v>0</v>
      </c>
      <c r="P39" s="252">
        <f t="shared" si="18"/>
        <v>0</v>
      </c>
      <c r="Q39" s="240">
        <f t="shared" si="18"/>
        <v>0</v>
      </c>
      <c r="R39" s="241">
        <f>R40+R41</f>
        <v>0</v>
      </c>
      <c r="S39" s="242">
        <f>S40+S41</f>
        <v>0</v>
      </c>
      <c r="T39" s="241">
        <f>T40+T41</f>
        <v>0</v>
      </c>
      <c r="U39" s="243">
        <f t="shared" si="18"/>
        <v>0</v>
      </c>
      <c r="V39" s="657"/>
    </row>
    <row r="40" spans="1:22">
      <c r="A40" s="657"/>
      <c r="B40" s="1009">
        <f t="shared" si="2"/>
        <v>32</v>
      </c>
      <c r="C40" s="1016" t="s">
        <v>296</v>
      </c>
      <c r="D40" s="237"/>
      <c r="E40" s="238"/>
      <c r="F40" s="238"/>
      <c r="G40" s="238"/>
      <c r="H40" s="238"/>
      <c r="I40" s="239"/>
      <c r="J40" s="238"/>
      <c r="K40" s="253">
        <f t="shared" si="12"/>
        <v>0</v>
      </c>
      <c r="L40" s="661"/>
      <c r="M40" s="771"/>
      <c r="N40" s="239"/>
      <c r="O40" s="238"/>
      <c r="P40" s="254">
        <f>K40+M40+L40-N40-O40</f>
        <v>0</v>
      </c>
      <c r="Q40" s="237"/>
      <c r="R40" s="238"/>
      <c r="S40" s="239"/>
      <c r="T40" s="238"/>
      <c r="U40" s="236">
        <f t="shared" si="15"/>
        <v>0</v>
      </c>
      <c r="V40" s="657"/>
    </row>
    <row r="41" spans="1:22" ht="13.5" thickBot="1">
      <c r="A41" s="657"/>
      <c r="B41" s="1029">
        <f t="shared" si="2"/>
        <v>33</v>
      </c>
      <c r="C41" s="1012" t="s">
        <v>26</v>
      </c>
      <c r="D41" s="334">
        <f>IF($D14+$D$21+$D24+$D$31+$D40=0,0,D42*$D40/($D14+$D$21+$D24+$D$31+$D40))</f>
        <v>0</v>
      </c>
      <c r="E41" s="1041"/>
      <c r="F41" s="335">
        <f>IF($K14+$K$21+$K24+$K$31+$K40=0,0,F42*$K40/($K14+$K$21+$K24+$K$31+$K40))</f>
        <v>0</v>
      </c>
      <c r="G41" s="659">
        <f>IF($K14+$K$21+$K24+$K$31+$K40=0,0,G42*$K40/($K14+$K$21+$K24+$K$31+$K40))</f>
        <v>0</v>
      </c>
      <c r="H41" s="659">
        <f>IF($K14+$K$21+$K24+$K$31+$K40=0,0,H42*$K40/($K14+$K$21+$K24+$K$31+$K40))</f>
        <v>0</v>
      </c>
      <c r="I41" s="659">
        <f>IF($K14+$K$21+$K24+$K$31+$K40=0,0,I42*$K40/($K14+$K$21+$K24+$K$31+$K40))</f>
        <v>0</v>
      </c>
      <c r="J41" s="659">
        <f>IF($K14+$K$21+$K24+$K$31+$K40=0,0,J42*$K40/($K14+$K$21+$K24+$K$31+$K40))</f>
        <v>0</v>
      </c>
      <c r="K41" s="336">
        <f t="shared" si="12"/>
        <v>0</v>
      </c>
      <c r="L41" s="334">
        <f>IF($P14+$P$21+$P24+$P$31+$P40=0,0,L42*$P40/($P14+$P$21+$P24+$P$31+$P40))</f>
        <v>0</v>
      </c>
      <c r="M41" s="335">
        <f>IF($P14+$P$21+$P24+$P$31+$P40=0,0,M42*$P40/($P14+$P$21+$P24+$P$31+$P40))</f>
        <v>0</v>
      </c>
      <c r="N41" s="335">
        <f>IF($P14+$P$21+$P24+$P$31+$P40=0,0,N42*$P40/($P14+$P$21+$P24+$P$31+$P40))</f>
        <v>0</v>
      </c>
      <c r="O41" s="335">
        <f>IF($P14+$P$21+$P24+$P$31+$P40=0,0,O42*$P40/($P14+$P$21+$P24+$P$31+$P40))</f>
        <v>0</v>
      </c>
      <c r="P41" s="660">
        <f>K41+M41+L41-N41-O41</f>
        <v>0</v>
      </c>
      <c r="Q41" s="334">
        <f>IF($U14+$U$21+$U24+$U$31+$U40=0,0,Q42*$U40/($U14+$U$21+$U24+$U$31+$U40))</f>
        <v>0</v>
      </c>
      <c r="R41" s="335">
        <f>IF($U14+$U$21+$U24+$U$31+$U40=0,0,R42*$U40/($U14+$U$21+$U24+$U$31+$U40))</f>
        <v>0</v>
      </c>
      <c r="S41" s="335">
        <f>IF($U14+$U$21+$U24+$U$31+$U40=0,0,S42*$U40/($U14+$U$21+$U24+$U$31+$U40))</f>
        <v>0</v>
      </c>
      <c r="T41" s="335">
        <f>IF($U14+$U$21+$U24+$U$31+$U40=0,0,T42*$U40/($U14+$U$21+$U24+$U$31+$U40))</f>
        <v>0</v>
      </c>
      <c r="U41" s="660">
        <f>P41+Q41-S41-T41</f>
        <v>0</v>
      </c>
      <c r="V41" s="657"/>
    </row>
    <row r="42" spans="1:22" ht="14.25">
      <c r="A42" s="657"/>
      <c r="B42" s="1007">
        <f t="shared" si="2"/>
        <v>34</v>
      </c>
      <c r="C42" s="1008" t="s">
        <v>369</v>
      </c>
      <c r="D42" s="244">
        <f>SUM(D43:D46)</f>
        <v>0</v>
      </c>
      <c r="E42" s="245">
        <f>SUM(E43:E46)</f>
        <v>0</v>
      </c>
      <c r="F42" s="245">
        <f>SUM(F43:F46)</f>
        <v>0</v>
      </c>
      <c r="G42" s="245">
        <f t="shared" ref="G42:U42" si="19">SUM(G43:G46)</f>
        <v>0</v>
      </c>
      <c r="H42" s="245">
        <f>SUM(H43:H46)</f>
        <v>0</v>
      </c>
      <c r="I42" s="246">
        <f t="shared" si="19"/>
        <v>0</v>
      </c>
      <c r="J42" s="245">
        <f t="shared" si="19"/>
        <v>0</v>
      </c>
      <c r="K42" s="245">
        <f t="shared" si="19"/>
        <v>0</v>
      </c>
      <c r="L42" s="244">
        <f>SUM(L43:L46)</f>
        <v>0</v>
      </c>
      <c r="M42" s="245">
        <f>SUM(M43:M46)</f>
        <v>0</v>
      </c>
      <c r="N42" s="246">
        <f>SUM(N43:N46)</f>
        <v>0</v>
      </c>
      <c r="O42" s="245">
        <f>SUM(O43:O46)</f>
        <v>0</v>
      </c>
      <c r="P42" s="255">
        <f t="shared" si="19"/>
        <v>0</v>
      </c>
      <c r="Q42" s="244">
        <f t="shared" si="19"/>
        <v>0</v>
      </c>
      <c r="R42" s="245">
        <f>SUM(R43:R46)</f>
        <v>0</v>
      </c>
      <c r="S42" s="246">
        <f>SUM(S43:S46)</f>
        <v>0</v>
      </c>
      <c r="T42" s="245">
        <f>SUM(T43:T46)</f>
        <v>0</v>
      </c>
      <c r="U42" s="255">
        <f t="shared" si="19"/>
        <v>0</v>
      </c>
      <c r="V42" s="657"/>
    </row>
    <row r="43" spans="1:22">
      <c r="A43" s="657"/>
      <c r="B43" s="1009">
        <f t="shared" si="2"/>
        <v>35</v>
      </c>
      <c r="C43" s="1010" t="s">
        <v>42</v>
      </c>
      <c r="D43" s="237"/>
      <c r="E43" s="238"/>
      <c r="F43" s="239"/>
      <c r="G43" s="239"/>
      <c r="H43" s="239"/>
      <c r="I43" s="239"/>
      <c r="J43" s="239"/>
      <c r="K43" s="236">
        <f>E43+F43+G43+H43-I43-J43</f>
        <v>0</v>
      </c>
      <c r="L43" s="237"/>
      <c r="M43" s="238"/>
      <c r="N43" s="239"/>
      <c r="O43" s="238"/>
      <c r="P43" s="254">
        <f>K43+M43+L43-N43-O43</f>
        <v>0</v>
      </c>
      <c r="Q43" s="237"/>
      <c r="R43" s="238"/>
      <c r="S43" s="239"/>
      <c r="T43" s="238"/>
      <c r="U43" s="254">
        <f>P43+Q43+R43-S43-T43</f>
        <v>0</v>
      </c>
      <c r="V43" s="657"/>
    </row>
    <row r="44" spans="1:22">
      <c r="A44" s="657"/>
      <c r="B44" s="1009">
        <f t="shared" si="2"/>
        <v>36</v>
      </c>
      <c r="C44" s="1010" t="s">
        <v>43</v>
      </c>
      <c r="D44" s="237"/>
      <c r="E44" s="238"/>
      <c r="F44" s="239"/>
      <c r="G44" s="239"/>
      <c r="H44" s="239"/>
      <c r="I44" s="239"/>
      <c r="J44" s="239"/>
      <c r="K44" s="236">
        <f>E44+F44+G44+H44-I44-J44</f>
        <v>0</v>
      </c>
      <c r="L44" s="237"/>
      <c r="M44" s="238"/>
      <c r="N44" s="239"/>
      <c r="O44" s="238"/>
      <c r="P44" s="236">
        <f>K44+M44+L44-N44-O44</f>
        <v>0</v>
      </c>
      <c r="Q44" s="237"/>
      <c r="R44" s="238"/>
      <c r="S44" s="239"/>
      <c r="T44" s="238"/>
      <c r="U44" s="254">
        <f>P44+Q44+R44-S44-T44</f>
        <v>0</v>
      </c>
      <c r="V44" s="657"/>
    </row>
    <row r="45" spans="1:22">
      <c r="A45" s="657"/>
      <c r="B45" s="1009">
        <f t="shared" si="2"/>
        <v>37</v>
      </c>
      <c r="C45" s="1010" t="s">
        <v>44</v>
      </c>
      <c r="D45" s="237"/>
      <c r="E45" s="238"/>
      <c r="F45" s="239"/>
      <c r="G45" s="239"/>
      <c r="H45" s="239"/>
      <c r="I45" s="239"/>
      <c r="J45" s="239"/>
      <c r="K45" s="236">
        <f t="shared" si="12"/>
        <v>0</v>
      </c>
      <c r="L45" s="237"/>
      <c r="M45" s="238"/>
      <c r="N45" s="239"/>
      <c r="O45" s="238"/>
      <c r="P45" s="236">
        <f>K45+M45+L45-N45-O45</f>
        <v>0</v>
      </c>
      <c r="Q45" s="237"/>
      <c r="R45" s="238"/>
      <c r="S45" s="239"/>
      <c r="T45" s="238"/>
      <c r="U45" s="254">
        <f>P45+Q45+R45-S45-T45</f>
        <v>0</v>
      </c>
      <c r="V45" s="657"/>
    </row>
    <row r="46" spans="1:22" ht="13.5" thickBot="1">
      <c r="A46" s="657"/>
      <c r="B46" s="1029">
        <f t="shared" si="2"/>
        <v>38</v>
      </c>
      <c r="C46" s="1030" t="s">
        <v>45</v>
      </c>
      <c r="D46" s="237"/>
      <c r="E46" s="238"/>
      <c r="F46" s="239"/>
      <c r="G46" s="239"/>
      <c r="H46" s="239"/>
      <c r="I46" s="239"/>
      <c r="J46" s="239"/>
      <c r="K46" s="236">
        <f t="shared" si="12"/>
        <v>0</v>
      </c>
      <c r="L46" s="1099"/>
      <c r="M46" s="1100"/>
      <c r="N46" s="1101"/>
      <c r="O46" s="1100"/>
      <c r="P46" s="1102">
        <f>K46+M46+L46-N46-O46</f>
        <v>0</v>
      </c>
      <c r="Q46" s="1099"/>
      <c r="R46" s="1100"/>
      <c r="S46" s="1101"/>
      <c r="T46" s="1100"/>
      <c r="U46" s="1102">
        <f>P46+Q46+R46-S46-T46</f>
        <v>0</v>
      </c>
      <c r="V46" s="657"/>
    </row>
    <row r="47" spans="1:22" ht="13.5" thickBot="1">
      <c r="A47" s="657"/>
      <c r="B47" s="1031">
        <f t="shared" si="2"/>
        <v>39</v>
      </c>
      <c r="C47" s="1032" t="s">
        <v>46</v>
      </c>
      <c r="D47" s="458" t="s">
        <v>47</v>
      </c>
      <c r="E47" s="459" t="s">
        <v>47</v>
      </c>
      <c r="F47" s="459" t="s">
        <v>47</v>
      </c>
      <c r="G47" s="436"/>
      <c r="H47" s="459" t="s">
        <v>47</v>
      </c>
      <c r="I47" s="459" t="s">
        <v>47</v>
      </c>
      <c r="J47" s="459" t="s">
        <v>47</v>
      </c>
      <c r="K47" s="1098" t="s">
        <v>47</v>
      </c>
      <c r="L47" s="1103"/>
      <c r="M47" s="1104"/>
      <c r="N47" s="1104"/>
      <c r="O47" s="1104"/>
      <c r="P47" s="1105"/>
      <c r="Q47" s="1106"/>
      <c r="R47" s="1104"/>
      <c r="S47" s="1104"/>
      <c r="T47" s="1104"/>
      <c r="U47" s="1105"/>
      <c r="V47" s="657"/>
    </row>
    <row r="48" spans="1:22" ht="14.25">
      <c r="A48" s="657"/>
      <c r="B48" s="1084">
        <f t="shared" si="2"/>
        <v>40</v>
      </c>
      <c r="C48" s="1085" t="s">
        <v>370</v>
      </c>
      <c r="D48" s="244">
        <f>D49+D50+D51+D52</f>
        <v>0</v>
      </c>
      <c r="E48" s="246">
        <f t="shared" ref="E48:J48" si="20">E49+E50+E51+E52</f>
        <v>0</v>
      </c>
      <c r="F48" s="246">
        <f t="shared" si="20"/>
        <v>0</v>
      </c>
      <c r="G48" s="246">
        <f t="shared" si="20"/>
        <v>0</v>
      </c>
      <c r="H48" s="246">
        <f t="shared" si="20"/>
        <v>0</v>
      </c>
      <c r="I48" s="246">
        <f t="shared" si="20"/>
        <v>0</v>
      </c>
      <c r="J48" s="246">
        <f t="shared" si="20"/>
        <v>0</v>
      </c>
      <c r="K48" s="247">
        <f>K49+K50+K51+K52</f>
        <v>0</v>
      </c>
      <c r="L48" s="244">
        <f>SUM(L49:L52)</f>
        <v>0</v>
      </c>
      <c r="M48" s="245">
        <f>SUM(M49:M52)</f>
        <v>0</v>
      </c>
      <c r="N48" s="246">
        <f>SUM(N49:N52)</f>
        <v>0</v>
      </c>
      <c r="O48" s="245">
        <f>SUM(O49:O52)</f>
        <v>0</v>
      </c>
      <c r="P48" s="255">
        <f t="shared" ref="P48" si="21">SUM(P49:P52)</f>
        <v>0</v>
      </c>
      <c r="Q48" s="244">
        <f>SUM(Q49:Q52)</f>
        <v>0</v>
      </c>
      <c r="R48" s="245">
        <f>SUM(R49:R52)</f>
        <v>0</v>
      </c>
      <c r="S48" s="246">
        <f>SUM(S49:S52)</f>
        <v>0</v>
      </c>
      <c r="T48" s="245">
        <f>SUM(T49:T52)</f>
        <v>0</v>
      </c>
      <c r="U48" s="255">
        <f>SUM(U49:U52)</f>
        <v>0</v>
      </c>
      <c r="V48" s="657"/>
    </row>
    <row r="49" spans="1:22">
      <c r="A49" s="657"/>
      <c r="B49" s="1086">
        <f t="shared" si="2"/>
        <v>41</v>
      </c>
      <c r="C49" s="1087" t="s">
        <v>27</v>
      </c>
      <c r="D49" s="1088"/>
      <c r="E49" s="1089"/>
      <c r="F49" s="1089"/>
      <c r="G49" s="1090"/>
      <c r="H49" s="1089"/>
      <c r="I49" s="1089"/>
      <c r="J49" s="1089"/>
      <c r="K49" s="1110">
        <f>E49+F49+G49+H49-I49-J49</f>
        <v>0</v>
      </c>
      <c r="L49" s="1091"/>
      <c r="M49" s="1107"/>
      <c r="N49" s="1108"/>
      <c r="O49" s="1107"/>
      <c r="P49" s="1109">
        <f>K49+M49+L49-N49-O49</f>
        <v>0</v>
      </c>
      <c r="Q49" s="1111"/>
      <c r="R49" s="1107"/>
      <c r="S49" s="1108"/>
      <c r="T49" s="1107"/>
      <c r="U49" s="1109">
        <f>P49+Q49+R49-S49-T49</f>
        <v>0</v>
      </c>
      <c r="V49" s="657"/>
    </row>
    <row r="50" spans="1:22">
      <c r="A50" s="657"/>
      <c r="B50" s="1086">
        <f t="shared" si="2"/>
        <v>42</v>
      </c>
      <c r="C50" s="1087" t="s">
        <v>35</v>
      </c>
      <c r="D50" s="1088"/>
      <c r="E50" s="1089"/>
      <c r="F50" s="1089"/>
      <c r="G50" s="1090"/>
      <c r="H50" s="1089"/>
      <c r="I50" s="1089"/>
      <c r="J50" s="1089"/>
      <c r="K50" s="1110">
        <f>E50+F50+G50+H50-I50-J50</f>
        <v>0</v>
      </c>
      <c r="L50" s="1091"/>
      <c r="M50" s="1107"/>
      <c r="N50" s="1108"/>
      <c r="O50" s="1107"/>
      <c r="P50" s="1110">
        <f>K50+M50+L50-N50-O50</f>
        <v>0</v>
      </c>
      <c r="Q50" s="1111"/>
      <c r="R50" s="1107"/>
      <c r="S50" s="1108"/>
      <c r="T50" s="1107"/>
      <c r="U50" s="1109">
        <f>P50+Q50+R50-S50-T50</f>
        <v>0</v>
      </c>
      <c r="V50" s="657"/>
    </row>
    <row r="51" spans="1:22">
      <c r="A51" s="657"/>
      <c r="B51" s="1086">
        <f t="shared" si="2"/>
        <v>43</v>
      </c>
      <c r="C51" s="1087" t="s">
        <v>25</v>
      </c>
      <c r="D51" s="1088"/>
      <c r="E51" s="1089"/>
      <c r="F51" s="1089"/>
      <c r="G51" s="1090"/>
      <c r="H51" s="1089"/>
      <c r="I51" s="1089"/>
      <c r="J51" s="1089"/>
      <c r="K51" s="1110">
        <f t="shared" ref="K51:K52" si="22">E51+F51+G51+H51-I51-J51</f>
        <v>0</v>
      </c>
      <c r="L51" s="1091"/>
      <c r="M51" s="1107"/>
      <c r="N51" s="1108"/>
      <c r="O51" s="1107"/>
      <c r="P51" s="1110">
        <f>K51+M51+L51-N51-O51</f>
        <v>0</v>
      </c>
      <c r="Q51" s="1111"/>
      <c r="R51" s="1107"/>
      <c r="S51" s="1108"/>
      <c r="T51" s="1107"/>
      <c r="U51" s="1109">
        <f>P51+Q51+R51-S51-T51</f>
        <v>0</v>
      </c>
      <c r="V51" s="657"/>
    </row>
    <row r="52" spans="1:22" ht="13.5" thickBot="1">
      <c r="A52" s="657"/>
      <c r="B52" s="1092">
        <f t="shared" si="2"/>
        <v>44</v>
      </c>
      <c r="C52" s="1093" t="s">
        <v>343</v>
      </c>
      <c r="D52" s="1094"/>
      <c r="E52" s="1095"/>
      <c r="F52" s="1095"/>
      <c r="G52" s="1096"/>
      <c r="H52" s="1095"/>
      <c r="I52" s="1095"/>
      <c r="J52" s="1095"/>
      <c r="K52" s="251">
        <f t="shared" si="22"/>
        <v>0</v>
      </c>
      <c r="L52" s="1097"/>
      <c r="M52" s="249"/>
      <c r="N52" s="250"/>
      <c r="O52" s="249"/>
      <c r="P52" s="257">
        <f>K52+M52+L52-N52-O52</f>
        <v>0</v>
      </c>
      <c r="Q52" s="248"/>
      <c r="R52" s="249"/>
      <c r="S52" s="250"/>
      <c r="T52" s="249"/>
      <c r="U52" s="257">
        <f>P52+Q52+R52-S52-T52</f>
        <v>0</v>
      </c>
      <c r="V52" s="657"/>
    </row>
    <row r="53" spans="1:22" ht="13.5" thickBot="1">
      <c r="A53" s="657"/>
      <c r="B53" s="460" t="s">
        <v>194</v>
      </c>
      <c r="C53" s="461"/>
      <c r="D53" s="3"/>
      <c r="E53" s="3"/>
      <c r="F53" s="3"/>
      <c r="G53" s="4"/>
      <c r="H53" s="767"/>
      <c r="I53" s="461"/>
      <c r="J53" s="461"/>
      <c r="K53" s="461"/>
      <c r="L53" s="461"/>
      <c r="M53" s="461"/>
      <c r="N53" s="461"/>
      <c r="O53" s="461"/>
      <c r="P53" s="461"/>
      <c r="Q53" s="461"/>
      <c r="R53" s="461"/>
      <c r="S53" s="461"/>
      <c r="T53" s="461"/>
      <c r="U53" s="461"/>
      <c r="V53" s="657"/>
    </row>
    <row r="54" spans="1:22" ht="20.100000000000001" customHeight="1">
      <c r="A54" s="657"/>
      <c r="B54" s="1396">
        <f>B52+1</f>
        <v>45</v>
      </c>
      <c r="C54" s="1397" t="s">
        <v>371</v>
      </c>
      <c r="D54" s="1604" t="s">
        <v>47</v>
      </c>
      <c r="E54" s="1346"/>
      <c r="F54" s="1347"/>
      <c r="G54" s="1348"/>
      <c r="H54" s="1348"/>
      <c r="I54" s="1348"/>
      <c r="J54" s="1349"/>
      <c r="K54" s="1626">
        <f>E54+F54+G54-H54-I54-J54</f>
        <v>0</v>
      </c>
      <c r="L54" s="1628"/>
      <c r="M54" s="461"/>
      <c r="N54" s="461"/>
      <c r="O54" s="461"/>
      <c r="P54" s="461"/>
      <c r="Q54" s="461"/>
      <c r="R54" s="461"/>
      <c r="S54" s="461"/>
      <c r="T54" s="461"/>
      <c r="U54" s="461"/>
      <c r="V54" s="657"/>
    </row>
    <row r="55" spans="1:22" ht="15" thickBot="1">
      <c r="A55" s="657"/>
      <c r="B55" s="1605">
        <f>B54+1</f>
        <v>46</v>
      </c>
      <c r="C55" s="1606" t="s">
        <v>372</v>
      </c>
      <c r="D55" s="1350"/>
      <c r="E55" s="1607"/>
      <c r="F55" s="1608"/>
      <c r="G55" s="1609"/>
      <c r="H55" s="1609"/>
      <c r="I55" s="1609"/>
      <c r="J55" s="1610"/>
      <c r="K55" s="1627">
        <f>E55++F55+G55-H55-I55-J55</f>
        <v>0</v>
      </c>
      <c r="L55" s="1629"/>
      <c r="M55" s="461"/>
      <c r="N55" s="461"/>
      <c r="O55" s="461"/>
      <c r="P55" s="461"/>
      <c r="Q55" s="461"/>
      <c r="R55" s="461"/>
      <c r="S55" s="461"/>
      <c r="T55" s="461"/>
      <c r="U55" s="461"/>
      <c r="V55" s="657"/>
    </row>
    <row r="56" spans="1:22">
      <c r="A56" s="657"/>
      <c r="B56" s="1007">
        <f>B55+1</f>
        <v>47</v>
      </c>
      <c r="C56" s="1033" t="s">
        <v>48</v>
      </c>
      <c r="D56" s="430"/>
      <c r="E56" s="431"/>
      <c r="F56" s="653"/>
      <c r="G56" s="5"/>
      <c r="H56" s="5"/>
      <c r="I56" s="5"/>
      <c r="J56" s="642"/>
      <c r="K56" s="1611"/>
      <c r="L56" s="658"/>
      <c r="M56" s="658"/>
      <c r="N56" s="453"/>
      <c r="O56" s="453"/>
      <c r="P56" s="453"/>
      <c r="Q56" s="453"/>
      <c r="R56" s="453"/>
      <c r="S56" s="453"/>
      <c r="T56" s="453"/>
      <c r="U56" s="453"/>
      <c r="V56" s="657"/>
    </row>
    <row r="57" spans="1:22">
      <c r="A57" s="657"/>
      <c r="B57" s="1651">
        <f>B56+1</f>
        <v>48</v>
      </c>
      <c r="C57" s="1612" t="s">
        <v>210</v>
      </c>
      <c r="D57" s="432"/>
      <c r="E57" s="433"/>
      <c r="F57" s="654"/>
      <c r="G57" s="1613"/>
      <c r="H57" s="1614"/>
      <c r="I57" s="1614"/>
      <c r="J57" s="1614"/>
      <c r="K57" s="1615"/>
      <c r="L57" s="658"/>
      <c r="M57" s="658"/>
      <c r="N57" s="453"/>
      <c r="O57" s="453"/>
      <c r="P57" s="453"/>
      <c r="Q57" s="453"/>
      <c r="R57" s="453"/>
      <c r="S57" s="453"/>
      <c r="T57" s="453"/>
      <c r="U57" s="453"/>
      <c r="V57" s="657"/>
    </row>
    <row r="58" spans="1:22">
      <c r="A58" s="657"/>
      <c r="B58" s="1651">
        <f t="shared" ref="B58:B64" si="23">B57+1</f>
        <v>49</v>
      </c>
      <c r="C58" s="1616" t="s">
        <v>211</v>
      </c>
      <c r="D58" s="1617" t="s">
        <v>47</v>
      </c>
      <c r="E58" s="1613"/>
      <c r="F58" s="1613"/>
      <c r="G58" s="1613"/>
      <c r="H58" s="1614"/>
      <c r="I58" s="1614"/>
      <c r="J58" s="1614"/>
      <c r="K58" s="1615"/>
      <c r="L58" s="658"/>
      <c r="M58" s="658"/>
      <c r="N58" s="453"/>
      <c r="O58" s="453"/>
      <c r="P58" s="453"/>
      <c r="Q58" s="453"/>
      <c r="R58" s="453"/>
      <c r="S58" s="453"/>
      <c r="T58" s="453"/>
      <c r="U58" s="453"/>
      <c r="V58" s="657"/>
    </row>
    <row r="59" spans="1:22" ht="13.5" thickBot="1">
      <c r="A59" s="657"/>
      <c r="B59" s="1652">
        <f t="shared" si="23"/>
        <v>50</v>
      </c>
      <c r="C59" s="1616" t="s">
        <v>212</v>
      </c>
      <c r="D59" s="1618"/>
      <c r="E59" s="1619"/>
      <c r="F59" s="1619"/>
      <c r="G59" s="1613"/>
      <c r="H59" s="768"/>
      <c r="I59" s="1620"/>
      <c r="J59" s="1620"/>
      <c r="K59" s="1615"/>
      <c r="L59" s="658"/>
      <c r="M59" s="658"/>
      <c r="N59" s="453"/>
      <c r="O59" s="453"/>
      <c r="P59" s="453"/>
      <c r="Q59" s="453"/>
      <c r="R59" s="453"/>
      <c r="S59" s="453"/>
      <c r="T59" s="453"/>
      <c r="U59" s="453"/>
      <c r="V59" s="657"/>
    </row>
    <row r="60" spans="1:22">
      <c r="A60" s="657"/>
      <c r="B60" s="1007">
        <f t="shared" si="23"/>
        <v>51</v>
      </c>
      <c r="C60" s="1034" t="s">
        <v>297</v>
      </c>
      <c r="D60" s="258">
        <f t="shared" ref="D60:J60" si="24">D61-D62</f>
        <v>0</v>
      </c>
      <c r="E60" s="259">
        <f t="shared" si="24"/>
        <v>0</v>
      </c>
      <c r="F60" s="259">
        <f t="shared" si="24"/>
        <v>0</v>
      </c>
      <c r="G60" s="259">
        <f t="shared" si="24"/>
        <v>0</v>
      </c>
      <c r="H60" s="259">
        <f t="shared" si="24"/>
        <v>0</v>
      </c>
      <c r="I60" s="260">
        <f t="shared" si="24"/>
        <v>0</v>
      </c>
      <c r="J60" s="259">
        <f t="shared" si="24"/>
        <v>0</v>
      </c>
      <c r="K60" s="268">
        <f>K61-K62</f>
        <v>0</v>
      </c>
      <c r="L60" s="658"/>
      <c r="M60" s="658"/>
      <c r="N60" s="453"/>
      <c r="O60" s="453"/>
      <c r="P60" s="453"/>
      <c r="Q60" s="453"/>
      <c r="R60" s="453"/>
      <c r="S60" s="453"/>
      <c r="T60" s="453"/>
      <c r="U60" s="453"/>
      <c r="V60" s="657"/>
    </row>
    <row r="61" spans="1:22">
      <c r="A61" s="657"/>
      <c r="B61" s="1651">
        <f t="shared" si="23"/>
        <v>52</v>
      </c>
      <c r="C61" s="1612" t="s">
        <v>49</v>
      </c>
      <c r="D61" s="261"/>
      <c r="E61" s="1621"/>
      <c r="F61" s="1622"/>
      <c r="G61" s="262"/>
      <c r="H61" s="263"/>
      <c r="I61" s="263"/>
      <c r="J61" s="262"/>
      <c r="K61" s="1623"/>
      <c r="L61" s="453"/>
      <c r="M61" s="453"/>
      <c r="N61" s="453"/>
      <c r="O61" s="453"/>
      <c r="P61" s="453"/>
      <c r="Q61" s="453"/>
      <c r="R61" s="453"/>
      <c r="S61" s="453"/>
      <c r="T61" s="453"/>
      <c r="U61" s="453"/>
      <c r="V61" s="657"/>
    </row>
    <row r="62" spans="1:22" ht="13.5" thickBot="1">
      <c r="A62" s="657"/>
      <c r="B62" s="1652">
        <f t="shared" si="23"/>
        <v>53</v>
      </c>
      <c r="C62" s="1035" t="s">
        <v>50</v>
      </c>
      <c r="D62" s="248"/>
      <c r="E62" s="1619"/>
      <c r="F62" s="256"/>
      <c r="G62" s="1619"/>
      <c r="H62" s="1620"/>
      <c r="I62" s="1620"/>
      <c r="J62" s="1619"/>
      <c r="K62" s="1624"/>
      <c r="L62" s="453"/>
      <c r="M62" s="453"/>
      <c r="N62" s="453"/>
      <c r="O62" s="453"/>
      <c r="P62" s="453"/>
      <c r="Q62" s="453"/>
      <c r="R62" s="453"/>
      <c r="S62" s="453"/>
      <c r="T62" s="453"/>
      <c r="U62" s="453"/>
      <c r="V62" s="657"/>
    </row>
    <row r="63" spans="1:22" ht="13.5" thickBot="1">
      <c r="A63" s="657"/>
      <c r="B63" s="1007">
        <f t="shared" si="23"/>
        <v>54</v>
      </c>
      <c r="C63" s="1036" t="s">
        <v>51</v>
      </c>
      <c r="D63" s="264">
        <f t="shared" ref="D63:K63" si="25">D9+D39+D56-D60</f>
        <v>0</v>
      </c>
      <c r="E63" s="265">
        <f t="shared" si="25"/>
        <v>0</v>
      </c>
      <c r="F63" s="265">
        <f t="shared" si="25"/>
        <v>0</v>
      </c>
      <c r="G63" s="266">
        <f t="shared" si="25"/>
        <v>0</v>
      </c>
      <c r="H63" s="266">
        <f t="shared" si="25"/>
        <v>0</v>
      </c>
      <c r="I63" s="267">
        <f t="shared" si="25"/>
        <v>0</v>
      </c>
      <c r="J63" s="266">
        <f t="shared" si="25"/>
        <v>0</v>
      </c>
      <c r="K63" s="269">
        <f t="shared" si="25"/>
        <v>0</v>
      </c>
      <c r="L63" s="453"/>
      <c r="M63" s="453"/>
      <c r="N63" s="453"/>
      <c r="O63" s="453"/>
      <c r="P63" s="453"/>
      <c r="Q63" s="453"/>
      <c r="R63" s="453"/>
      <c r="S63" s="453"/>
      <c r="T63" s="453"/>
      <c r="U63" s="453"/>
      <c r="V63" s="657"/>
    </row>
    <row r="64" spans="1:22" ht="13.5" thickBot="1">
      <c r="A64" s="657"/>
      <c r="B64" s="1031">
        <f t="shared" si="23"/>
        <v>55</v>
      </c>
      <c r="C64" s="1036" t="s">
        <v>52</v>
      </c>
      <c r="D64" s="434"/>
      <c r="E64" s="435"/>
      <c r="F64" s="435"/>
      <c r="G64" s="436"/>
      <c r="H64" s="437"/>
      <c r="I64" s="437"/>
      <c r="J64" s="436"/>
      <c r="K64" s="1625"/>
      <c r="L64" s="453"/>
      <c r="M64" s="453"/>
      <c r="N64" s="453"/>
      <c r="O64" s="453"/>
      <c r="P64" s="453"/>
      <c r="Q64" s="453"/>
      <c r="R64" s="453"/>
      <c r="S64" s="453"/>
      <c r="T64" s="453"/>
      <c r="U64" s="453"/>
      <c r="V64" s="657"/>
    </row>
    <row r="65" spans="1:22" ht="13.5" thickBot="1">
      <c r="A65" s="657"/>
      <c r="B65" s="462"/>
      <c r="C65" s="462"/>
      <c r="D65" s="463"/>
      <c r="E65" s="463"/>
      <c r="F65" s="463"/>
      <c r="G65" s="464"/>
      <c r="H65" s="464"/>
      <c r="I65" s="453"/>
      <c r="J65" s="453"/>
      <c r="K65" s="453"/>
      <c r="L65" s="453"/>
      <c r="M65" s="453"/>
      <c r="N65" s="453"/>
      <c r="O65" s="453"/>
      <c r="P65" s="453"/>
      <c r="Q65" s="453"/>
      <c r="R65" s="453"/>
      <c r="S65" s="453"/>
      <c r="T65" s="453"/>
      <c r="U65" s="453"/>
      <c r="V65" s="657"/>
    </row>
    <row r="66" spans="1:22" ht="13.5" thickBot="1">
      <c r="A66" s="657"/>
      <c r="B66" s="1681" t="s">
        <v>53</v>
      </c>
      <c r="C66" s="1682"/>
      <c r="D66" s="1683"/>
      <c r="E66" s="6" t="s">
        <v>221</v>
      </c>
      <c r="F66" s="192" t="s">
        <v>222</v>
      </c>
      <c r="G66" s="194"/>
      <c r="H66" s="193"/>
      <c r="I66" s="193"/>
      <c r="J66" s="193"/>
      <c r="K66" s="453"/>
      <c r="L66" s="453"/>
      <c r="M66" s="453"/>
      <c r="N66" s="453"/>
      <c r="O66" s="453"/>
      <c r="P66" s="453"/>
      <c r="Q66" s="453"/>
      <c r="R66" s="453"/>
      <c r="S66" s="453"/>
      <c r="T66" s="453"/>
      <c r="U66" s="657"/>
      <c r="V66" s="657"/>
    </row>
    <row r="67" spans="1:22">
      <c r="A67" s="657"/>
      <c r="B67" s="465">
        <f>B64+1</f>
        <v>56</v>
      </c>
      <c r="C67" s="466" t="s">
        <v>27</v>
      </c>
      <c r="D67" s="467" t="s">
        <v>47</v>
      </c>
      <c r="E67" s="468" t="s">
        <v>47</v>
      </c>
      <c r="F67" s="467" t="s">
        <v>47</v>
      </c>
      <c r="G67" s="469"/>
      <c r="H67" s="470"/>
      <c r="I67" s="470"/>
      <c r="J67" s="470"/>
      <c r="K67" s="453"/>
      <c r="L67" s="471"/>
      <c r="M67" s="471"/>
      <c r="N67" s="471"/>
      <c r="O67" s="471"/>
      <c r="P67" s="471"/>
      <c r="Q67" s="471"/>
      <c r="R67" s="471"/>
      <c r="S67" s="471"/>
      <c r="T67" s="471"/>
      <c r="U67" s="657"/>
      <c r="V67" s="657"/>
    </row>
    <row r="68" spans="1:22">
      <c r="A68" s="657"/>
      <c r="B68" s="472">
        <f t="shared" ref="B68:B76" si="26">B67+1</f>
        <v>57</v>
      </c>
      <c r="C68" s="473" t="s">
        <v>54</v>
      </c>
      <c r="D68" s="474" t="s">
        <v>55</v>
      </c>
      <c r="E68" s="663"/>
      <c r="F68" s="643"/>
      <c r="G68" s="475"/>
      <c r="H68" s="769"/>
      <c r="I68" s="476"/>
      <c r="J68" s="476"/>
      <c r="K68" s="453"/>
      <c r="L68" s="7"/>
      <c r="M68" s="7"/>
      <c r="N68" s="8"/>
      <c r="O68" s="477"/>
      <c r="P68" s="478"/>
      <c r="Q68" s="9"/>
      <c r="R68" s="9"/>
      <c r="S68" s="8"/>
      <c r="T68" s="477"/>
      <c r="U68" s="657"/>
      <c r="V68" s="657"/>
    </row>
    <row r="69" spans="1:22">
      <c r="A69" s="657"/>
      <c r="B69" s="472">
        <f t="shared" si="26"/>
        <v>58</v>
      </c>
      <c r="C69" s="479" t="s">
        <v>56</v>
      </c>
      <c r="D69" s="480" t="s">
        <v>55</v>
      </c>
      <c r="E69" s="664"/>
      <c r="F69" s="643"/>
      <c r="G69" s="475"/>
      <c r="H69" s="769"/>
      <c r="I69" s="476"/>
      <c r="J69" s="476"/>
      <c r="K69" s="453"/>
      <c r="L69" s="7"/>
      <c r="M69" s="7"/>
      <c r="N69" s="7"/>
      <c r="O69" s="7"/>
      <c r="P69" s="7"/>
      <c r="Q69" s="7"/>
      <c r="R69" s="7"/>
      <c r="S69" s="7"/>
      <c r="T69" s="7"/>
      <c r="U69" s="657"/>
      <c r="V69" s="657"/>
    </row>
    <row r="70" spans="1:22" ht="13.5" thickBot="1">
      <c r="A70" s="657"/>
      <c r="B70" s="472">
        <f t="shared" si="26"/>
        <v>59</v>
      </c>
      <c r="C70" s="479" t="s">
        <v>57</v>
      </c>
      <c r="D70" s="480" t="s">
        <v>58</v>
      </c>
      <c r="E70" s="665"/>
      <c r="F70" s="481"/>
      <c r="G70" s="482"/>
      <c r="H70" s="770"/>
      <c r="I70" s="463"/>
      <c r="J70" s="463"/>
      <c r="K70" s="453"/>
      <c r="L70" s="7"/>
      <c r="M70" s="7"/>
      <c r="N70" s="10"/>
      <c r="O70" s="483"/>
      <c r="P70" s="484"/>
      <c r="Q70" s="11"/>
      <c r="R70" s="11"/>
      <c r="S70" s="10"/>
      <c r="T70" s="483"/>
      <c r="U70" s="657"/>
      <c r="V70" s="657"/>
    </row>
    <row r="71" spans="1:22" ht="13.5" thickBot="1">
      <c r="A71" s="657"/>
      <c r="B71" s="485">
        <f t="shared" si="26"/>
        <v>60</v>
      </c>
      <c r="C71" s="486" t="s">
        <v>59</v>
      </c>
      <c r="D71" s="487" t="s">
        <v>58</v>
      </c>
      <c r="E71" s="666"/>
      <c r="F71" s="488"/>
      <c r="G71" s="482"/>
      <c r="H71" s="770"/>
      <c r="I71" s="463"/>
      <c r="J71" s="463"/>
      <c r="K71" s="453"/>
      <c r="L71" s="7"/>
      <c r="M71" s="7"/>
      <c r="N71" s="10"/>
      <c r="O71" s="483"/>
      <c r="P71" s="406" t="s">
        <v>60</v>
      </c>
      <c r="Q71" s="667"/>
      <c r="R71" s="772"/>
      <c r="S71" s="407" t="s">
        <v>61</v>
      </c>
      <c r="T71" s="668"/>
      <c r="U71" s="657"/>
      <c r="V71" s="657"/>
    </row>
    <row r="72" spans="1:22">
      <c r="A72" s="657"/>
      <c r="B72" s="489">
        <f t="shared" si="26"/>
        <v>61</v>
      </c>
      <c r="C72" s="466" t="s">
        <v>35</v>
      </c>
      <c r="D72" s="467" t="s">
        <v>47</v>
      </c>
      <c r="E72" s="490" t="s">
        <v>47</v>
      </c>
      <c r="F72" s="467" t="s">
        <v>47</v>
      </c>
      <c r="G72" s="469"/>
      <c r="H72" s="470"/>
      <c r="I72" s="470"/>
      <c r="J72" s="470"/>
      <c r="K72" s="453"/>
      <c r="L72" s="471"/>
      <c r="M72" s="471"/>
      <c r="N72" s="471"/>
      <c r="O72" s="471"/>
      <c r="P72" s="408" t="s">
        <v>62</v>
      </c>
      <c r="Q72" s="669"/>
      <c r="R72" s="773"/>
      <c r="S72" s="409" t="s">
        <v>62</v>
      </c>
      <c r="T72" s="670"/>
      <c r="U72" s="657"/>
      <c r="V72" s="657"/>
    </row>
    <row r="73" spans="1:22">
      <c r="A73" s="657"/>
      <c r="B73" s="472">
        <f t="shared" si="26"/>
        <v>62</v>
      </c>
      <c r="C73" s="473" t="s">
        <v>54</v>
      </c>
      <c r="D73" s="474" t="s">
        <v>55</v>
      </c>
      <c r="E73" s="663"/>
      <c r="F73" s="643"/>
      <c r="G73" s="475"/>
      <c r="H73" s="769"/>
      <c r="I73" s="476"/>
      <c r="J73" s="476"/>
      <c r="K73" s="453"/>
      <c r="L73" s="9"/>
      <c r="M73" s="9"/>
      <c r="N73" s="8"/>
      <c r="O73" s="477"/>
      <c r="P73" s="671"/>
      <c r="Q73" s="672"/>
      <c r="R73" s="682"/>
      <c r="S73" s="673"/>
      <c r="T73" s="674"/>
      <c r="U73" s="657"/>
      <c r="V73" s="657"/>
    </row>
    <row r="74" spans="1:22">
      <c r="A74" s="657"/>
      <c r="B74" s="472">
        <f t="shared" si="26"/>
        <v>63</v>
      </c>
      <c r="C74" s="479" t="s">
        <v>56</v>
      </c>
      <c r="D74" s="480" t="s">
        <v>55</v>
      </c>
      <c r="E74" s="664"/>
      <c r="F74" s="643"/>
      <c r="G74" s="475"/>
      <c r="H74" s="769"/>
      <c r="I74" s="476"/>
      <c r="J74" s="476"/>
      <c r="K74" s="453"/>
      <c r="L74" s="7"/>
      <c r="M74" s="7"/>
      <c r="N74" s="7"/>
      <c r="O74" s="7"/>
      <c r="P74" s="675"/>
      <c r="Q74" s="672"/>
      <c r="R74" s="682"/>
      <c r="S74" s="676"/>
      <c r="T74" s="677"/>
      <c r="U74" s="657"/>
      <c r="V74" s="657"/>
    </row>
    <row r="75" spans="1:22" ht="13.5" thickBot="1">
      <c r="A75" s="657"/>
      <c r="B75" s="472">
        <f t="shared" si="26"/>
        <v>64</v>
      </c>
      <c r="C75" s="479" t="s">
        <v>57</v>
      </c>
      <c r="D75" s="480" t="s">
        <v>58</v>
      </c>
      <c r="E75" s="665"/>
      <c r="F75" s="481"/>
      <c r="G75" s="482"/>
      <c r="H75" s="770"/>
      <c r="I75" s="463"/>
      <c r="J75" s="463"/>
      <c r="K75" s="453"/>
      <c r="L75" s="7"/>
      <c r="M75" s="7"/>
      <c r="N75" s="10"/>
      <c r="O75" s="483"/>
      <c r="P75" s="188" t="s">
        <v>63</v>
      </c>
      <c r="Q75" s="678"/>
      <c r="R75" s="679"/>
      <c r="S75" s="679" t="s">
        <v>63</v>
      </c>
      <c r="T75" s="680"/>
      <c r="U75" s="657"/>
      <c r="V75" s="657"/>
    </row>
    <row r="76" spans="1:22" ht="13.5" thickBot="1">
      <c r="A76" s="657"/>
      <c r="B76" s="485">
        <f t="shared" si="26"/>
        <v>65</v>
      </c>
      <c r="C76" s="486" t="s">
        <v>59</v>
      </c>
      <c r="D76" s="487" t="s">
        <v>58</v>
      </c>
      <c r="E76" s="666"/>
      <c r="F76" s="488"/>
      <c r="G76" s="482"/>
      <c r="H76" s="770"/>
      <c r="I76" s="463"/>
      <c r="J76" s="463"/>
      <c r="K76" s="453"/>
      <c r="L76" s="7"/>
      <c r="M76" s="7"/>
      <c r="N76" s="10"/>
      <c r="O76" s="483"/>
      <c r="P76" s="410" t="s">
        <v>64</v>
      </c>
      <c r="Q76" s="681"/>
      <c r="R76" s="774"/>
      <c r="S76" s="655"/>
      <c r="T76" s="682"/>
      <c r="U76" s="657"/>
      <c r="V76" s="657"/>
    </row>
    <row r="77" spans="1:22">
      <c r="A77" s="657"/>
      <c r="B77" s="657"/>
      <c r="C77" s="657"/>
      <c r="D77" s="657"/>
      <c r="E77" s="657"/>
      <c r="F77" s="657"/>
      <c r="G77" s="657"/>
      <c r="H77" s="657"/>
      <c r="I77" s="657"/>
      <c r="J77" s="657"/>
      <c r="K77" s="657"/>
      <c r="L77" s="657"/>
      <c r="M77" s="657"/>
      <c r="N77" s="657"/>
      <c r="O77" s="657"/>
      <c r="P77" s="657"/>
      <c r="Q77" s="657"/>
      <c r="R77" s="657"/>
      <c r="S77" s="657"/>
      <c r="T77" s="657"/>
      <c r="U77" s="657"/>
      <c r="V77" s="657"/>
    </row>
    <row r="78" spans="1:22">
      <c r="A78" s="657"/>
      <c r="B78" s="1037" t="s">
        <v>223</v>
      </c>
      <c r="C78" s="657"/>
      <c r="D78" s="657"/>
      <c r="E78" s="657"/>
      <c r="F78" s="657"/>
      <c r="G78" s="657"/>
      <c r="H78" s="657"/>
      <c r="I78" s="657"/>
      <c r="J78" s="657"/>
      <c r="K78" s="657"/>
      <c r="L78" s="657"/>
      <c r="M78" s="657"/>
      <c r="N78" s="657"/>
      <c r="O78" s="657"/>
      <c r="P78" s="657"/>
      <c r="Q78" s="657"/>
      <c r="R78" s="657"/>
      <c r="S78" s="657"/>
      <c r="T78" s="657"/>
      <c r="U78" s="657"/>
      <c r="V78" s="657"/>
    </row>
    <row r="79" spans="1:22">
      <c r="A79" s="657"/>
      <c r="B79" s="1394" t="s">
        <v>359</v>
      </c>
      <c r="C79" s="657"/>
      <c r="D79" s="657"/>
      <c r="E79" s="657"/>
      <c r="F79" s="657"/>
      <c r="G79" s="657"/>
      <c r="H79" s="657"/>
      <c r="I79" s="657"/>
      <c r="J79" s="657"/>
      <c r="K79" s="657"/>
      <c r="L79" s="657"/>
      <c r="M79" s="657"/>
      <c r="N79" s="657"/>
      <c r="O79" s="657"/>
      <c r="P79" s="657"/>
      <c r="Q79" s="657"/>
      <c r="R79" s="657"/>
      <c r="S79" s="657"/>
      <c r="T79" s="657"/>
      <c r="U79" s="657"/>
      <c r="V79" s="657"/>
    </row>
    <row r="80" spans="1:22">
      <c r="A80" s="657"/>
      <c r="B80" s="1393" t="s">
        <v>360</v>
      </c>
      <c r="C80" s="1038"/>
      <c r="D80" s="1038"/>
      <c r="E80" s="1038"/>
      <c r="F80" s="1038"/>
      <c r="G80" s="1038"/>
      <c r="H80" s="1038"/>
      <c r="I80" s="1038"/>
      <c r="J80" s="1038"/>
      <c r="K80" s="1038"/>
      <c r="L80" s="1038"/>
      <c r="M80" s="1038"/>
      <c r="N80" s="1038"/>
      <c r="O80" s="1038"/>
      <c r="P80" s="1038"/>
      <c r="Q80" s="657"/>
      <c r="R80" s="657"/>
      <c r="S80" s="657"/>
      <c r="T80" s="657"/>
      <c r="U80" s="657"/>
      <c r="V80" s="657"/>
    </row>
    <row r="81" spans="1:22">
      <c r="A81" s="657"/>
      <c r="B81" s="1393" t="s">
        <v>361</v>
      </c>
      <c r="C81" s="1038"/>
      <c r="D81" s="1038"/>
      <c r="E81" s="1038"/>
      <c r="F81" s="1038"/>
      <c r="G81" s="1038"/>
      <c r="H81" s="1038"/>
      <c r="I81" s="1038"/>
      <c r="J81" s="1038"/>
      <c r="K81" s="1038"/>
      <c r="L81" s="1038"/>
      <c r="M81" s="1038"/>
      <c r="N81" s="1038"/>
      <c r="O81" s="1038"/>
      <c r="P81" s="1038"/>
      <c r="Q81" s="657"/>
      <c r="R81" s="657"/>
      <c r="S81" s="657"/>
      <c r="T81" s="657"/>
      <c r="U81" s="657"/>
      <c r="V81" s="657"/>
    </row>
    <row r="82" spans="1:22">
      <c r="A82" s="657"/>
      <c r="B82" s="1393" t="s">
        <v>362</v>
      </c>
      <c r="C82" s="1038"/>
      <c r="D82" s="1038"/>
      <c r="E82" s="1038"/>
      <c r="F82" s="1038"/>
      <c r="G82" s="1038"/>
      <c r="H82" s="1038"/>
      <c r="I82" s="1038"/>
      <c r="J82" s="1038"/>
      <c r="K82" s="1038"/>
      <c r="L82" s="1038"/>
      <c r="M82" s="1038"/>
      <c r="N82" s="1038"/>
      <c r="O82" s="1038"/>
      <c r="P82" s="1038"/>
      <c r="Q82" s="657"/>
      <c r="R82" s="657"/>
      <c r="S82" s="657"/>
      <c r="T82" s="657"/>
      <c r="U82" s="657"/>
      <c r="V82" s="657"/>
    </row>
    <row r="83" spans="1:22">
      <c r="A83" s="657"/>
      <c r="B83" s="1393" t="s">
        <v>363</v>
      </c>
      <c r="C83" s="1038"/>
      <c r="D83" s="1038"/>
      <c r="E83" s="1038"/>
      <c r="F83" s="1038"/>
      <c r="G83" s="1038"/>
      <c r="H83" s="1038"/>
      <c r="I83" s="1038"/>
      <c r="J83" s="1038"/>
      <c r="K83" s="1038"/>
      <c r="L83" s="1038"/>
      <c r="M83" s="1038"/>
      <c r="N83" s="1038"/>
      <c r="O83" s="1038"/>
      <c r="P83" s="1038"/>
      <c r="Q83" s="657"/>
      <c r="R83" s="657"/>
      <c r="S83" s="657"/>
      <c r="T83" s="657"/>
      <c r="U83" s="657"/>
      <c r="V83" s="657"/>
    </row>
    <row r="84" spans="1:22">
      <c r="A84" s="657"/>
      <c r="B84" s="1395" t="s">
        <v>364</v>
      </c>
      <c r="C84" s="1039"/>
      <c r="D84" s="1039"/>
      <c r="E84" s="1039"/>
      <c r="F84" s="1039"/>
      <c r="G84" s="1039"/>
      <c r="H84" s="1039"/>
      <c r="I84" s="1039"/>
      <c r="J84" s="1039"/>
      <c r="K84" s="1039"/>
      <c r="L84" s="1038"/>
      <c r="M84" s="1038"/>
      <c r="N84" s="1038"/>
      <c r="O84" s="1038"/>
      <c r="P84" s="1038"/>
      <c r="Q84" s="657"/>
      <c r="R84" s="657"/>
      <c r="S84" s="657"/>
      <c r="T84" s="657"/>
      <c r="U84" s="657"/>
      <c r="V84" s="657"/>
    </row>
    <row r="85" spans="1:22">
      <c r="A85" s="662"/>
      <c r="B85" s="1395" t="s">
        <v>365</v>
      </c>
      <c r="C85" s="683"/>
      <c r="D85" s="683"/>
      <c r="E85" s="683"/>
      <c r="F85" s="683"/>
      <c r="G85" s="683"/>
      <c r="H85" s="683"/>
      <c r="I85" s="683"/>
      <c r="J85" s="683"/>
      <c r="K85" s="683"/>
      <c r="L85" s="683"/>
      <c r="M85" s="683"/>
      <c r="N85" s="683"/>
      <c r="O85" s="683"/>
      <c r="P85" s="683"/>
      <c r="Q85" s="662"/>
      <c r="R85" s="662"/>
      <c r="S85" s="662"/>
      <c r="T85" s="662"/>
      <c r="U85" s="662"/>
      <c r="V85" s="662"/>
    </row>
    <row r="86" spans="1:22">
      <c r="A86" s="662"/>
      <c r="B86" s="662"/>
      <c r="C86" s="662" t="s">
        <v>226</v>
      </c>
      <c r="D86" s="662"/>
      <c r="E86" s="662"/>
      <c r="F86" s="662"/>
      <c r="G86" s="662"/>
      <c r="H86" s="662"/>
      <c r="I86" s="662"/>
      <c r="J86" s="662"/>
      <c r="K86" s="662"/>
      <c r="L86" s="662"/>
      <c r="M86" s="662"/>
      <c r="N86" s="662"/>
      <c r="O86" s="662"/>
      <c r="P86" s="662"/>
      <c r="Q86" s="662"/>
      <c r="R86" s="662"/>
      <c r="S86" s="662"/>
      <c r="T86" s="662"/>
      <c r="U86" s="662"/>
      <c r="V86" s="662"/>
    </row>
    <row r="87" spans="1:22">
      <c r="A87" s="684"/>
      <c r="B87" s="684"/>
      <c r="C87" s="684"/>
      <c r="D87" s="684"/>
      <c r="E87" s="684"/>
      <c r="F87" s="684"/>
      <c r="G87" s="684"/>
      <c r="H87" s="684"/>
      <c r="I87" s="684"/>
      <c r="J87" s="684"/>
      <c r="K87" s="684"/>
      <c r="L87" s="684"/>
      <c r="M87" s="684"/>
      <c r="N87" s="684"/>
      <c r="O87" s="684"/>
      <c r="P87" s="684"/>
      <c r="Q87" s="684"/>
      <c r="R87" s="684"/>
      <c r="S87" s="684"/>
      <c r="T87" s="684"/>
      <c r="U87" s="684"/>
      <c r="V87" s="684"/>
    </row>
  </sheetData>
  <protectedRanges>
    <protectedRange sqref="Q53:T55 D53:O53 L54 M54:O55" name="Oblast1_3"/>
    <protectedRange sqref="P73:T74" name="Oblast1_1_1_1"/>
  </protectedRanges>
  <mergeCells count="9">
    <mergeCell ref="B3:C3"/>
    <mergeCell ref="B5:C7"/>
    <mergeCell ref="D5:K5"/>
    <mergeCell ref="L5:P5"/>
    <mergeCell ref="Q5:U5"/>
    <mergeCell ref="D6:K6"/>
    <mergeCell ref="L6:P6"/>
    <mergeCell ref="Q6:U6"/>
    <mergeCell ref="B66:D66"/>
  </mergeCells>
  <dataValidations count="1">
    <dataValidation type="list" allowBlank="1" showInputMessage="1" showErrorMessage="1" sqref="R2" xr:uid="{31F8773A-5110-4DFE-B4E3-31985A3E99FF}">
      <formula1>$W$2:$W$8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B1:V62"/>
  <sheetViews>
    <sheetView showGridLines="0" zoomScale="85" zoomScaleNormal="85" workbookViewId="0">
      <selection activeCell="A2" sqref="A2"/>
    </sheetView>
  </sheetViews>
  <sheetFormatPr defaultRowHeight="12.75"/>
  <cols>
    <col min="1" max="1" width="2.7109375" customWidth="1"/>
    <col min="2" max="2" width="3.5703125" customWidth="1"/>
    <col min="3" max="3" width="36.5703125" customWidth="1"/>
    <col min="4" max="4" width="14" customWidth="1"/>
    <col min="5" max="5" width="18.42578125" customWidth="1"/>
    <col min="6" max="6" width="13.42578125" customWidth="1"/>
    <col min="7" max="11" width="14.140625" customWidth="1"/>
    <col min="12" max="12" width="12" customWidth="1"/>
    <col min="13" max="13" width="9.42578125" customWidth="1"/>
    <col min="21" max="21" width="16.42578125" customWidth="1"/>
    <col min="22" max="22" width="13.85546875" bestFit="1" customWidth="1"/>
  </cols>
  <sheetData>
    <row r="1" spans="2:13" ht="14.25" customHeight="1" thickBot="1">
      <c r="I1" s="314" t="s">
        <v>264</v>
      </c>
      <c r="K1" s="632"/>
    </row>
    <row r="2" spans="2:13" ht="15" customHeight="1" thickBot="1">
      <c r="B2" s="28"/>
      <c r="H2" s="19" t="s">
        <v>0</v>
      </c>
      <c r="I2" s="296"/>
      <c r="J2" s="19" t="s">
        <v>1</v>
      </c>
      <c r="K2" s="273">
        <f>Identifikace!$B$14</f>
        <v>2025</v>
      </c>
      <c r="M2" s="1661" t="s">
        <v>435</v>
      </c>
    </row>
    <row r="3" spans="2:13" ht="12" customHeight="1">
      <c r="B3" s="28"/>
      <c r="C3" s="28"/>
      <c r="D3" s="19"/>
      <c r="E3" s="29"/>
      <c r="F3" s="19"/>
      <c r="G3" s="136"/>
      <c r="I3" s="314"/>
      <c r="M3" s="1661" t="s">
        <v>433</v>
      </c>
    </row>
    <row r="4" spans="2:13" ht="15.75">
      <c r="B4" s="781" t="s">
        <v>347</v>
      </c>
      <c r="C4" s="782"/>
      <c r="D4" s="782"/>
      <c r="E4" s="782"/>
      <c r="F4" s="782"/>
      <c r="G4" s="783"/>
      <c r="M4" s="1661" t="s">
        <v>438</v>
      </c>
    </row>
    <row r="5" spans="2:13" ht="13.5" customHeight="1" thickBot="1">
      <c r="B5" s="784"/>
      <c r="C5" s="785"/>
      <c r="D5" s="785"/>
      <c r="E5" s="30"/>
      <c r="F5" s="782"/>
      <c r="K5" s="30" t="s">
        <v>2</v>
      </c>
      <c r="M5" s="1661" t="s">
        <v>431</v>
      </c>
    </row>
    <row r="6" spans="2:13" ht="24.75" customHeight="1" thickBot="1">
      <c r="B6" s="141"/>
      <c r="C6" s="1691"/>
      <c r="D6" s="1692"/>
      <c r="E6" s="1692"/>
      <c r="F6" s="1693"/>
      <c r="G6" s="31" t="s">
        <v>65</v>
      </c>
      <c r="H6" s="786" t="s">
        <v>302</v>
      </c>
      <c r="I6" s="31" t="s">
        <v>303</v>
      </c>
      <c r="J6" s="786" t="s">
        <v>304</v>
      </c>
      <c r="K6" s="31" t="s">
        <v>305</v>
      </c>
      <c r="M6" s="1661" t="s">
        <v>436</v>
      </c>
    </row>
    <row r="7" spans="2:13" ht="12" customHeight="1" thickBot="1">
      <c r="B7" s="787"/>
      <c r="C7" s="1694" t="s">
        <v>9</v>
      </c>
      <c r="D7" s="1695"/>
      <c r="E7" s="1695"/>
      <c r="F7" s="1696"/>
      <c r="G7" s="788" t="s">
        <v>10</v>
      </c>
      <c r="H7" s="788" t="s">
        <v>11</v>
      </c>
      <c r="I7" s="788" t="s">
        <v>12</v>
      </c>
      <c r="J7" s="788" t="s">
        <v>13</v>
      </c>
      <c r="K7" s="788" t="s">
        <v>14</v>
      </c>
      <c r="M7" s="1661" t="s">
        <v>437</v>
      </c>
    </row>
    <row r="8" spans="2:13" ht="15" customHeight="1" thickBot="1">
      <c r="B8" s="787">
        <v>1</v>
      </c>
      <c r="C8" s="789" t="s">
        <v>286</v>
      </c>
      <c r="D8" s="790"/>
      <c r="E8" s="791"/>
      <c r="F8" s="791"/>
      <c r="G8" s="834">
        <f>G9+G30</f>
        <v>0</v>
      </c>
      <c r="H8" s="834">
        <f>H9</f>
        <v>0</v>
      </c>
      <c r="I8" s="834">
        <f>I9</f>
        <v>0</v>
      </c>
      <c r="J8" s="834">
        <f>J9</f>
        <v>0</v>
      </c>
      <c r="K8" s="834">
        <f>K9</f>
        <v>0</v>
      </c>
      <c r="M8" s="1661" t="s">
        <v>432</v>
      </c>
    </row>
    <row r="9" spans="2:13" ht="15" customHeight="1" thickBot="1">
      <c r="B9" s="787">
        <f>B8+1</f>
        <v>2</v>
      </c>
      <c r="C9" s="792" t="s">
        <v>306</v>
      </c>
      <c r="D9" s="790"/>
      <c r="E9" s="791"/>
      <c r="F9" s="791"/>
      <c r="G9" s="834">
        <f>G10+G24+G25</f>
        <v>0</v>
      </c>
      <c r="H9" s="834">
        <f>H10+H24+H25</f>
        <v>0</v>
      </c>
      <c r="I9" s="834">
        <f>I10+I24+I25</f>
        <v>0</v>
      </c>
      <c r="J9" s="834">
        <f>J10+J24+J25</f>
        <v>0</v>
      </c>
      <c r="K9" s="834">
        <f>K10+K24+K25</f>
        <v>0</v>
      </c>
    </row>
    <row r="10" spans="2:13" ht="13.5" customHeight="1">
      <c r="B10" s="793">
        <f>B9+1</f>
        <v>3</v>
      </c>
      <c r="C10" s="794" t="s">
        <v>288</v>
      </c>
      <c r="D10" s="795"/>
      <c r="E10" s="796"/>
      <c r="F10" s="796"/>
      <c r="G10" s="835">
        <f>SUM(G11:G23)</f>
        <v>0</v>
      </c>
      <c r="H10" s="835">
        <f>SUM(H11:H23)</f>
        <v>0</v>
      </c>
      <c r="I10" s="835">
        <f>SUM(I11:I23)</f>
        <v>0</v>
      </c>
      <c r="J10" s="835">
        <f>SUM(J11:J23)</f>
        <v>0</v>
      </c>
      <c r="K10" s="835">
        <f>SUM(K11:K23)</f>
        <v>0</v>
      </c>
    </row>
    <row r="11" spans="2:13" ht="13.5" customHeight="1">
      <c r="B11" s="793">
        <f>B10+1</f>
        <v>4</v>
      </c>
      <c r="C11" s="797" t="s">
        <v>185</v>
      </c>
      <c r="D11" s="795"/>
      <c r="E11" s="796"/>
      <c r="F11" s="796"/>
      <c r="G11" s="1043">
        <f>H11+I11</f>
        <v>0</v>
      </c>
      <c r="H11" s="1042"/>
      <c r="I11" s="1042"/>
      <c r="J11" s="1042"/>
      <c r="K11" s="1043">
        <f>I11-J11</f>
        <v>0</v>
      </c>
    </row>
    <row r="12" spans="2:13" ht="13.5" customHeight="1">
      <c r="B12" s="793">
        <f t="shared" ref="B12:B29" si="0">B11+1</f>
        <v>5</v>
      </c>
      <c r="C12" s="797" t="s">
        <v>66</v>
      </c>
      <c r="D12" s="798"/>
      <c r="E12" s="212"/>
      <c r="F12" s="212"/>
      <c r="G12" s="1044">
        <f t="shared" ref="G12:G29" si="1">H12+I12</f>
        <v>0</v>
      </c>
      <c r="H12" s="299"/>
      <c r="I12" s="299"/>
      <c r="J12" s="299"/>
      <c r="K12" s="1044">
        <f t="shared" ref="K12:K24" si="2">I12-J12</f>
        <v>0</v>
      </c>
    </row>
    <row r="13" spans="2:13" ht="13.5" customHeight="1">
      <c r="B13" s="793">
        <f t="shared" si="0"/>
        <v>6</v>
      </c>
      <c r="C13" s="797" t="s">
        <v>67</v>
      </c>
      <c r="D13" s="798"/>
      <c r="E13" s="212"/>
      <c r="F13" s="212"/>
      <c r="G13" s="1044">
        <f t="shared" si="1"/>
        <v>0</v>
      </c>
      <c r="H13" s="299"/>
      <c r="I13" s="299"/>
      <c r="J13" s="299"/>
      <c r="K13" s="1044">
        <f t="shared" si="2"/>
        <v>0</v>
      </c>
    </row>
    <row r="14" spans="2:13" ht="13.5" customHeight="1">
      <c r="B14" s="793">
        <f t="shared" si="0"/>
        <v>7</v>
      </c>
      <c r="C14" s="797" t="s">
        <v>68</v>
      </c>
      <c r="D14" s="798"/>
      <c r="E14" s="212"/>
      <c r="F14" s="212"/>
      <c r="G14" s="1044">
        <f t="shared" si="1"/>
        <v>0</v>
      </c>
      <c r="H14" s="299"/>
      <c r="I14" s="299"/>
      <c r="J14" s="299"/>
      <c r="K14" s="1044">
        <f t="shared" si="2"/>
        <v>0</v>
      </c>
    </row>
    <row r="15" spans="2:13" ht="13.5" customHeight="1">
      <c r="B15" s="793">
        <f t="shared" si="0"/>
        <v>8</v>
      </c>
      <c r="C15" s="797" t="s">
        <v>69</v>
      </c>
      <c r="D15" s="798"/>
      <c r="E15" s="212"/>
      <c r="F15" s="212"/>
      <c r="G15" s="1044">
        <f t="shared" si="1"/>
        <v>0</v>
      </c>
      <c r="H15" s="299"/>
      <c r="I15" s="299"/>
      <c r="J15" s="299"/>
      <c r="K15" s="1044">
        <f t="shared" si="2"/>
        <v>0</v>
      </c>
    </row>
    <row r="16" spans="2:13" ht="13.5" customHeight="1">
      <c r="B16" s="793">
        <f t="shared" si="0"/>
        <v>9</v>
      </c>
      <c r="C16" s="797" t="s">
        <v>70</v>
      </c>
      <c r="D16" s="798"/>
      <c r="E16" s="212"/>
      <c r="F16" s="212"/>
      <c r="G16" s="1044">
        <f t="shared" si="1"/>
        <v>0</v>
      </c>
      <c r="H16" s="299"/>
      <c r="I16" s="299"/>
      <c r="J16" s="299"/>
      <c r="K16" s="1044">
        <f t="shared" si="2"/>
        <v>0</v>
      </c>
    </row>
    <row r="17" spans="2:22" ht="13.5" customHeight="1">
      <c r="B17" s="793">
        <f t="shared" si="0"/>
        <v>10</v>
      </c>
      <c r="C17" s="797" t="s">
        <v>228</v>
      </c>
      <c r="D17" s="798"/>
      <c r="E17" s="212"/>
      <c r="F17" s="212"/>
      <c r="G17" s="1044">
        <f t="shared" si="1"/>
        <v>0</v>
      </c>
      <c r="H17" s="299"/>
      <c r="I17" s="299"/>
      <c r="J17" s="299"/>
      <c r="K17" s="1044">
        <f t="shared" si="2"/>
        <v>0</v>
      </c>
    </row>
    <row r="18" spans="2:22" ht="13.5" customHeight="1">
      <c r="B18" s="793">
        <f t="shared" si="0"/>
        <v>11</v>
      </c>
      <c r="C18" s="797" t="s">
        <v>71</v>
      </c>
      <c r="D18" s="798"/>
      <c r="E18" s="212"/>
      <c r="F18" s="212"/>
      <c r="G18" s="1044">
        <f t="shared" si="1"/>
        <v>0</v>
      </c>
      <c r="H18" s="299"/>
      <c r="I18" s="299"/>
      <c r="J18" s="299"/>
      <c r="K18" s="1044">
        <f t="shared" si="2"/>
        <v>0</v>
      </c>
    </row>
    <row r="19" spans="2:22" ht="13.5" customHeight="1">
      <c r="B19" s="793">
        <f t="shared" si="0"/>
        <v>12</v>
      </c>
      <c r="C19" s="797" t="s">
        <v>72</v>
      </c>
      <c r="D19" s="798"/>
      <c r="E19" s="212"/>
      <c r="F19" s="212"/>
      <c r="G19" s="1044">
        <f t="shared" si="1"/>
        <v>0</v>
      </c>
      <c r="H19" s="299"/>
      <c r="I19" s="299"/>
      <c r="J19" s="299"/>
      <c r="K19" s="1044">
        <f t="shared" si="2"/>
        <v>0</v>
      </c>
    </row>
    <row r="20" spans="2:22" ht="13.5" customHeight="1">
      <c r="B20" s="793">
        <f t="shared" si="0"/>
        <v>13</v>
      </c>
      <c r="C20" s="797" t="s">
        <v>73</v>
      </c>
      <c r="D20" s="798"/>
      <c r="E20" s="212"/>
      <c r="F20" s="212"/>
      <c r="G20" s="1044">
        <f t="shared" si="1"/>
        <v>0</v>
      </c>
      <c r="H20" s="299"/>
      <c r="I20" s="299"/>
      <c r="J20" s="299"/>
      <c r="K20" s="1044">
        <f t="shared" si="2"/>
        <v>0</v>
      </c>
    </row>
    <row r="21" spans="2:22" ht="13.5" customHeight="1">
      <c r="B21" s="793">
        <f t="shared" si="0"/>
        <v>14</v>
      </c>
      <c r="C21" s="797" t="s">
        <v>74</v>
      </c>
      <c r="D21" s="798"/>
      <c r="E21" s="212"/>
      <c r="F21" s="212"/>
      <c r="G21" s="1044">
        <f t="shared" si="1"/>
        <v>0</v>
      </c>
      <c r="H21" s="299"/>
      <c r="I21" s="299"/>
      <c r="J21" s="299"/>
      <c r="K21" s="1044">
        <f t="shared" si="2"/>
        <v>0</v>
      </c>
    </row>
    <row r="22" spans="2:22" ht="13.5" customHeight="1">
      <c r="B22" s="793">
        <f t="shared" si="0"/>
        <v>15</v>
      </c>
      <c r="C22" s="797" t="s">
        <v>344</v>
      </c>
      <c r="D22" s="798"/>
      <c r="E22" s="212"/>
      <c r="F22" s="212"/>
      <c r="G22" s="1044">
        <f t="shared" si="1"/>
        <v>0</v>
      </c>
      <c r="H22" s="299"/>
      <c r="I22" s="299"/>
      <c r="J22" s="299"/>
      <c r="K22" s="1044">
        <f t="shared" si="2"/>
        <v>0</v>
      </c>
    </row>
    <row r="23" spans="2:22" ht="13.5" customHeight="1">
      <c r="B23" s="793">
        <f t="shared" si="0"/>
        <v>16</v>
      </c>
      <c r="C23" s="797" t="s">
        <v>75</v>
      </c>
      <c r="D23" s="798"/>
      <c r="E23" s="212"/>
      <c r="F23" s="212"/>
      <c r="G23" s="1044">
        <f t="shared" si="1"/>
        <v>0</v>
      </c>
      <c r="H23" s="299"/>
      <c r="I23" s="299"/>
      <c r="J23" s="299"/>
      <c r="K23" s="1044">
        <f t="shared" si="2"/>
        <v>0</v>
      </c>
    </row>
    <row r="24" spans="2:22" ht="13.5" customHeight="1">
      <c r="B24" s="793">
        <f t="shared" si="0"/>
        <v>17</v>
      </c>
      <c r="C24" s="794" t="s">
        <v>79</v>
      </c>
      <c r="D24" s="798"/>
      <c r="E24" s="212"/>
      <c r="F24" s="212"/>
      <c r="G24" s="1044">
        <f t="shared" si="1"/>
        <v>0</v>
      </c>
      <c r="H24" s="299"/>
      <c r="I24" s="299"/>
      <c r="J24" s="299"/>
      <c r="K24" s="1044">
        <f t="shared" si="2"/>
        <v>0</v>
      </c>
    </row>
    <row r="25" spans="2:22" ht="13.5" customHeight="1">
      <c r="B25" s="793">
        <f t="shared" si="0"/>
        <v>18</v>
      </c>
      <c r="C25" s="794" t="s">
        <v>78</v>
      </c>
      <c r="D25" s="799"/>
      <c r="E25" s="212"/>
      <c r="F25" s="212"/>
      <c r="G25" s="835">
        <f>SUM(G26:G29)</f>
        <v>0</v>
      </c>
      <c r="H25" s="835">
        <f>SUM(H26:H29)</f>
        <v>0</v>
      </c>
      <c r="I25" s="835">
        <f>SUM(I26:I29)</f>
        <v>0</v>
      </c>
      <c r="J25" s="835">
        <f>SUM(J26:J29)</f>
        <v>0</v>
      </c>
      <c r="K25" s="835">
        <f>SUM(K26:K29)</f>
        <v>0</v>
      </c>
    </row>
    <row r="26" spans="2:22" ht="13.5" customHeight="1">
      <c r="B26" s="793">
        <f t="shared" si="0"/>
        <v>19</v>
      </c>
      <c r="C26" s="800" t="s">
        <v>282</v>
      </c>
      <c r="D26" s="801"/>
      <c r="E26" s="212"/>
      <c r="F26" s="212"/>
      <c r="G26" s="1044">
        <f t="shared" si="1"/>
        <v>0</v>
      </c>
      <c r="H26" s="299"/>
      <c r="I26" s="299"/>
      <c r="J26" s="299"/>
      <c r="K26" s="1044">
        <f>I26-J26</f>
        <v>0</v>
      </c>
    </row>
    <row r="27" spans="2:22" ht="13.5" customHeight="1">
      <c r="B27" s="793">
        <f t="shared" si="0"/>
        <v>20</v>
      </c>
      <c r="C27" s="797" t="s">
        <v>285</v>
      </c>
      <c r="D27" s="795"/>
      <c r="E27" s="212"/>
      <c r="F27" s="212"/>
      <c r="G27" s="1044">
        <f t="shared" si="1"/>
        <v>0</v>
      </c>
      <c r="H27" s="299"/>
      <c r="I27" s="299"/>
      <c r="J27" s="299"/>
      <c r="K27" s="1044">
        <f>I27-J27</f>
        <v>0</v>
      </c>
    </row>
    <row r="28" spans="2:22" ht="13.5" customHeight="1">
      <c r="B28" s="793">
        <f t="shared" si="0"/>
        <v>21</v>
      </c>
      <c r="C28" s="797" t="s">
        <v>345</v>
      </c>
      <c r="D28" s="795"/>
      <c r="E28" s="212"/>
      <c r="F28" s="212"/>
      <c r="G28" s="1044">
        <f t="shared" si="1"/>
        <v>0</v>
      </c>
      <c r="H28" s="299"/>
      <c r="I28" s="299"/>
      <c r="J28" s="299"/>
      <c r="K28" s="1044">
        <f>I28-J28</f>
        <v>0</v>
      </c>
    </row>
    <row r="29" spans="2:22" ht="13.5" customHeight="1" thickBot="1">
      <c r="B29" s="793">
        <f t="shared" si="0"/>
        <v>22</v>
      </c>
      <c r="C29" s="797" t="s">
        <v>277</v>
      </c>
      <c r="D29" s="795"/>
      <c r="E29" s="212"/>
      <c r="F29" s="212"/>
      <c r="G29" s="1044">
        <f t="shared" si="1"/>
        <v>0</v>
      </c>
      <c r="H29" s="299"/>
      <c r="I29" s="299"/>
      <c r="J29" s="299"/>
      <c r="K29" s="1044">
        <f>I29-J29</f>
        <v>0</v>
      </c>
    </row>
    <row r="30" spans="2:22" ht="13.5" thickBot="1">
      <c r="B30" s="35">
        <f>B29+1</f>
        <v>23</v>
      </c>
      <c r="C30" s="802" t="s">
        <v>287</v>
      </c>
      <c r="D30" s="33"/>
      <c r="E30" s="293"/>
      <c r="F30" s="293"/>
      <c r="G30" s="34"/>
      <c r="H30" s="901" t="s">
        <v>47</v>
      </c>
      <c r="I30" s="901" t="s">
        <v>47</v>
      </c>
      <c r="J30" s="901" t="s">
        <v>47</v>
      </c>
      <c r="K30" s="901" t="s">
        <v>47</v>
      </c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</row>
    <row r="31" spans="2:22" ht="16.5" customHeight="1" thickBot="1">
      <c r="B31" s="2" t="s">
        <v>194</v>
      </c>
      <c r="C31" s="36"/>
      <c r="D31" s="36"/>
      <c r="E31" s="294"/>
      <c r="F31" s="294"/>
      <c r="G31" s="39"/>
      <c r="H31" s="39"/>
      <c r="I31" s="39"/>
      <c r="J31" s="39"/>
      <c r="K31" s="39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</row>
    <row r="32" spans="2:22" ht="13.5" customHeight="1" thickBot="1">
      <c r="B32" s="32">
        <f>B30+1</f>
        <v>24</v>
      </c>
      <c r="C32" s="33" t="s">
        <v>195</v>
      </c>
      <c r="D32" s="33"/>
      <c r="E32" s="293"/>
      <c r="F32" s="293"/>
      <c r="G32" s="834">
        <f>G8</f>
        <v>0</v>
      </c>
      <c r="H32" s="834">
        <f>H8</f>
        <v>0</v>
      </c>
      <c r="I32" s="834">
        <f>I8</f>
        <v>0</v>
      </c>
      <c r="J32" s="834">
        <f>J8</f>
        <v>0</v>
      </c>
      <c r="K32" s="834">
        <f>K8</f>
        <v>0</v>
      </c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</row>
    <row r="33" spans="2:22" ht="14.25" customHeight="1" thickBot="1">
      <c r="B33" s="35">
        <f>B32+1</f>
        <v>25</v>
      </c>
      <c r="C33" s="36" t="s">
        <v>196</v>
      </c>
      <c r="D33" s="36"/>
      <c r="E33" s="294"/>
      <c r="F33" s="294"/>
      <c r="G33" s="37"/>
      <c r="H33" s="902" t="s">
        <v>47</v>
      </c>
      <c r="I33" s="902" t="s">
        <v>47</v>
      </c>
      <c r="J33" s="902" t="s">
        <v>47</v>
      </c>
      <c r="K33" s="902" t="s">
        <v>47</v>
      </c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</row>
    <row r="34" spans="2:22" ht="14.25" customHeight="1" thickBot="1">
      <c r="B34" s="38"/>
      <c r="C34" s="36"/>
      <c r="D34" s="36"/>
      <c r="E34" s="294"/>
      <c r="F34" s="294"/>
      <c r="G34" s="39"/>
      <c r="H34" s="39"/>
      <c r="I34" s="39"/>
      <c r="J34" s="39"/>
      <c r="K34" s="39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</row>
    <row r="35" spans="2:22" ht="13.5" thickBot="1">
      <c r="B35" s="787">
        <f>B33+1</f>
        <v>26</v>
      </c>
      <c r="C35" s="803" t="s">
        <v>80</v>
      </c>
      <c r="D35" s="804"/>
      <c r="E35" s="805"/>
      <c r="F35" s="805"/>
      <c r="G35" s="834">
        <f>SUM(G36:G43)</f>
        <v>0</v>
      </c>
      <c r="H35" s="834">
        <f>SUM(H36:H43)</f>
        <v>0</v>
      </c>
      <c r="I35" s="834">
        <f>SUM(I36:I43)</f>
        <v>0</v>
      </c>
      <c r="J35" s="834">
        <f>SUM(J36:J43)</f>
        <v>0</v>
      </c>
      <c r="K35" s="834">
        <f>SUM(K36:K43)</f>
        <v>0</v>
      </c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</row>
    <row r="36" spans="2:22" s="270" customFormat="1" ht="14.25" customHeight="1">
      <c r="B36" s="793">
        <f>B35+1</f>
        <v>27</v>
      </c>
      <c r="C36" s="806"/>
      <c r="D36" s="807"/>
      <c r="E36" s="298"/>
      <c r="F36" s="298"/>
      <c r="G36" s="1044">
        <f t="shared" ref="G36:G43" si="3">H36+I36</f>
        <v>0</v>
      </c>
      <c r="H36" s="299"/>
      <c r="I36" s="299"/>
      <c r="J36" s="299"/>
      <c r="K36" s="1044">
        <f t="shared" ref="K36:K43" si="4">I36-J36</f>
        <v>0</v>
      </c>
    </row>
    <row r="37" spans="2:22" s="270" customFormat="1" ht="12" customHeight="1">
      <c r="B37" s="793">
        <f t="shared" ref="B37:B43" si="5">B36+1</f>
        <v>28</v>
      </c>
      <c r="C37" s="806"/>
      <c r="D37" s="807"/>
      <c r="E37" s="298"/>
      <c r="F37" s="298"/>
      <c r="G37" s="1044">
        <f t="shared" si="3"/>
        <v>0</v>
      </c>
      <c r="H37" s="299"/>
      <c r="I37" s="299"/>
      <c r="J37" s="299"/>
      <c r="K37" s="1044">
        <f t="shared" si="4"/>
        <v>0</v>
      </c>
    </row>
    <row r="38" spans="2:22" s="270" customFormat="1" ht="12" customHeight="1">
      <c r="B38" s="793">
        <f t="shared" si="5"/>
        <v>29</v>
      </c>
      <c r="C38" s="808"/>
      <c r="D38" s="809"/>
      <c r="E38" s="298"/>
      <c r="F38" s="298"/>
      <c r="G38" s="1044">
        <f t="shared" si="3"/>
        <v>0</v>
      </c>
      <c r="H38" s="299"/>
      <c r="I38" s="299"/>
      <c r="J38" s="299"/>
      <c r="K38" s="1044">
        <f t="shared" si="4"/>
        <v>0</v>
      </c>
    </row>
    <row r="39" spans="2:22" s="270" customFormat="1" ht="12" customHeight="1">
      <c r="B39" s="793">
        <f t="shared" si="5"/>
        <v>30</v>
      </c>
      <c r="C39" s="808"/>
      <c r="D39" s="809"/>
      <c r="E39" s="298"/>
      <c r="F39" s="298"/>
      <c r="G39" s="1044">
        <f t="shared" si="3"/>
        <v>0</v>
      </c>
      <c r="H39" s="299"/>
      <c r="I39" s="299"/>
      <c r="J39" s="299"/>
      <c r="K39" s="1044">
        <f t="shared" si="4"/>
        <v>0</v>
      </c>
      <c r="L39"/>
      <c r="M39"/>
      <c r="N39"/>
      <c r="O39"/>
      <c r="P39"/>
      <c r="Q39"/>
      <c r="R39"/>
      <c r="S39"/>
      <c r="T39"/>
      <c r="U39"/>
      <c r="V39"/>
    </row>
    <row r="40" spans="2:22" s="270" customFormat="1" ht="12" customHeight="1">
      <c r="B40" s="793">
        <f t="shared" si="5"/>
        <v>31</v>
      </c>
      <c r="C40" s="808"/>
      <c r="D40" s="809"/>
      <c r="E40" s="298"/>
      <c r="F40" s="298"/>
      <c r="G40" s="1044">
        <f t="shared" si="3"/>
        <v>0</v>
      </c>
      <c r="H40" s="299"/>
      <c r="I40" s="299"/>
      <c r="J40" s="299"/>
      <c r="K40" s="1044">
        <f t="shared" si="4"/>
        <v>0</v>
      </c>
      <c r="L40"/>
      <c r="M40"/>
      <c r="N40"/>
      <c r="O40"/>
      <c r="P40"/>
      <c r="Q40"/>
      <c r="R40"/>
      <c r="S40"/>
      <c r="T40"/>
      <c r="U40"/>
      <c r="V40"/>
    </row>
    <row r="41" spans="2:22" s="270" customFormat="1" ht="12" customHeight="1">
      <c r="B41" s="793">
        <f t="shared" si="5"/>
        <v>32</v>
      </c>
      <c r="C41" s="808"/>
      <c r="D41" s="809"/>
      <c r="E41" s="298"/>
      <c r="F41" s="298"/>
      <c r="G41" s="1044">
        <f t="shared" si="3"/>
        <v>0</v>
      </c>
      <c r="H41" s="299"/>
      <c r="I41" s="299"/>
      <c r="J41" s="299"/>
      <c r="K41" s="1044">
        <f t="shared" si="4"/>
        <v>0</v>
      </c>
      <c r="L41"/>
      <c r="M41"/>
      <c r="N41"/>
      <c r="O41"/>
      <c r="P41"/>
      <c r="Q41"/>
      <c r="R41"/>
      <c r="S41"/>
      <c r="T41"/>
      <c r="U41"/>
      <c r="V41"/>
    </row>
    <row r="42" spans="2:22" s="270" customFormat="1" ht="12" customHeight="1">
      <c r="B42" s="793">
        <f t="shared" si="5"/>
        <v>33</v>
      </c>
      <c r="C42" s="808"/>
      <c r="D42" s="809"/>
      <c r="E42" s="298"/>
      <c r="F42" s="298"/>
      <c r="G42" s="1044">
        <f t="shared" si="3"/>
        <v>0</v>
      </c>
      <c r="H42" s="299"/>
      <c r="I42" s="299"/>
      <c r="J42" s="299"/>
      <c r="K42" s="1044">
        <f t="shared" si="4"/>
        <v>0</v>
      </c>
      <c r="L42"/>
      <c r="M42"/>
      <c r="N42"/>
      <c r="O42"/>
      <c r="P42"/>
      <c r="Q42"/>
      <c r="R42"/>
      <c r="S42"/>
      <c r="T42"/>
      <c r="U42"/>
      <c r="V42"/>
    </row>
    <row r="43" spans="2:22" s="270" customFormat="1" ht="12" customHeight="1" thickBot="1">
      <c r="B43" s="793">
        <f t="shared" si="5"/>
        <v>34</v>
      </c>
      <c r="C43" s="810"/>
      <c r="D43" s="811"/>
      <c r="E43" s="301"/>
      <c r="F43" s="301"/>
      <c r="G43" s="1045">
        <f t="shared" si="3"/>
        <v>0</v>
      </c>
      <c r="H43" s="302"/>
      <c r="I43" s="302"/>
      <c r="J43" s="302"/>
      <c r="K43" s="1045">
        <f t="shared" si="4"/>
        <v>0</v>
      </c>
      <c r="L43"/>
      <c r="M43"/>
      <c r="N43"/>
      <c r="O43"/>
      <c r="P43"/>
      <c r="Q43"/>
      <c r="R43"/>
      <c r="S43"/>
      <c r="T43"/>
      <c r="U43"/>
      <c r="V43"/>
    </row>
    <row r="44" spans="2:22" s="270" customFormat="1" ht="12" customHeight="1" thickBot="1">
      <c r="B44" s="38"/>
      <c r="C44" s="36"/>
      <c r="D44" s="36"/>
      <c r="E44" s="39"/>
      <c r="F44" s="39"/>
      <c r="G44" s="39"/>
      <c r="H44" s="39"/>
      <c r="I44" s="39"/>
      <c r="J44" s="39"/>
      <c r="K44" s="39"/>
      <c r="L44"/>
      <c r="M44"/>
      <c r="N44"/>
      <c r="O44"/>
      <c r="P44"/>
      <c r="Q44"/>
      <c r="R44"/>
      <c r="S44"/>
      <c r="T44"/>
      <c r="U44"/>
      <c r="V44"/>
    </row>
    <row r="45" spans="2:22" ht="13.5" thickBot="1">
      <c r="B45" s="787">
        <f>B43+1</f>
        <v>35</v>
      </c>
      <c r="C45" s="789" t="s">
        <v>319</v>
      </c>
      <c r="D45" s="790"/>
      <c r="E45" s="791"/>
      <c r="F45" s="791"/>
      <c r="G45" s="834">
        <f>SUM(G46:G53)</f>
        <v>0</v>
      </c>
      <c r="H45" s="834">
        <f>SUM(H46:H53)</f>
        <v>0</v>
      </c>
      <c r="I45" s="834">
        <f>SUM(I46:I53)</f>
        <v>0</v>
      </c>
      <c r="J45" s="834">
        <f>SUM(J46:J53)</f>
        <v>0</v>
      </c>
      <c r="K45" s="834">
        <f>SUM(K46:K53)</f>
        <v>0</v>
      </c>
    </row>
    <row r="46" spans="2:22" ht="14.25" customHeight="1">
      <c r="B46" s="793">
        <f>B45+1</f>
        <v>36</v>
      </c>
      <c r="C46" s="812"/>
      <c r="D46" s="799"/>
      <c r="E46" s="212"/>
      <c r="F46" s="212"/>
      <c r="G46" s="1044">
        <f t="shared" ref="G46:G53" si="6">H46+I46</f>
        <v>0</v>
      </c>
      <c r="H46" s="299"/>
      <c r="I46" s="299"/>
      <c r="J46" s="299"/>
      <c r="K46" s="1044">
        <f t="shared" ref="K46:K53" si="7">I46-J46</f>
        <v>0</v>
      </c>
    </row>
    <row r="47" spans="2:22" ht="12" customHeight="1">
      <c r="B47" s="793">
        <f>B46+1</f>
        <v>37</v>
      </c>
      <c r="C47" s="812"/>
      <c r="D47" s="799"/>
      <c r="E47" s="212"/>
      <c r="F47" s="212"/>
      <c r="G47" s="1044">
        <f t="shared" si="6"/>
        <v>0</v>
      </c>
      <c r="H47" s="299"/>
      <c r="I47" s="299"/>
      <c r="J47" s="299"/>
      <c r="K47" s="1044">
        <f t="shared" si="7"/>
        <v>0</v>
      </c>
    </row>
    <row r="48" spans="2:22" ht="12" customHeight="1">
      <c r="B48" s="793">
        <f t="shared" ref="B48:B53" si="8">B47+1</f>
        <v>38</v>
      </c>
      <c r="C48" s="794"/>
      <c r="D48" s="798"/>
      <c r="E48" s="212"/>
      <c r="F48" s="212"/>
      <c r="G48" s="1044">
        <f t="shared" si="6"/>
        <v>0</v>
      </c>
      <c r="H48" s="299"/>
      <c r="I48" s="299"/>
      <c r="J48" s="299"/>
      <c r="K48" s="1044">
        <f t="shared" si="7"/>
        <v>0</v>
      </c>
    </row>
    <row r="49" spans="2:11" ht="12" customHeight="1">
      <c r="B49" s="793">
        <f t="shared" si="8"/>
        <v>39</v>
      </c>
      <c r="C49" s="794"/>
      <c r="D49" s="798"/>
      <c r="E49" s="212"/>
      <c r="F49" s="212"/>
      <c r="G49" s="1044">
        <f t="shared" si="6"/>
        <v>0</v>
      </c>
      <c r="H49" s="299"/>
      <c r="I49" s="299"/>
      <c r="J49" s="299"/>
      <c r="K49" s="1044">
        <f t="shared" si="7"/>
        <v>0</v>
      </c>
    </row>
    <row r="50" spans="2:11" ht="12" customHeight="1">
      <c r="B50" s="793">
        <f t="shared" si="8"/>
        <v>40</v>
      </c>
      <c r="C50" s="794"/>
      <c r="D50" s="798"/>
      <c r="E50" s="212"/>
      <c r="F50" s="212"/>
      <c r="G50" s="1044">
        <f t="shared" si="6"/>
        <v>0</v>
      </c>
      <c r="H50" s="299"/>
      <c r="I50" s="299"/>
      <c r="J50" s="299"/>
      <c r="K50" s="1044">
        <f t="shared" si="7"/>
        <v>0</v>
      </c>
    </row>
    <row r="51" spans="2:11" ht="12" customHeight="1">
      <c r="B51" s="793">
        <f t="shared" si="8"/>
        <v>41</v>
      </c>
      <c r="C51" s="794"/>
      <c r="D51" s="798"/>
      <c r="E51" s="212"/>
      <c r="F51" s="212"/>
      <c r="G51" s="1044">
        <f t="shared" si="6"/>
        <v>0</v>
      </c>
      <c r="H51" s="299"/>
      <c r="I51" s="299"/>
      <c r="J51" s="299"/>
      <c r="K51" s="1044">
        <f t="shared" si="7"/>
        <v>0</v>
      </c>
    </row>
    <row r="52" spans="2:11" ht="12" customHeight="1">
      <c r="B52" s="793">
        <f t="shared" si="8"/>
        <v>42</v>
      </c>
      <c r="C52" s="794"/>
      <c r="D52" s="798"/>
      <c r="E52" s="212"/>
      <c r="F52" s="212"/>
      <c r="G52" s="1044">
        <f t="shared" si="6"/>
        <v>0</v>
      </c>
      <c r="H52" s="299"/>
      <c r="I52" s="299"/>
      <c r="J52" s="299"/>
      <c r="K52" s="1044">
        <f t="shared" si="7"/>
        <v>0</v>
      </c>
    </row>
    <row r="53" spans="2:11" ht="12" customHeight="1" thickBot="1">
      <c r="B53" s="813">
        <f t="shared" si="8"/>
        <v>43</v>
      </c>
      <c r="C53" s="814"/>
      <c r="D53" s="815"/>
      <c r="E53" s="213"/>
      <c r="F53" s="213"/>
      <c r="G53" s="1045">
        <f t="shared" si="6"/>
        <v>0</v>
      </c>
      <c r="H53" s="302"/>
      <c r="I53" s="302"/>
      <c r="J53" s="302"/>
      <c r="K53" s="1045">
        <f t="shared" si="7"/>
        <v>0</v>
      </c>
    </row>
    <row r="54" spans="2:11" ht="12" customHeight="1">
      <c r="B54" s="449"/>
      <c r="C54" s="450"/>
      <c r="D54" s="450"/>
      <c r="E54" s="816"/>
      <c r="F54" s="451"/>
      <c r="G54" s="816"/>
      <c r="H54" s="817"/>
      <c r="I54" s="817"/>
      <c r="J54" s="817"/>
      <c r="K54" s="817"/>
    </row>
    <row r="55" spans="2:11" ht="12" customHeight="1" thickBot="1">
      <c r="B55" s="818"/>
      <c r="C55" s="816"/>
      <c r="D55" s="816"/>
      <c r="E55" s="816"/>
      <c r="F55" s="816"/>
      <c r="G55" s="816"/>
      <c r="H55" s="817"/>
      <c r="I55" s="817"/>
      <c r="J55" s="817"/>
      <c r="K55" s="817"/>
    </row>
    <row r="56" spans="2:11" ht="12" customHeight="1">
      <c r="B56" s="818"/>
      <c r="C56" s="816"/>
      <c r="D56" s="817"/>
      <c r="E56" s="817"/>
      <c r="F56" s="817"/>
      <c r="H56" s="819" t="s">
        <v>60</v>
      </c>
      <c r="I56" s="820"/>
      <c r="J56" s="821" t="s">
        <v>61</v>
      </c>
      <c r="K56" s="822"/>
    </row>
    <row r="57" spans="2:11" ht="12" customHeight="1">
      <c r="B57" s="818"/>
      <c r="C57" s="816"/>
      <c r="D57" s="817"/>
      <c r="E57" s="817"/>
      <c r="F57" s="817"/>
      <c r="H57" s="823" t="s">
        <v>62</v>
      </c>
      <c r="I57" s="824"/>
      <c r="J57" s="825" t="s">
        <v>62</v>
      </c>
      <c r="K57" s="826"/>
    </row>
    <row r="58" spans="2:11" ht="12" customHeight="1">
      <c r="B58" s="818"/>
      <c r="C58" s="816"/>
      <c r="D58" s="817"/>
      <c r="E58" s="817"/>
      <c r="F58" s="817"/>
      <c r="H58" s="827"/>
      <c r="I58" s="672"/>
      <c r="J58" s="682"/>
      <c r="K58" s="677"/>
    </row>
    <row r="59" spans="2:11" ht="12" customHeight="1">
      <c r="B59" s="818"/>
      <c r="C59" s="816"/>
      <c r="D59" s="817"/>
      <c r="E59" s="817"/>
      <c r="F59" s="817"/>
      <c r="H59" s="828"/>
      <c r="I59" s="672"/>
      <c r="J59" s="829"/>
      <c r="K59" s="677"/>
    </row>
    <row r="60" spans="2:11" ht="12" customHeight="1" thickBot="1">
      <c r="B60" s="818"/>
      <c r="C60" s="816"/>
      <c r="D60" s="817"/>
      <c r="E60" s="817"/>
      <c r="F60" s="817"/>
      <c r="H60" s="830" t="s">
        <v>63</v>
      </c>
      <c r="I60" s="678"/>
      <c r="J60" s="679" t="s">
        <v>63</v>
      </c>
      <c r="K60" s="680"/>
    </row>
    <row r="61" spans="2:11" ht="12" customHeight="1" thickBot="1">
      <c r="B61" s="818"/>
      <c r="C61" s="816"/>
      <c r="D61" s="817"/>
      <c r="E61" s="817"/>
      <c r="F61" s="817"/>
      <c r="H61" s="831" t="s">
        <v>64</v>
      </c>
      <c r="I61" s="832"/>
      <c r="J61" s="833"/>
      <c r="K61" s="682"/>
    </row>
    <row r="62" spans="2:11" ht="12" customHeight="1">
      <c r="B62" s="40"/>
      <c r="C62" s="28"/>
      <c r="F62" s="26"/>
      <c r="G62" s="27"/>
    </row>
  </sheetData>
  <protectedRanges>
    <protectedRange sqref="F54" name="Oblast1_1_1_7_2_1"/>
    <protectedRange password="C521" sqref="H58:K59" name="Oblast1_1_1_2"/>
    <protectedRange sqref="E31 E34 E44 G31:K31 G34:K34 G44:K44" name="Oblast1_1_1_7_4_1"/>
  </protectedRanges>
  <mergeCells count="2">
    <mergeCell ref="C6:F6"/>
    <mergeCell ref="C7:F7"/>
  </mergeCells>
  <dataValidations count="1">
    <dataValidation type="list" allowBlank="1" showInputMessage="1" showErrorMessage="1" sqref="I2" xr:uid="{9289167C-2C20-4EDD-B0FE-3E325E75185C}">
      <formula1>$M$2:$M$8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3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fitToPage="1"/>
  </sheetPr>
  <dimension ref="B1:Q97"/>
  <sheetViews>
    <sheetView showGridLines="0" zoomScale="85" zoomScaleNormal="85" workbookViewId="0">
      <pane xSplit="1" ySplit="8" topLeftCell="B9" activePane="bottomRight" state="frozen"/>
      <selection activeCell="C28" sqref="C28"/>
      <selection pane="topRight" activeCell="C28" sqref="C28"/>
      <selection pane="bottomLeft" activeCell="C28" sqref="C28"/>
      <selection pane="bottomRight" activeCell="G2" sqref="G2"/>
    </sheetView>
  </sheetViews>
  <sheetFormatPr defaultColWidth="9.140625" defaultRowHeight="12.75"/>
  <cols>
    <col min="1" max="1" width="2.7109375" style="556" customWidth="1"/>
    <col min="2" max="2" width="3.5703125" style="556" customWidth="1"/>
    <col min="3" max="3" width="64.85546875" style="556" customWidth="1"/>
    <col min="4" max="4" width="14.7109375" style="556" customWidth="1"/>
    <col min="5" max="5" width="15" style="853" customWidth="1"/>
    <col min="6" max="9" width="15" style="556" customWidth="1"/>
    <col min="10" max="10" width="9.140625" style="556"/>
    <col min="11" max="11" width="20" style="556" customWidth="1"/>
    <col min="12" max="12" width="20.5703125" style="556" customWidth="1"/>
    <col min="13" max="13" width="19.7109375" style="556" customWidth="1"/>
    <col min="14" max="16384" width="9.140625" style="556"/>
  </cols>
  <sheetData>
    <row r="1" spans="2:17" ht="12.75" customHeight="1" thickBot="1">
      <c r="J1" s="438"/>
      <c r="K1" s="632"/>
      <c r="L1" s="313"/>
      <c r="M1" s="313"/>
      <c r="N1" s="313"/>
      <c r="O1" s="313"/>
      <c r="P1" s="313"/>
      <c r="Q1" s="313"/>
    </row>
    <row r="2" spans="2:17" ht="17.25" customHeight="1" thickBot="1">
      <c r="B2" s="439"/>
      <c r="C2" s="439"/>
      <c r="E2" s="272"/>
      <c r="F2" s="272" t="s">
        <v>0</v>
      </c>
      <c r="G2" s="296"/>
      <c r="H2" s="272" t="s">
        <v>1</v>
      </c>
      <c r="I2" s="273">
        <f>Identifikace!$B$14</f>
        <v>2025</v>
      </c>
      <c r="J2" s="438"/>
      <c r="K2" s="1661" t="s">
        <v>435</v>
      </c>
      <c r="L2" s="313"/>
      <c r="M2" s="313"/>
      <c r="N2" s="313"/>
      <c r="O2" s="313"/>
      <c r="P2" s="313"/>
      <c r="Q2" s="313"/>
    </row>
    <row r="3" spans="2:17" ht="12" customHeight="1">
      <c r="B3" s="439"/>
      <c r="C3" s="439"/>
      <c r="D3" s="272"/>
      <c r="E3" s="272"/>
      <c r="F3" s="272"/>
      <c r="G3" s="442"/>
      <c r="H3" s="272"/>
      <c r="I3" s="275"/>
      <c r="J3" s="438"/>
      <c r="K3" s="1661" t="s">
        <v>433</v>
      </c>
      <c r="M3" s="313"/>
      <c r="N3" s="313"/>
      <c r="O3" s="313"/>
      <c r="P3" s="313"/>
      <c r="Q3" s="313"/>
    </row>
    <row r="4" spans="2:17" ht="15.75">
      <c r="B4" s="440" t="s">
        <v>348</v>
      </c>
      <c r="C4" s="439"/>
      <c r="D4" s="439"/>
      <c r="E4" s="854"/>
      <c r="F4" s="439"/>
      <c r="G4" s="439"/>
      <c r="H4" s="439"/>
      <c r="I4" s="439"/>
      <c r="J4" s="438"/>
      <c r="K4" s="1661" t="s">
        <v>438</v>
      </c>
      <c r="L4" s="313"/>
      <c r="M4" s="313"/>
      <c r="N4" s="313"/>
      <c r="O4" s="313"/>
      <c r="P4" s="313"/>
      <c r="Q4" s="313"/>
    </row>
    <row r="5" spans="2:17" ht="13.5" customHeight="1" thickBot="1">
      <c r="B5" s="441"/>
      <c r="C5" s="442"/>
      <c r="D5" s="442"/>
      <c r="E5" s="274"/>
      <c r="F5" s="442"/>
      <c r="G5" s="443"/>
      <c r="H5" s="439"/>
      <c r="I5" s="444" t="s">
        <v>2</v>
      </c>
      <c r="J5" s="438"/>
      <c r="K5" s="1661" t="s">
        <v>431</v>
      </c>
      <c r="N5" s="313"/>
      <c r="O5" s="313"/>
      <c r="P5" s="313"/>
      <c r="Q5" s="313"/>
    </row>
    <row r="6" spans="2:17" ht="43.5" customHeight="1" thickBot="1">
      <c r="B6" s="283"/>
      <c r="C6" s="1697"/>
      <c r="D6" s="1698"/>
      <c r="E6" s="557" t="s">
        <v>65</v>
      </c>
      <c r="F6" s="557" t="s">
        <v>302</v>
      </c>
      <c r="G6" s="557" t="s">
        <v>303</v>
      </c>
      <c r="H6" s="557" t="s">
        <v>304</v>
      </c>
      <c r="I6" s="557" t="s">
        <v>305</v>
      </c>
      <c r="J6" s="438"/>
      <c r="K6" s="1661" t="s">
        <v>436</v>
      </c>
      <c r="N6" s="313"/>
      <c r="O6" s="313"/>
      <c r="P6" s="313"/>
      <c r="Q6" s="313"/>
    </row>
    <row r="7" spans="2:17" ht="13.5" thickBot="1">
      <c r="B7" s="445"/>
      <c r="C7" s="1699" t="s">
        <v>9</v>
      </c>
      <c r="D7" s="1700"/>
      <c r="E7" s="1342" t="s">
        <v>10</v>
      </c>
      <c r="F7" s="1342" t="s">
        <v>11</v>
      </c>
      <c r="G7" s="1343" t="s">
        <v>12</v>
      </c>
      <c r="H7" s="1344" t="s">
        <v>13</v>
      </c>
      <c r="I7" s="1345" t="s">
        <v>14</v>
      </c>
      <c r="J7" s="438"/>
      <c r="K7" s="1661" t="s">
        <v>437</v>
      </c>
      <c r="N7" s="313"/>
      <c r="O7" s="313"/>
      <c r="P7" s="313"/>
      <c r="Q7" s="313"/>
    </row>
    <row r="8" spans="2:17" ht="15" customHeight="1" thickBot="1">
      <c r="B8" s="283">
        <v>1</v>
      </c>
      <c r="C8" s="284" t="s">
        <v>311</v>
      </c>
      <c r="D8" s="297"/>
      <c r="E8" s="1052">
        <f>E9+E70</f>
        <v>0</v>
      </c>
      <c r="F8" s="1053">
        <f>F9+F70</f>
        <v>0</v>
      </c>
      <c r="G8" s="841">
        <f>G9+G70</f>
        <v>0</v>
      </c>
      <c r="H8" s="304">
        <f>H9+H70</f>
        <v>0</v>
      </c>
      <c r="I8" s="304">
        <f>G8-H8</f>
        <v>0</v>
      </c>
      <c r="J8" s="438"/>
      <c r="K8" s="1661" t="s">
        <v>432</v>
      </c>
      <c r="N8" s="313"/>
      <c r="O8" s="313"/>
      <c r="P8" s="313"/>
      <c r="Q8" s="313"/>
    </row>
    <row r="9" spans="2:17" ht="15" customHeight="1" thickBot="1">
      <c r="B9" s="283">
        <f>B8+1</f>
        <v>2</v>
      </c>
      <c r="C9" s="284" t="s">
        <v>312</v>
      </c>
      <c r="D9" s="297"/>
      <c r="E9" s="1052">
        <f>E10+E47+E48+E50+E55+E61</f>
        <v>0</v>
      </c>
      <c r="F9" s="1053">
        <f>F10+F47+F48+F50+F55+F61</f>
        <v>0</v>
      </c>
      <c r="G9" s="841">
        <f>G10+G47+G48+G50+G55+G61</f>
        <v>0</v>
      </c>
      <c r="H9" s="304">
        <f>H10+H47+H48+H50+H55+H61</f>
        <v>0</v>
      </c>
      <c r="I9" s="304">
        <f t="shared" ref="I9:I72" si="0">G9-H9</f>
        <v>0</v>
      </c>
      <c r="J9" s="438"/>
      <c r="N9" s="313"/>
      <c r="O9" s="313"/>
      <c r="P9" s="313"/>
      <c r="Q9" s="313"/>
    </row>
    <row r="10" spans="2:17">
      <c r="B10" s="285">
        <f t="shared" ref="B10:B73" si="1">B9+1</f>
        <v>3</v>
      </c>
      <c r="C10" s="286" t="s">
        <v>81</v>
      </c>
      <c r="D10" s="637"/>
      <c r="E10" s="1054">
        <f>E11+E12+E17</f>
        <v>0</v>
      </c>
      <c r="F10" s="1055">
        <f>F11+F12+F17</f>
        <v>0</v>
      </c>
      <c r="G10" s="842">
        <f>G11+G12+G17</f>
        <v>0</v>
      </c>
      <c r="H10" s="306">
        <f>H11+H12+H17</f>
        <v>0</v>
      </c>
      <c r="I10" s="305">
        <f t="shared" si="0"/>
        <v>0</v>
      </c>
    </row>
    <row r="11" spans="2:17">
      <c r="B11" s="285">
        <f>B10+1</f>
        <v>4</v>
      </c>
      <c r="C11" s="634" t="s">
        <v>98</v>
      </c>
      <c r="D11" s="637"/>
      <c r="E11" s="857">
        <f>F11+G11</f>
        <v>0</v>
      </c>
      <c r="F11" s="844"/>
      <c r="G11" s="309"/>
      <c r="H11" s="309"/>
      <c r="I11" s="305">
        <f t="shared" si="0"/>
        <v>0</v>
      </c>
    </row>
    <row r="12" spans="2:17">
      <c r="B12" s="285">
        <f t="shared" ref="B12:B17" si="2">B11+1</f>
        <v>5</v>
      </c>
      <c r="C12" s="288" t="s">
        <v>82</v>
      </c>
      <c r="D12" s="638"/>
      <c r="E12" s="857">
        <f>SUM(E13:E16)</f>
        <v>0</v>
      </c>
      <c r="F12" s="306">
        <f>SUM(F13:F16)</f>
        <v>0</v>
      </c>
      <c r="G12" s="306">
        <f>SUM(G13:G16)</f>
        <v>0</v>
      </c>
      <c r="H12" s="306">
        <f>SUM(H13:H16)</f>
        <v>0</v>
      </c>
      <c r="I12" s="305">
        <f t="shared" si="0"/>
        <v>0</v>
      </c>
    </row>
    <row r="13" spans="2:17" ht="13.5" customHeight="1">
      <c r="B13" s="285">
        <f t="shared" si="2"/>
        <v>6</v>
      </c>
      <c r="C13" s="289" t="s">
        <v>83</v>
      </c>
      <c r="D13" s="300"/>
      <c r="E13" s="857">
        <f>F13+G13</f>
        <v>0</v>
      </c>
      <c r="F13" s="309"/>
      <c r="G13" s="308"/>
      <c r="H13" s="308"/>
      <c r="I13" s="305">
        <f t="shared" si="0"/>
        <v>0</v>
      </c>
    </row>
    <row r="14" spans="2:17" ht="13.5" customHeight="1">
      <c r="B14" s="285">
        <f t="shared" si="2"/>
        <v>7</v>
      </c>
      <c r="C14" s="289" t="s">
        <v>84</v>
      </c>
      <c r="D14" s="300"/>
      <c r="E14" s="857">
        <f>F14+G14</f>
        <v>0</v>
      </c>
      <c r="F14" s="309"/>
      <c r="G14" s="308"/>
      <c r="H14" s="308"/>
      <c r="I14" s="305">
        <f t="shared" si="0"/>
        <v>0</v>
      </c>
    </row>
    <row r="15" spans="2:17">
      <c r="B15" s="285">
        <f t="shared" si="2"/>
        <v>8</v>
      </c>
      <c r="C15" s="289" t="s">
        <v>85</v>
      </c>
      <c r="D15" s="300"/>
      <c r="E15" s="857">
        <f>F15+G15</f>
        <v>0</v>
      </c>
      <c r="F15" s="309"/>
      <c r="G15" s="308"/>
      <c r="H15" s="308"/>
      <c r="I15" s="305">
        <f t="shared" si="0"/>
        <v>0</v>
      </c>
    </row>
    <row r="16" spans="2:17">
      <c r="B16" s="285">
        <f t="shared" si="2"/>
        <v>9</v>
      </c>
      <c r="C16" s="289" t="s">
        <v>86</v>
      </c>
      <c r="D16" s="300"/>
      <c r="E16" s="857">
        <f>F16+G16</f>
        <v>0</v>
      </c>
      <c r="F16" s="309"/>
      <c r="G16" s="308"/>
      <c r="H16" s="308"/>
      <c r="I16" s="305">
        <f t="shared" si="0"/>
        <v>0</v>
      </c>
    </row>
    <row r="17" spans="2:11">
      <c r="B17" s="285">
        <f t="shared" si="2"/>
        <v>10</v>
      </c>
      <c r="C17" s="288" t="s">
        <v>87</v>
      </c>
      <c r="D17" s="638"/>
      <c r="E17" s="857">
        <f>E18+E21+E24+E25+E26+E29+E32+E35+E36+E39+E40+E43+E44</f>
        <v>0</v>
      </c>
      <c r="F17" s="306">
        <f>F18+F21+F24+F25+F26+F29+F32+F35+F36+F39+F40+F43+F44</f>
        <v>0</v>
      </c>
      <c r="G17" s="306">
        <f>G18+G21+G24+G25+G26+G29+G32+G35+G36+G39+G40+G43+G44</f>
        <v>0</v>
      </c>
      <c r="H17" s="306">
        <f>H18+H21+H24+H25+H26+H29+H32+H35+H36+H39+H40+H43+H44</f>
        <v>0</v>
      </c>
      <c r="I17" s="306">
        <f t="shared" si="0"/>
        <v>0</v>
      </c>
    </row>
    <row r="18" spans="2:11">
      <c r="B18" s="285">
        <f t="shared" si="1"/>
        <v>11</v>
      </c>
      <c r="C18" s="289" t="s">
        <v>88</v>
      </c>
      <c r="D18" s="300"/>
      <c r="E18" s="857">
        <f>SUM(E19:E20)</f>
        <v>0</v>
      </c>
      <c r="F18" s="306">
        <f>SUM(F19:F20)</f>
        <v>0</v>
      </c>
      <c r="G18" s="306">
        <f>SUM(G19:G20)</f>
        <v>0</v>
      </c>
      <c r="H18" s="306">
        <f>SUM(H19:H20)</f>
        <v>0</v>
      </c>
      <c r="I18" s="305">
        <f t="shared" si="0"/>
        <v>0</v>
      </c>
    </row>
    <row r="19" spans="2:11">
      <c r="B19" s="285">
        <f t="shared" si="1"/>
        <v>12</v>
      </c>
      <c r="C19" s="558" t="s">
        <v>269</v>
      </c>
      <c r="D19" s="300"/>
      <c r="E19" s="857">
        <f>F19+G19</f>
        <v>0</v>
      </c>
      <c r="F19" s="309"/>
      <c r="G19" s="309"/>
      <c r="H19" s="309"/>
      <c r="I19" s="305">
        <f t="shared" si="0"/>
        <v>0</v>
      </c>
    </row>
    <row r="20" spans="2:11">
      <c r="B20" s="285">
        <f t="shared" si="1"/>
        <v>13</v>
      </c>
      <c r="C20" s="558" t="s">
        <v>270</v>
      </c>
      <c r="D20" s="300"/>
      <c r="E20" s="857">
        <f>F20+G20</f>
        <v>0</v>
      </c>
      <c r="F20" s="309"/>
      <c r="G20" s="309"/>
      <c r="H20" s="309"/>
      <c r="I20" s="305">
        <f t="shared" si="0"/>
        <v>0</v>
      </c>
    </row>
    <row r="21" spans="2:11">
      <c r="B21" s="285">
        <f t="shared" si="1"/>
        <v>14</v>
      </c>
      <c r="C21" s="289" t="s">
        <v>313</v>
      </c>
      <c r="D21" s="300"/>
      <c r="E21" s="857">
        <f>SUM(E22:E23)</f>
        <v>0</v>
      </c>
      <c r="F21" s="306">
        <f>SUM(F22:F23)</f>
        <v>0</v>
      </c>
      <c r="G21" s="306">
        <f>SUM(G22:G23)</f>
        <v>0</v>
      </c>
      <c r="H21" s="306">
        <f>SUM(H22:H23)</f>
        <v>0</v>
      </c>
      <c r="I21" s="305">
        <f t="shared" si="0"/>
        <v>0</v>
      </c>
    </row>
    <row r="22" spans="2:11">
      <c r="B22" s="285">
        <f t="shared" si="1"/>
        <v>15</v>
      </c>
      <c r="C22" s="558" t="s">
        <v>269</v>
      </c>
      <c r="D22" s="300"/>
      <c r="E22" s="857">
        <f>F22+G22</f>
        <v>0</v>
      </c>
      <c r="F22" s="309"/>
      <c r="G22" s="309"/>
      <c r="H22" s="309"/>
      <c r="I22" s="305">
        <f t="shared" si="0"/>
        <v>0</v>
      </c>
    </row>
    <row r="23" spans="2:11">
      <c r="B23" s="285">
        <f t="shared" si="1"/>
        <v>16</v>
      </c>
      <c r="C23" s="558" t="s">
        <v>270</v>
      </c>
      <c r="D23" s="300"/>
      <c r="E23" s="857">
        <f>F23+G23</f>
        <v>0</v>
      </c>
      <c r="F23" s="309"/>
      <c r="G23" s="309"/>
      <c r="H23" s="309"/>
      <c r="I23" s="305">
        <f t="shared" si="0"/>
        <v>0</v>
      </c>
    </row>
    <row r="24" spans="2:11">
      <c r="B24" s="285">
        <f t="shared" si="1"/>
        <v>17</v>
      </c>
      <c r="C24" s="289" t="s">
        <v>271</v>
      </c>
      <c r="D24" s="300"/>
      <c r="E24" s="857">
        <f>F24+G24</f>
        <v>0</v>
      </c>
      <c r="F24" s="309"/>
      <c r="G24" s="309"/>
      <c r="H24" s="309"/>
      <c r="I24" s="305">
        <f t="shared" si="0"/>
        <v>0</v>
      </c>
    </row>
    <row r="25" spans="2:11">
      <c r="B25" s="285">
        <f t="shared" si="1"/>
        <v>18</v>
      </c>
      <c r="C25" s="289" t="s">
        <v>272</v>
      </c>
      <c r="D25" s="300"/>
      <c r="E25" s="857">
        <f>F25+G25</f>
        <v>0</v>
      </c>
      <c r="F25" s="309"/>
      <c r="G25" s="309"/>
      <c r="H25" s="309"/>
      <c r="I25" s="305">
        <f t="shared" si="0"/>
        <v>0</v>
      </c>
    </row>
    <row r="26" spans="2:11">
      <c r="B26" s="285">
        <f t="shared" si="1"/>
        <v>19</v>
      </c>
      <c r="C26" s="289" t="s">
        <v>273</v>
      </c>
      <c r="D26" s="300"/>
      <c r="E26" s="857">
        <f>SUM(E27:E28)</f>
        <v>0</v>
      </c>
      <c r="F26" s="306">
        <f>SUM(F27:F28)</f>
        <v>0</v>
      </c>
      <c r="G26" s="306">
        <f>SUM(G27:G28)</f>
        <v>0</v>
      </c>
      <c r="H26" s="306">
        <f>SUM(H27:H28)</f>
        <v>0</v>
      </c>
      <c r="I26" s="305">
        <f t="shared" si="0"/>
        <v>0</v>
      </c>
      <c r="K26" s="633"/>
    </row>
    <row r="27" spans="2:11">
      <c r="B27" s="285">
        <f t="shared" si="1"/>
        <v>20</v>
      </c>
      <c r="C27" s="558" t="s">
        <v>269</v>
      </c>
      <c r="D27" s="300"/>
      <c r="E27" s="857">
        <f>F27+G27</f>
        <v>0</v>
      </c>
      <c r="F27" s="309"/>
      <c r="G27" s="309"/>
      <c r="H27" s="309"/>
      <c r="I27" s="305">
        <f t="shared" si="0"/>
        <v>0</v>
      </c>
      <c r="K27" s="633"/>
    </row>
    <row r="28" spans="2:11">
      <c r="B28" s="285">
        <f t="shared" si="1"/>
        <v>21</v>
      </c>
      <c r="C28" s="558" t="s">
        <v>270</v>
      </c>
      <c r="D28" s="300"/>
      <c r="E28" s="857">
        <f>F28+G28</f>
        <v>0</v>
      </c>
      <c r="F28" s="309"/>
      <c r="G28" s="309"/>
      <c r="H28" s="309"/>
      <c r="I28" s="305">
        <f t="shared" si="0"/>
        <v>0</v>
      </c>
    </row>
    <row r="29" spans="2:11">
      <c r="B29" s="285">
        <f t="shared" si="1"/>
        <v>22</v>
      </c>
      <c r="C29" s="289" t="s">
        <v>89</v>
      </c>
      <c r="D29" s="300"/>
      <c r="E29" s="857">
        <f>SUM(E30:E31)</f>
        <v>0</v>
      </c>
      <c r="F29" s="306">
        <f>SUM(F30:F31)</f>
        <v>0</v>
      </c>
      <c r="G29" s="306">
        <f>SUM(G30:G31)</f>
        <v>0</v>
      </c>
      <c r="H29" s="306">
        <f>SUM(H30:H31)</f>
        <v>0</v>
      </c>
      <c r="I29" s="305">
        <f t="shared" si="0"/>
        <v>0</v>
      </c>
    </row>
    <row r="30" spans="2:11">
      <c r="B30" s="285">
        <f t="shared" si="1"/>
        <v>23</v>
      </c>
      <c r="C30" s="558" t="s">
        <v>269</v>
      </c>
      <c r="D30" s="300"/>
      <c r="E30" s="857">
        <f>F30+G30</f>
        <v>0</v>
      </c>
      <c r="F30" s="309"/>
      <c r="G30" s="309"/>
      <c r="H30" s="309"/>
      <c r="I30" s="307">
        <f t="shared" si="0"/>
        <v>0</v>
      </c>
    </row>
    <row r="31" spans="2:11">
      <c r="B31" s="285">
        <f t="shared" si="1"/>
        <v>24</v>
      </c>
      <c r="C31" s="558" t="s">
        <v>270</v>
      </c>
      <c r="D31" s="300"/>
      <c r="E31" s="857">
        <f>F31+G31</f>
        <v>0</v>
      </c>
      <c r="F31" s="309"/>
      <c r="G31" s="309"/>
      <c r="H31" s="309"/>
      <c r="I31" s="305">
        <f t="shared" si="0"/>
        <v>0</v>
      </c>
    </row>
    <row r="32" spans="2:11">
      <c r="B32" s="285">
        <f t="shared" si="1"/>
        <v>25</v>
      </c>
      <c r="C32" s="289" t="s">
        <v>90</v>
      </c>
      <c r="D32" s="300"/>
      <c r="E32" s="857">
        <f>SUM(E33:E34)</f>
        <v>0</v>
      </c>
      <c r="F32" s="306">
        <f>SUM(F33:F34)</f>
        <v>0</v>
      </c>
      <c r="G32" s="306">
        <f>SUM(G33:G34)</f>
        <v>0</v>
      </c>
      <c r="H32" s="306">
        <f>SUM(H33:H34)</f>
        <v>0</v>
      </c>
      <c r="I32" s="305">
        <f t="shared" si="0"/>
        <v>0</v>
      </c>
    </row>
    <row r="33" spans="2:12">
      <c r="B33" s="285">
        <f t="shared" si="1"/>
        <v>26</v>
      </c>
      <c r="C33" s="558" t="s">
        <v>269</v>
      </c>
      <c r="D33" s="300"/>
      <c r="E33" s="1056">
        <f>F33+G33</f>
        <v>0</v>
      </c>
      <c r="F33" s="308"/>
      <c r="G33" s="308"/>
      <c r="H33" s="309"/>
      <c r="I33" s="305">
        <f t="shared" si="0"/>
        <v>0</v>
      </c>
    </row>
    <row r="34" spans="2:12">
      <c r="B34" s="285">
        <f t="shared" si="1"/>
        <v>27</v>
      </c>
      <c r="C34" s="558" t="s">
        <v>270</v>
      </c>
      <c r="D34" s="300"/>
      <c r="E34" s="1056">
        <f>F34+G34</f>
        <v>0</v>
      </c>
      <c r="F34" s="308"/>
      <c r="G34" s="308"/>
      <c r="H34" s="309"/>
      <c r="I34" s="305">
        <f t="shared" si="0"/>
        <v>0</v>
      </c>
    </row>
    <row r="35" spans="2:12">
      <c r="B35" s="285">
        <f t="shared" si="1"/>
        <v>28</v>
      </c>
      <c r="C35" s="289" t="s">
        <v>202</v>
      </c>
      <c r="D35" s="300"/>
      <c r="E35" s="857">
        <f>F35+G35</f>
        <v>0</v>
      </c>
      <c r="F35" s="309"/>
      <c r="G35" s="309"/>
      <c r="H35" s="309"/>
      <c r="I35" s="305">
        <f t="shared" si="0"/>
        <v>0</v>
      </c>
    </row>
    <row r="36" spans="2:12">
      <c r="B36" s="285">
        <f t="shared" si="1"/>
        <v>29</v>
      </c>
      <c r="C36" s="289" t="s">
        <v>203</v>
      </c>
      <c r="D36" s="300"/>
      <c r="E36" s="857">
        <f>SUM(E37:E38)</f>
        <v>0</v>
      </c>
      <c r="F36" s="306">
        <f>SUM(F37:F38)</f>
        <v>0</v>
      </c>
      <c r="G36" s="306">
        <f>SUM(G37:G38)</f>
        <v>0</v>
      </c>
      <c r="H36" s="306">
        <f>SUM(H37:H38)</f>
        <v>0</v>
      </c>
      <c r="I36" s="305">
        <f t="shared" si="0"/>
        <v>0</v>
      </c>
    </row>
    <row r="37" spans="2:12">
      <c r="B37" s="285">
        <f t="shared" si="1"/>
        <v>30</v>
      </c>
      <c r="C37" s="558" t="s">
        <v>269</v>
      </c>
      <c r="D37" s="300"/>
      <c r="E37" s="857">
        <f>F37+G37</f>
        <v>0</v>
      </c>
      <c r="F37" s="309"/>
      <c r="G37" s="309"/>
      <c r="H37" s="309"/>
      <c r="I37" s="305">
        <f t="shared" si="0"/>
        <v>0</v>
      </c>
      <c r="L37" s="640"/>
    </row>
    <row r="38" spans="2:12">
      <c r="B38" s="285">
        <f t="shared" si="1"/>
        <v>31</v>
      </c>
      <c r="C38" s="558" t="s">
        <v>270</v>
      </c>
      <c r="D38" s="300"/>
      <c r="E38" s="857">
        <f>F38+G38</f>
        <v>0</v>
      </c>
      <c r="F38" s="309"/>
      <c r="G38" s="309"/>
      <c r="H38" s="309"/>
      <c r="I38" s="305">
        <f t="shared" si="0"/>
        <v>0</v>
      </c>
    </row>
    <row r="39" spans="2:12">
      <c r="B39" s="285">
        <f t="shared" si="1"/>
        <v>32</v>
      </c>
      <c r="C39" s="289" t="s">
        <v>204</v>
      </c>
      <c r="D39" s="300"/>
      <c r="E39" s="857">
        <f>F39+G39</f>
        <v>0</v>
      </c>
      <c r="F39" s="309"/>
      <c r="G39" s="309"/>
      <c r="H39" s="309"/>
      <c r="I39" s="305">
        <f t="shared" si="0"/>
        <v>0</v>
      </c>
    </row>
    <row r="40" spans="2:12">
      <c r="B40" s="285">
        <f t="shared" si="1"/>
        <v>33</v>
      </c>
      <c r="C40" s="289" t="s">
        <v>205</v>
      </c>
      <c r="D40" s="300"/>
      <c r="E40" s="857">
        <f>SUM(E41:E42)</f>
        <v>0</v>
      </c>
      <c r="F40" s="306">
        <f>SUM(F41:F42)</f>
        <v>0</v>
      </c>
      <c r="G40" s="306">
        <f>SUM(G41:G42)</f>
        <v>0</v>
      </c>
      <c r="H40" s="306">
        <f>SUM(H41:H42)</f>
        <v>0</v>
      </c>
      <c r="I40" s="305">
        <f t="shared" si="0"/>
        <v>0</v>
      </c>
    </row>
    <row r="41" spans="2:12">
      <c r="B41" s="285">
        <f t="shared" si="1"/>
        <v>34</v>
      </c>
      <c r="C41" s="311" t="s">
        <v>206</v>
      </c>
      <c r="D41" s="300"/>
      <c r="E41" s="857">
        <f>F41+G41</f>
        <v>0</v>
      </c>
      <c r="F41" s="308"/>
      <c r="G41" s="308"/>
      <c r="H41" s="308"/>
      <c r="I41" s="305">
        <f t="shared" si="0"/>
        <v>0</v>
      </c>
    </row>
    <row r="42" spans="2:12">
      <c r="B42" s="285">
        <f t="shared" si="1"/>
        <v>35</v>
      </c>
      <c r="C42" s="312" t="s">
        <v>207</v>
      </c>
      <c r="D42" s="639"/>
      <c r="E42" s="1057">
        <f>F42+G42</f>
        <v>0</v>
      </c>
      <c r="F42" s="308"/>
      <c r="G42" s="308"/>
      <c r="H42" s="308"/>
      <c r="I42" s="307">
        <f t="shared" si="0"/>
        <v>0</v>
      </c>
    </row>
    <row r="43" spans="2:12">
      <c r="B43" s="285">
        <f t="shared" si="1"/>
        <v>36</v>
      </c>
      <c r="C43" s="289" t="s">
        <v>208</v>
      </c>
      <c r="D43" s="300"/>
      <c r="E43" s="857">
        <f>F43+G43</f>
        <v>0</v>
      </c>
      <c r="F43" s="308"/>
      <c r="G43" s="308"/>
      <c r="H43" s="308"/>
      <c r="I43" s="305">
        <f t="shared" si="0"/>
        <v>0</v>
      </c>
    </row>
    <row r="44" spans="2:12">
      <c r="B44" s="285">
        <f t="shared" si="1"/>
        <v>37</v>
      </c>
      <c r="C44" s="289" t="s">
        <v>91</v>
      </c>
      <c r="D44" s="300"/>
      <c r="E44" s="857">
        <f>SUM(E45:E46)</f>
        <v>0</v>
      </c>
      <c r="F44" s="306">
        <f>SUM(F45:F46)</f>
        <v>0</v>
      </c>
      <c r="G44" s="306">
        <f>SUM(G45:G46)</f>
        <v>0</v>
      </c>
      <c r="H44" s="306">
        <f>SUM(H45:H46)</f>
        <v>0</v>
      </c>
      <c r="I44" s="305">
        <f t="shared" si="0"/>
        <v>0</v>
      </c>
    </row>
    <row r="45" spans="2:12">
      <c r="B45" s="285">
        <f t="shared" si="1"/>
        <v>38</v>
      </c>
      <c r="C45" s="558" t="s">
        <v>269</v>
      </c>
      <c r="D45" s="300"/>
      <c r="E45" s="857">
        <f>F45+G45</f>
        <v>0</v>
      </c>
      <c r="F45" s="309"/>
      <c r="G45" s="309"/>
      <c r="H45" s="309"/>
      <c r="I45" s="305">
        <f>G45-H45</f>
        <v>0</v>
      </c>
    </row>
    <row r="46" spans="2:12">
      <c r="B46" s="285">
        <f t="shared" si="1"/>
        <v>39</v>
      </c>
      <c r="C46" s="558" t="s">
        <v>270</v>
      </c>
      <c r="D46" s="300"/>
      <c r="E46" s="857">
        <f>F46+G46</f>
        <v>0</v>
      </c>
      <c r="F46" s="309"/>
      <c r="G46" s="309"/>
      <c r="H46" s="309"/>
      <c r="I46" s="305">
        <f t="shared" si="0"/>
        <v>0</v>
      </c>
    </row>
    <row r="47" spans="2:12">
      <c r="B47" s="285">
        <f t="shared" si="1"/>
        <v>40</v>
      </c>
      <c r="C47" s="295" t="s">
        <v>76</v>
      </c>
      <c r="D47" s="290"/>
      <c r="E47" s="857">
        <f>F47+G47</f>
        <v>0</v>
      </c>
      <c r="F47" s="309"/>
      <c r="G47" s="309"/>
      <c r="H47" s="309"/>
      <c r="I47" s="305">
        <f t="shared" si="0"/>
        <v>0</v>
      </c>
    </row>
    <row r="48" spans="2:12">
      <c r="B48" s="285">
        <f t="shared" si="1"/>
        <v>41</v>
      </c>
      <c r="C48" s="295" t="s">
        <v>77</v>
      </c>
      <c r="D48" s="290"/>
      <c r="E48" s="857">
        <f>F48+G48</f>
        <v>0</v>
      </c>
      <c r="F48" s="309"/>
      <c r="G48" s="309"/>
      <c r="H48" s="309"/>
      <c r="I48" s="305">
        <f t="shared" si="0"/>
        <v>0</v>
      </c>
    </row>
    <row r="49" spans="2:10">
      <c r="B49" s="285">
        <f t="shared" si="1"/>
        <v>42</v>
      </c>
      <c r="C49" s="1411" t="s">
        <v>379</v>
      </c>
      <c r="D49" s="1407"/>
      <c r="E49" s="1408"/>
      <c r="F49" s="1409"/>
      <c r="G49" s="1409"/>
      <c r="H49" s="1409"/>
      <c r="I49" s="1410"/>
    </row>
    <row r="50" spans="2:10">
      <c r="B50" s="285">
        <f>B49+1</f>
        <v>43</v>
      </c>
      <c r="C50" s="286" t="s">
        <v>92</v>
      </c>
      <c r="D50" s="287"/>
      <c r="E50" s="857">
        <f>SUM(E51:E52)</f>
        <v>0</v>
      </c>
      <c r="F50" s="306">
        <f>SUM(F51:F52)</f>
        <v>0</v>
      </c>
      <c r="G50" s="306">
        <f>SUM(G51:G52)</f>
        <v>0</v>
      </c>
      <c r="H50" s="306">
        <f>SUM(H51:H52)</f>
        <v>0</v>
      </c>
      <c r="I50" s="305">
        <f t="shared" si="0"/>
        <v>0</v>
      </c>
    </row>
    <row r="51" spans="2:10">
      <c r="B51" s="285">
        <f t="shared" si="1"/>
        <v>44</v>
      </c>
      <c r="C51" s="286" t="s">
        <v>93</v>
      </c>
      <c r="D51" s="287"/>
      <c r="E51" s="857">
        <f>F51+G51</f>
        <v>0</v>
      </c>
      <c r="F51" s="844"/>
      <c r="G51" s="308"/>
      <c r="H51" s="308"/>
      <c r="I51" s="305">
        <f t="shared" si="0"/>
        <v>0</v>
      </c>
    </row>
    <row r="52" spans="2:10">
      <c r="B52" s="285">
        <f t="shared" si="1"/>
        <v>45</v>
      </c>
      <c r="C52" s="286" t="s">
        <v>280</v>
      </c>
      <c r="D52" s="287"/>
      <c r="E52" s="857">
        <f>SUM(E53:E54)</f>
        <v>0</v>
      </c>
      <c r="F52" s="306">
        <f>SUM(F53:F54)</f>
        <v>0</v>
      </c>
      <c r="G52" s="306">
        <f>SUM(G53:G54)</f>
        <v>0</v>
      </c>
      <c r="H52" s="306">
        <f>SUM(H53:H54)</f>
        <v>0</v>
      </c>
      <c r="I52" s="305">
        <f t="shared" si="0"/>
        <v>0</v>
      </c>
    </row>
    <row r="53" spans="2:10">
      <c r="B53" s="285">
        <f t="shared" si="1"/>
        <v>46</v>
      </c>
      <c r="C53" s="289" t="s">
        <v>265</v>
      </c>
      <c r="D53" s="287"/>
      <c r="E53" s="857">
        <f>F53+G53</f>
        <v>0</v>
      </c>
      <c r="F53" s="844"/>
      <c r="G53" s="308"/>
      <c r="H53" s="308"/>
      <c r="I53" s="305">
        <f t="shared" si="0"/>
        <v>0</v>
      </c>
    </row>
    <row r="54" spans="2:10">
      <c r="B54" s="285">
        <f t="shared" si="1"/>
        <v>47</v>
      </c>
      <c r="C54" s="289" t="s">
        <v>266</v>
      </c>
      <c r="D54" s="287"/>
      <c r="E54" s="857">
        <f>F54+G54</f>
        <v>0</v>
      </c>
      <c r="F54" s="844"/>
      <c r="G54" s="308"/>
      <c r="H54" s="308"/>
      <c r="I54" s="305">
        <f t="shared" si="0"/>
        <v>0</v>
      </c>
    </row>
    <row r="55" spans="2:10">
      <c r="B55" s="285">
        <f t="shared" si="1"/>
        <v>48</v>
      </c>
      <c r="C55" s="286" t="s">
        <v>267</v>
      </c>
      <c r="D55" s="287"/>
      <c r="E55" s="857">
        <f>SUM(E56,E60)</f>
        <v>0</v>
      </c>
      <c r="F55" s="306">
        <f>SUM(F56,F60)</f>
        <v>0</v>
      </c>
      <c r="G55" s="306">
        <f>SUM(G56,G60)</f>
        <v>0</v>
      </c>
      <c r="H55" s="306">
        <f>SUM(H56,H60)</f>
        <v>0</v>
      </c>
      <c r="I55" s="305">
        <f t="shared" si="0"/>
        <v>0</v>
      </c>
    </row>
    <row r="56" spans="2:10" ht="14.25">
      <c r="B56" s="285">
        <f t="shared" si="1"/>
        <v>49</v>
      </c>
      <c r="C56" s="1404" t="s">
        <v>376</v>
      </c>
      <c r="D56" s="287"/>
      <c r="E56" s="857">
        <f>SUM(E57:E59)</f>
        <v>0</v>
      </c>
      <c r="F56" s="306">
        <f>SUM(F57:F59)</f>
        <v>0</v>
      </c>
      <c r="G56" s="306">
        <f>SUM(G57:G59)</f>
        <v>0</v>
      </c>
      <c r="H56" s="306">
        <f>SUM(H57:H59)</f>
        <v>0</v>
      </c>
      <c r="I56" s="305">
        <f t="shared" si="0"/>
        <v>0</v>
      </c>
    </row>
    <row r="57" spans="2:10">
      <c r="B57" s="285">
        <f t="shared" si="1"/>
        <v>50</v>
      </c>
      <c r="C57" s="289" t="s">
        <v>281</v>
      </c>
      <c r="D57" s="287"/>
      <c r="E57" s="857">
        <f>F57+G57</f>
        <v>0</v>
      </c>
      <c r="F57" s="844"/>
      <c r="G57" s="308"/>
      <c r="H57" s="308"/>
      <c r="I57" s="305">
        <f t="shared" si="0"/>
        <v>0</v>
      </c>
    </row>
    <row r="58" spans="2:10">
      <c r="B58" s="285">
        <f t="shared" si="1"/>
        <v>51</v>
      </c>
      <c r="C58" s="289" t="s">
        <v>283</v>
      </c>
      <c r="D58" s="287"/>
      <c r="E58" s="857">
        <f>F58+G58</f>
        <v>0</v>
      </c>
      <c r="F58" s="844"/>
      <c r="G58" s="308"/>
      <c r="H58" s="308"/>
      <c r="I58" s="305">
        <f t="shared" si="0"/>
        <v>0</v>
      </c>
    </row>
    <row r="59" spans="2:10">
      <c r="B59" s="285">
        <f t="shared" si="1"/>
        <v>52</v>
      </c>
      <c r="C59" s="289" t="s">
        <v>284</v>
      </c>
      <c r="D59" s="287"/>
      <c r="E59" s="857">
        <f>F59+G59</f>
        <v>0</v>
      </c>
      <c r="F59" s="844"/>
      <c r="G59" s="308"/>
      <c r="H59" s="308"/>
      <c r="I59" s="305">
        <f t="shared" si="0"/>
        <v>0</v>
      </c>
    </row>
    <row r="60" spans="2:10">
      <c r="B60" s="285">
        <f t="shared" si="1"/>
        <v>53</v>
      </c>
      <c r="C60" s="288" t="s">
        <v>278</v>
      </c>
      <c r="D60" s="287"/>
      <c r="E60" s="857">
        <f>F60+G60</f>
        <v>0</v>
      </c>
      <c r="F60" s="844"/>
      <c r="G60" s="309"/>
      <c r="H60" s="309"/>
      <c r="I60" s="305">
        <f t="shared" si="0"/>
        <v>0</v>
      </c>
    </row>
    <row r="61" spans="2:10">
      <c r="B61" s="285">
        <f t="shared" si="1"/>
        <v>54</v>
      </c>
      <c r="C61" s="286" t="s">
        <v>95</v>
      </c>
      <c r="D61" s="287"/>
      <c r="E61" s="857">
        <f>SUM(E62:E65)</f>
        <v>0</v>
      </c>
      <c r="F61" s="306">
        <f>SUM(F62:F65)</f>
        <v>0</v>
      </c>
      <c r="G61" s="306">
        <f>SUM(G62:G65)</f>
        <v>0</v>
      </c>
      <c r="H61" s="306">
        <f>SUM(H62:H65)</f>
        <v>0</v>
      </c>
      <c r="I61" s="305">
        <f t="shared" si="0"/>
        <v>0</v>
      </c>
    </row>
    <row r="62" spans="2:10">
      <c r="B62" s="285">
        <f t="shared" si="1"/>
        <v>55</v>
      </c>
      <c r="C62" s="291" t="s">
        <v>99</v>
      </c>
      <c r="D62" s="292"/>
      <c r="E62" s="858">
        <f t="shared" ref="E62:E69" si="3">F62+G62</f>
        <v>0</v>
      </c>
      <c r="F62" s="310"/>
      <c r="G62" s="310"/>
      <c r="H62" s="310"/>
      <c r="I62" s="305">
        <f t="shared" si="0"/>
        <v>0</v>
      </c>
      <c r="J62" s="635"/>
    </row>
    <row r="63" spans="2:10">
      <c r="B63" s="285">
        <f t="shared" si="1"/>
        <v>56</v>
      </c>
      <c r="C63" s="291" t="s">
        <v>94</v>
      </c>
      <c r="D63" s="292"/>
      <c r="E63" s="858">
        <f t="shared" si="3"/>
        <v>0</v>
      </c>
      <c r="F63" s="310"/>
      <c r="G63" s="310"/>
      <c r="H63" s="310"/>
      <c r="I63" s="305">
        <f t="shared" si="0"/>
        <v>0</v>
      </c>
    </row>
    <row r="64" spans="2:10">
      <c r="B64" s="285">
        <f t="shared" si="1"/>
        <v>57</v>
      </c>
      <c r="C64" s="288" t="s">
        <v>276</v>
      </c>
      <c r="D64" s="292"/>
      <c r="E64" s="858">
        <f t="shared" si="3"/>
        <v>0</v>
      </c>
      <c r="F64" s="310"/>
      <c r="G64" s="310"/>
      <c r="H64" s="310"/>
      <c r="I64" s="305">
        <f t="shared" si="0"/>
        <v>0</v>
      </c>
    </row>
    <row r="65" spans="2:10">
      <c r="B65" s="894">
        <f t="shared" si="1"/>
        <v>58</v>
      </c>
      <c r="C65" s="291" t="s">
        <v>268</v>
      </c>
      <c r="D65" s="292"/>
      <c r="E65" s="858">
        <f t="shared" si="3"/>
        <v>0</v>
      </c>
      <c r="F65" s="306">
        <f>SUM(F66:F69)</f>
        <v>0</v>
      </c>
      <c r="G65" s="306">
        <f>SUM(G66:G69)</f>
        <v>0</v>
      </c>
      <c r="H65" s="306">
        <f>SUM(H66:H69)</f>
        <v>0</v>
      </c>
      <c r="I65" s="858">
        <f t="shared" si="0"/>
        <v>0</v>
      </c>
    </row>
    <row r="66" spans="2:10">
      <c r="B66" s="894">
        <f t="shared" si="1"/>
        <v>59</v>
      </c>
      <c r="C66" s="289" t="s">
        <v>314</v>
      </c>
      <c r="D66" s="900"/>
      <c r="E66" s="858">
        <f t="shared" si="3"/>
        <v>0</v>
      </c>
      <c r="F66" s="899"/>
      <c r="G66" s="899"/>
      <c r="H66" s="899"/>
      <c r="I66" s="858">
        <f t="shared" si="0"/>
        <v>0</v>
      </c>
    </row>
    <row r="67" spans="2:10">
      <c r="B67" s="894">
        <f t="shared" si="1"/>
        <v>60</v>
      </c>
      <c r="C67" s="289" t="s">
        <v>315</v>
      </c>
      <c r="D67" s="900"/>
      <c r="E67" s="858">
        <f t="shared" si="3"/>
        <v>0</v>
      </c>
      <c r="F67" s="899"/>
      <c r="G67" s="899"/>
      <c r="H67" s="899"/>
      <c r="I67" s="858">
        <f t="shared" si="0"/>
        <v>0</v>
      </c>
    </row>
    <row r="68" spans="2:10">
      <c r="B68" s="894">
        <f t="shared" si="1"/>
        <v>61</v>
      </c>
      <c r="C68" s="289" t="s">
        <v>316</v>
      </c>
      <c r="D68" s="900"/>
      <c r="E68" s="858">
        <f t="shared" si="3"/>
        <v>0</v>
      </c>
      <c r="F68" s="899"/>
      <c r="G68" s="899"/>
      <c r="H68" s="899"/>
      <c r="I68" s="858">
        <f t="shared" si="0"/>
        <v>0</v>
      </c>
    </row>
    <row r="69" spans="2:10">
      <c r="B69" s="285">
        <f t="shared" si="1"/>
        <v>62</v>
      </c>
      <c r="C69" s="289" t="s">
        <v>317</v>
      </c>
      <c r="D69" s="900"/>
      <c r="E69" s="857">
        <f t="shared" si="3"/>
        <v>0</v>
      </c>
      <c r="F69" s="899"/>
      <c r="G69" s="899"/>
      <c r="H69" s="899"/>
      <c r="I69" s="305">
        <f t="shared" si="0"/>
        <v>0</v>
      </c>
    </row>
    <row r="70" spans="2:10" ht="13.5" thickBot="1">
      <c r="B70" s="895">
        <f t="shared" si="1"/>
        <v>63</v>
      </c>
      <c r="C70" s="896" t="s">
        <v>318</v>
      </c>
      <c r="D70" s="897"/>
      <c r="E70" s="898">
        <f>E71+E72+E73</f>
        <v>0</v>
      </c>
      <c r="F70" s="898">
        <f>F72</f>
        <v>0</v>
      </c>
      <c r="G70" s="898">
        <f>G72</f>
        <v>0</v>
      </c>
      <c r="H70" s="898">
        <f>H72</f>
        <v>0</v>
      </c>
      <c r="I70" s="898">
        <f t="shared" si="0"/>
        <v>0</v>
      </c>
    </row>
    <row r="71" spans="2:10">
      <c r="B71" s="42">
        <f t="shared" si="1"/>
        <v>64</v>
      </c>
      <c r="C71" s="43" t="s">
        <v>96</v>
      </c>
      <c r="D71" s="836"/>
      <c r="E71" s="1078"/>
      <c r="F71" s="903" t="s">
        <v>47</v>
      </c>
      <c r="G71" s="1077" t="s">
        <v>47</v>
      </c>
      <c r="H71" s="905" t="s">
        <v>47</v>
      </c>
      <c r="I71" s="1046" t="s">
        <v>47</v>
      </c>
    </row>
    <row r="72" spans="2:10">
      <c r="B72" s="42">
        <f t="shared" si="1"/>
        <v>65</v>
      </c>
      <c r="C72" s="43" t="s">
        <v>274</v>
      </c>
      <c r="D72" s="43"/>
      <c r="E72" s="859">
        <f>F72+G72</f>
        <v>0</v>
      </c>
      <c r="F72" s="899"/>
      <c r="G72" s="899"/>
      <c r="H72" s="899"/>
      <c r="I72" s="307">
        <f t="shared" si="0"/>
        <v>0</v>
      </c>
    </row>
    <row r="73" spans="2:10" ht="14.25" customHeight="1" thickBot="1">
      <c r="B73" s="42">
        <f t="shared" si="1"/>
        <v>66</v>
      </c>
      <c r="C73" s="43" t="s">
        <v>97</v>
      </c>
      <c r="D73" s="43"/>
      <c r="E73" s="1079"/>
      <c r="F73" s="904" t="s">
        <v>47</v>
      </c>
      <c r="G73" s="1051" t="s">
        <v>47</v>
      </c>
      <c r="H73" s="906" t="s">
        <v>47</v>
      </c>
      <c r="I73" s="906" t="s">
        <v>47</v>
      </c>
    </row>
    <row r="74" spans="2:10" ht="17.25" customHeight="1" thickBot="1">
      <c r="B74" s="446" t="s">
        <v>194</v>
      </c>
      <c r="C74" s="447"/>
      <c r="D74" s="447"/>
      <c r="E74" s="855"/>
      <c r="F74" s="447"/>
      <c r="G74" s="447"/>
      <c r="H74" s="447"/>
      <c r="I74" s="447"/>
    </row>
    <row r="75" spans="2:10" ht="14.25" customHeight="1" thickBot="1">
      <c r="B75" s="35">
        <f>B73+1</f>
        <v>67</v>
      </c>
      <c r="C75" s="41" t="s">
        <v>197</v>
      </c>
      <c r="D75" s="559"/>
      <c r="E75" s="304">
        <f>E8</f>
        <v>0</v>
      </c>
      <c r="F75" s="304">
        <f>F8</f>
        <v>0</v>
      </c>
      <c r="G75" s="304">
        <f>G8</f>
        <v>0</v>
      </c>
      <c r="H75" s="304">
        <f>H8</f>
        <v>0</v>
      </c>
      <c r="I75" s="304">
        <f>I8</f>
        <v>0</v>
      </c>
      <c r="J75" s="641"/>
    </row>
    <row r="76" spans="2:10" ht="14.25" customHeight="1" thickBot="1">
      <c r="B76" s="35">
        <f>B75+1</f>
        <v>68</v>
      </c>
      <c r="C76" s="41" t="s">
        <v>198</v>
      </c>
      <c r="D76" s="559"/>
      <c r="E76" s="39"/>
      <c r="F76" s="902" t="s">
        <v>47</v>
      </c>
      <c r="G76" s="1047" t="s">
        <v>47</v>
      </c>
      <c r="H76" s="902" t="s">
        <v>47</v>
      </c>
      <c r="I76" s="1048" t="s">
        <v>47</v>
      </c>
    </row>
    <row r="77" spans="2:10" ht="8.25" customHeight="1" thickBot="1">
      <c r="B77" s="40"/>
      <c r="C77" s="28"/>
      <c r="D77" s="439"/>
      <c r="E77" s="854"/>
      <c r="F77" s="840"/>
      <c r="G77" s="439"/>
      <c r="H77" s="439"/>
      <c r="I77" s="439"/>
    </row>
    <row r="78" spans="2:10" ht="14.25" customHeight="1" thickBot="1">
      <c r="B78" s="35">
        <f>B76+1</f>
        <v>69</v>
      </c>
      <c r="C78" s="41" t="s">
        <v>100</v>
      </c>
      <c r="D78" s="559"/>
      <c r="E78" s="304">
        <f>E79</f>
        <v>0</v>
      </c>
      <c r="F78" s="1048" t="s">
        <v>47</v>
      </c>
      <c r="G78" s="1048" t="s">
        <v>47</v>
      </c>
      <c r="H78" s="1048" t="s">
        <v>47</v>
      </c>
      <c r="I78" s="1048" t="s">
        <v>47</v>
      </c>
    </row>
    <row r="79" spans="2:10">
      <c r="B79" s="203">
        <f>B78+1</f>
        <v>70</v>
      </c>
      <c r="C79" s="1080" t="s">
        <v>279</v>
      </c>
      <c r="D79" s="561"/>
      <c r="E79" s="303">
        <f>E80+E81</f>
        <v>0</v>
      </c>
      <c r="F79" s="845" t="s">
        <v>47</v>
      </c>
      <c r="G79" s="845" t="s">
        <v>47</v>
      </c>
      <c r="H79" s="845" t="s">
        <v>47</v>
      </c>
      <c r="I79" s="845" t="s">
        <v>47</v>
      </c>
    </row>
    <row r="80" spans="2:10">
      <c r="B80" s="42">
        <f>B79+1</f>
        <v>71</v>
      </c>
      <c r="C80" s="1081" t="s">
        <v>101</v>
      </c>
      <c r="D80" s="560"/>
      <c r="E80" s="899"/>
      <c r="F80" s="845" t="s">
        <v>47</v>
      </c>
      <c r="G80" s="1049" t="s">
        <v>47</v>
      </c>
      <c r="H80" s="845" t="s">
        <v>47</v>
      </c>
      <c r="I80" s="1050" t="s">
        <v>47</v>
      </c>
    </row>
    <row r="81" spans="2:9" ht="13.5" thickBot="1">
      <c r="B81" s="44">
        <f>B80+1</f>
        <v>72</v>
      </c>
      <c r="C81" s="1082" t="s">
        <v>102</v>
      </c>
      <c r="D81" s="636"/>
      <c r="E81" s="1083"/>
      <c r="F81" s="846" t="s">
        <v>47</v>
      </c>
      <c r="G81" s="904" t="s">
        <v>47</v>
      </c>
      <c r="H81" s="846" t="s">
        <v>47</v>
      </c>
      <c r="I81" s="1051" t="s">
        <v>47</v>
      </c>
    </row>
    <row r="82" spans="2:9" ht="12" customHeight="1">
      <c r="B82" s="449"/>
      <c r="C82" s="450"/>
      <c r="D82" s="450"/>
      <c r="E82" s="856"/>
      <c r="F82" s="450"/>
      <c r="G82" s="439"/>
      <c r="H82" s="451"/>
      <c r="I82" s="439"/>
    </row>
    <row r="83" spans="2:9" ht="12" customHeight="1">
      <c r="B83" s="1398" t="s">
        <v>223</v>
      </c>
      <c r="C83" s="1399"/>
      <c r="D83" s="1399"/>
      <c r="E83" s="1399"/>
      <c r="F83" s="1399"/>
      <c r="G83" s="1399"/>
      <c r="H83" s="1399"/>
      <c r="I83" s="1399"/>
    </row>
    <row r="84" spans="2:9" ht="14.1" customHeight="1">
      <c r="B84" s="1400" t="s">
        <v>373</v>
      </c>
      <c r="C84" s="1401"/>
      <c r="D84" s="1402"/>
      <c r="E84" s="1402"/>
      <c r="F84" s="1402"/>
      <c r="G84" s="1402"/>
      <c r="H84" s="1402"/>
      <c r="I84" s="1403"/>
    </row>
    <row r="85" spans="2:9" ht="27.6" customHeight="1">
      <c r="B85" s="1701" t="s">
        <v>374</v>
      </c>
      <c r="C85" s="1701"/>
      <c r="D85" s="1701"/>
      <c r="E85" s="1701"/>
      <c r="F85" s="1701"/>
      <c r="G85" s="1701"/>
      <c r="H85" s="1701"/>
      <c r="I85" s="1701"/>
    </row>
    <row r="86" spans="2:9" ht="12" customHeight="1">
      <c r="B86" s="1701" t="s">
        <v>375</v>
      </c>
      <c r="C86" s="1701"/>
      <c r="D86" s="1701"/>
      <c r="E86" s="1701"/>
      <c r="F86" s="1701"/>
      <c r="G86" s="1701"/>
      <c r="H86" s="1701"/>
      <c r="I86" s="1701"/>
    </row>
    <row r="87" spans="2:9" ht="12" customHeight="1">
      <c r="B87" s="448"/>
      <c r="C87" s="439"/>
    </row>
    <row r="88" spans="2:9" ht="12" customHeight="1">
      <c r="B88" s="448"/>
      <c r="C88" s="439"/>
    </row>
    <row r="89" spans="2:9" ht="12" customHeight="1">
      <c r="B89" s="448"/>
      <c r="C89" s="439"/>
    </row>
    <row r="91" spans="2:9" ht="13.5" thickBot="1"/>
    <row r="92" spans="2:9">
      <c r="F92" s="276" t="s">
        <v>60</v>
      </c>
      <c r="G92" s="277"/>
      <c r="H92" s="276" t="s">
        <v>61</v>
      </c>
      <c r="I92" s="423"/>
    </row>
    <row r="93" spans="2:9">
      <c r="F93" s="278" t="s">
        <v>62</v>
      </c>
      <c r="G93" s="279"/>
      <c r="H93" s="278" t="s">
        <v>62</v>
      </c>
      <c r="I93" s="424"/>
    </row>
    <row r="94" spans="2:9">
      <c r="F94" s="562"/>
      <c r="G94" s="837"/>
      <c r="H94" s="847"/>
      <c r="I94" s="427"/>
    </row>
    <row r="95" spans="2:9">
      <c r="F95" s="563"/>
      <c r="G95" s="838"/>
      <c r="H95" s="848"/>
      <c r="I95" s="427"/>
    </row>
    <row r="96" spans="2:9" ht="13.5" thickBot="1">
      <c r="F96" s="280" t="s">
        <v>63</v>
      </c>
      <c r="G96" s="839"/>
      <c r="H96" s="849" t="s">
        <v>63</v>
      </c>
      <c r="I96" s="428"/>
    </row>
    <row r="97" spans="6:9" ht="13.5" thickBot="1">
      <c r="F97" s="281" t="s">
        <v>64</v>
      </c>
      <c r="G97" s="843"/>
      <c r="H97" s="282"/>
      <c r="I97" s="426"/>
    </row>
  </sheetData>
  <protectedRanges>
    <protectedRange sqref="E78:I78" name="Oblast1_1_1_7"/>
    <protectedRange sqref="H82" name="Oblast1_1_1_7_2"/>
    <protectedRange password="C521" sqref="F94:I95" name="Oblast1_1_1"/>
  </protectedRanges>
  <mergeCells count="4">
    <mergeCell ref="C6:D6"/>
    <mergeCell ref="C7:D7"/>
    <mergeCell ref="B85:I85"/>
    <mergeCell ref="B86:I86"/>
  </mergeCells>
  <dataValidations count="1">
    <dataValidation type="list" allowBlank="1" showInputMessage="1" showErrorMessage="1" sqref="G2" xr:uid="{2A1F6AF0-4BFD-4817-A8C2-EA31F0EEB2D3}">
      <formula1>$K$2:$K$8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4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  <pageSetUpPr fitToPage="1"/>
  </sheetPr>
  <dimension ref="B1:N36"/>
  <sheetViews>
    <sheetView showGridLines="0" zoomScale="80" zoomScaleNormal="80" workbookViewId="0">
      <selection activeCell="B1" sqref="B1"/>
    </sheetView>
  </sheetViews>
  <sheetFormatPr defaultColWidth="9.140625" defaultRowHeight="12.75" outlineLevelCol="1"/>
  <cols>
    <col min="1" max="1" width="2.7109375" style="199" customWidth="1"/>
    <col min="2" max="2" width="4" style="199" customWidth="1"/>
    <col min="3" max="3" width="51.5703125" style="199" customWidth="1"/>
    <col min="4" max="4" width="51.28515625" style="199" customWidth="1"/>
    <col min="5" max="5" width="13.85546875" style="199" customWidth="1"/>
    <col min="6" max="6" width="18.140625" style="199" customWidth="1"/>
    <col min="7" max="7" width="15.42578125" style="199" customWidth="1"/>
    <col min="8" max="8" width="15.42578125" style="599" customWidth="1"/>
    <col min="9" max="9" width="16" style="599" customWidth="1" outlineLevel="1"/>
    <col min="10" max="12" width="15.42578125" style="599" customWidth="1" outlineLevel="1"/>
    <col min="13" max="13" width="14.7109375" style="600" customWidth="1"/>
    <col min="14" max="16384" width="9.140625" style="199"/>
  </cols>
  <sheetData>
    <row r="1" spans="2:14" ht="13.5" customHeight="1" thickBot="1">
      <c r="M1" s="632"/>
    </row>
    <row r="2" spans="2:14" ht="17.25" customHeight="1" thickBot="1">
      <c r="B2" s="600"/>
      <c r="C2" s="600"/>
      <c r="E2" s="601" t="s">
        <v>103</v>
      </c>
      <c r="F2" s="644"/>
      <c r="G2" s="601" t="s">
        <v>104</v>
      </c>
      <c r="H2" s="649">
        <f>Identifikace!$B$14</f>
        <v>2025</v>
      </c>
      <c r="M2" s="314"/>
      <c r="N2" s="1661" t="s">
        <v>435</v>
      </c>
    </row>
    <row r="3" spans="2:14" ht="15.75">
      <c r="B3" s="602" t="s">
        <v>105</v>
      </c>
      <c r="C3" s="600"/>
      <c r="D3" s="599"/>
      <c r="E3" s="599"/>
      <c r="F3" s="599"/>
      <c r="G3" s="599"/>
      <c r="M3" s="314"/>
      <c r="N3" s="1661" t="s">
        <v>433</v>
      </c>
    </row>
    <row r="4" spans="2:14" ht="13.5" thickBot="1">
      <c r="B4" s="600"/>
      <c r="C4" s="600"/>
      <c r="D4" s="599"/>
      <c r="E4" s="599"/>
      <c r="F4" s="599"/>
      <c r="G4" s="599"/>
      <c r="H4" s="603" t="s">
        <v>2</v>
      </c>
      <c r="M4" s="314"/>
      <c r="N4" s="1661" t="s">
        <v>438</v>
      </c>
    </row>
    <row r="5" spans="2:14" ht="21" customHeight="1">
      <c r="B5" s="1727" t="s">
        <v>106</v>
      </c>
      <c r="C5" s="1728"/>
      <c r="D5" s="1727" t="s">
        <v>107</v>
      </c>
      <c r="E5" s="1728"/>
      <c r="F5" s="1710" t="s">
        <v>27</v>
      </c>
      <c r="G5" s="1712" t="s">
        <v>35</v>
      </c>
      <c r="H5" s="1702" t="s">
        <v>108</v>
      </c>
      <c r="I5" s="1702" t="s">
        <v>275</v>
      </c>
      <c r="J5" s="1704" t="s">
        <v>190</v>
      </c>
      <c r="K5" s="1706" t="s">
        <v>191</v>
      </c>
      <c r="L5" s="1708" t="s">
        <v>65</v>
      </c>
      <c r="M5" s="604"/>
      <c r="N5" s="1661" t="s">
        <v>431</v>
      </c>
    </row>
    <row r="6" spans="2:14" ht="13.5" thickBot="1">
      <c r="B6" s="1729"/>
      <c r="C6" s="1730"/>
      <c r="D6" s="1729"/>
      <c r="E6" s="1730"/>
      <c r="F6" s="1711"/>
      <c r="G6" s="1713"/>
      <c r="H6" s="1703"/>
      <c r="I6" s="1703"/>
      <c r="J6" s="1705"/>
      <c r="K6" s="1707"/>
      <c r="L6" s="1709" t="s">
        <v>192</v>
      </c>
      <c r="M6" s="604"/>
      <c r="N6" s="1661" t="s">
        <v>436</v>
      </c>
    </row>
    <row r="7" spans="2:14" ht="13.5" thickBot="1">
      <c r="B7" s="1725" t="s">
        <v>9</v>
      </c>
      <c r="C7" s="1726"/>
      <c r="D7" s="1725" t="s">
        <v>10</v>
      </c>
      <c r="E7" s="1726"/>
      <c r="F7" s="605" t="s">
        <v>11</v>
      </c>
      <c r="G7" s="606" t="s">
        <v>12</v>
      </c>
      <c r="H7" s="607" t="s">
        <v>13</v>
      </c>
      <c r="I7" s="605" t="s">
        <v>14</v>
      </c>
      <c r="J7" s="608" t="s">
        <v>15</v>
      </c>
      <c r="K7" s="609" t="s">
        <v>16</v>
      </c>
      <c r="L7" s="610" t="s">
        <v>3</v>
      </c>
      <c r="M7" s="611"/>
      <c r="N7" s="1661" t="s">
        <v>437</v>
      </c>
    </row>
    <row r="8" spans="2:14">
      <c r="B8" s="612">
        <v>1</v>
      </c>
      <c r="C8" s="1717" t="s">
        <v>109</v>
      </c>
      <c r="D8" s="613" t="s">
        <v>110</v>
      </c>
      <c r="E8" s="614"/>
      <c r="F8" s="564"/>
      <c r="G8" s="564"/>
      <c r="H8" s="315">
        <f>SUM(F8:G8)</f>
        <v>0</v>
      </c>
      <c r="I8" s="315">
        <f>IF(SUM($H$8:$H$21)=0,0,$H$22*H8/(SUM($H$8:$H$21)))</f>
        <v>0</v>
      </c>
      <c r="J8" s="315">
        <f t="shared" ref="J8:J16" si="0">IF(F8+G8=0,0,F8+F8*I8/(F8+G8))</f>
        <v>0</v>
      </c>
      <c r="K8" s="315">
        <f t="shared" ref="K8:K16" si="1">IF(F8+G8=0,0,G8+G8*I8/(F8+G8))</f>
        <v>0</v>
      </c>
      <c r="L8" s="315">
        <f t="shared" ref="L8:L21" si="2">H8+I8</f>
        <v>0</v>
      </c>
      <c r="N8" s="1661" t="s">
        <v>432</v>
      </c>
    </row>
    <row r="9" spans="2:14" ht="13.5" thickBot="1">
      <c r="B9" s="615">
        <f>B8+1</f>
        <v>2</v>
      </c>
      <c r="C9" s="1719"/>
      <c r="D9" s="616" t="s">
        <v>111</v>
      </c>
      <c r="E9" s="617"/>
      <c r="F9" s="565"/>
      <c r="G9" s="565"/>
      <c r="H9" s="316">
        <f t="shared" ref="H9:H16" si="3">SUM(F9:G9)</f>
        <v>0</v>
      </c>
      <c r="I9" s="316">
        <f t="shared" ref="I9:I21" si="4">IF(SUM($H$8:$H$21)=0,0,$H$22*H9/(SUM($H$8:$H$21)))</f>
        <v>0</v>
      </c>
      <c r="J9" s="316">
        <f t="shared" si="0"/>
        <v>0</v>
      </c>
      <c r="K9" s="316">
        <f t="shared" si="1"/>
        <v>0</v>
      </c>
      <c r="L9" s="316">
        <f t="shared" si="2"/>
        <v>0</v>
      </c>
    </row>
    <row r="10" spans="2:14">
      <c r="B10" s="612">
        <f t="shared" ref="B10:B24" si="5">B9+1</f>
        <v>3</v>
      </c>
      <c r="C10" s="1717" t="s">
        <v>112</v>
      </c>
      <c r="D10" s="613" t="s">
        <v>113</v>
      </c>
      <c r="E10" s="614"/>
      <c r="F10" s="564"/>
      <c r="G10" s="564"/>
      <c r="H10" s="315">
        <f t="shared" si="3"/>
        <v>0</v>
      </c>
      <c r="I10" s="317">
        <f t="shared" si="4"/>
        <v>0</v>
      </c>
      <c r="J10" s="317">
        <f t="shared" si="0"/>
        <v>0</v>
      </c>
      <c r="K10" s="317">
        <f t="shared" si="1"/>
        <v>0</v>
      </c>
      <c r="L10" s="315">
        <f t="shared" si="2"/>
        <v>0</v>
      </c>
    </row>
    <row r="11" spans="2:14">
      <c r="B11" s="618">
        <f t="shared" si="5"/>
        <v>4</v>
      </c>
      <c r="C11" s="1718"/>
      <c r="D11" s="616" t="s">
        <v>114</v>
      </c>
      <c r="E11" s="619"/>
      <c r="F11" s="566"/>
      <c r="G11" s="566"/>
      <c r="H11" s="318">
        <f t="shared" si="3"/>
        <v>0</v>
      </c>
      <c r="I11" s="319">
        <f t="shared" si="4"/>
        <v>0</v>
      </c>
      <c r="J11" s="319">
        <f t="shared" si="0"/>
        <v>0</v>
      </c>
      <c r="K11" s="319">
        <f t="shared" si="1"/>
        <v>0</v>
      </c>
      <c r="L11" s="320">
        <f t="shared" si="2"/>
        <v>0</v>
      </c>
    </row>
    <row r="12" spans="2:14">
      <c r="B12" s="618">
        <f t="shared" si="5"/>
        <v>5</v>
      </c>
      <c r="C12" s="1718"/>
      <c r="D12" s="620" t="s">
        <v>115</v>
      </c>
      <c r="E12" s="621"/>
      <c r="F12" s="566"/>
      <c r="G12" s="567"/>
      <c r="H12" s="320">
        <f t="shared" si="3"/>
        <v>0</v>
      </c>
      <c r="I12" s="321">
        <f t="shared" si="4"/>
        <v>0</v>
      </c>
      <c r="J12" s="321">
        <f t="shared" si="0"/>
        <v>0</v>
      </c>
      <c r="K12" s="321">
        <f t="shared" si="1"/>
        <v>0</v>
      </c>
      <c r="L12" s="320">
        <f t="shared" si="2"/>
        <v>0</v>
      </c>
    </row>
    <row r="13" spans="2:14" ht="13.5" thickBot="1">
      <c r="B13" s="615">
        <f t="shared" si="5"/>
        <v>6</v>
      </c>
      <c r="C13" s="1719"/>
      <c r="D13" s="622" t="s">
        <v>116</v>
      </c>
      <c r="E13" s="623"/>
      <c r="F13" s="568"/>
      <c r="G13" s="568"/>
      <c r="H13" s="322">
        <f t="shared" si="3"/>
        <v>0</v>
      </c>
      <c r="I13" s="323">
        <f t="shared" si="4"/>
        <v>0</v>
      </c>
      <c r="J13" s="323">
        <f t="shared" si="0"/>
        <v>0</v>
      </c>
      <c r="K13" s="323">
        <f t="shared" si="1"/>
        <v>0</v>
      </c>
      <c r="L13" s="322">
        <f t="shared" si="2"/>
        <v>0</v>
      </c>
    </row>
    <row r="14" spans="2:14">
      <c r="B14" s="612">
        <f t="shared" si="5"/>
        <v>7</v>
      </c>
      <c r="C14" s="1717" t="s">
        <v>32</v>
      </c>
      <c r="D14" s="613" t="s">
        <v>117</v>
      </c>
      <c r="E14" s="614"/>
      <c r="F14" s="569"/>
      <c r="G14" s="569"/>
      <c r="H14" s="315">
        <f t="shared" si="3"/>
        <v>0</v>
      </c>
      <c r="I14" s="317">
        <f t="shared" si="4"/>
        <v>0</v>
      </c>
      <c r="J14" s="317">
        <f t="shared" si="0"/>
        <v>0</v>
      </c>
      <c r="K14" s="317">
        <f t="shared" si="1"/>
        <v>0</v>
      </c>
      <c r="L14" s="315">
        <f t="shared" si="2"/>
        <v>0</v>
      </c>
    </row>
    <row r="15" spans="2:14">
      <c r="B15" s="618">
        <f t="shared" si="5"/>
        <v>8</v>
      </c>
      <c r="C15" s="1718"/>
      <c r="D15" s="624" t="s">
        <v>118</v>
      </c>
      <c r="E15" s="599"/>
      <c r="F15" s="570"/>
      <c r="G15" s="570"/>
      <c r="H15" s="324">
        <f t="shared" si="3"/>
        <v>0</v>
      </c>
      <c r="I15" s="325">
        <f t="shared" si="4"/>
        <v>0</v>
      </c>
      <c r="J15" s="325">
        <f t="shared" si="0"/>
        <v>0</v>
      </c>
      <c r="K15" s="325">
        <f t="shared" si="1"/>
        <v>0</v>
      </c>
      <c r="L15" s="320">
        <f t="shared" si="2"/>
        <v>0</v>
      </c>
    </row>
    <row r="16" spans="2:14" ht="13.5" thickBot="1">
      <c r="B16" s="615">
        <f t="shared" si="5"/>
        <v>9</v>
      </c>
      <c r="C16" s="1719"/>
      <c r="D16" s="622" t="s">
        <v>119</v>
      </c>
      <c r="E16" s="623"/>
      <c r="F16" s="571"/>
      <c r="G16" s="571"/>
      <c r="H16" s="322">
        <f t="shared" si="3"/>
        <v>0</v>
      </c>
      <c r="I16" s="323">
        <f t="shared" si="4"/>
        <v>0</v>
      </c>
      <c r="J16" s="323">
        <f t="shared" si="0"/>
        <v>0</v>
      </c>
      <c r="K16" s="323">
        <f t="shared" si="1"/>
        <v>0</v>
      </c>
      <c r="L16" s="322">
        <f t="shared" si="2"/>
        <v>0</v>
      </c>
    </row>
    <row r="17" spans="2:12">
      <c r="B17" s="612">
        <f t="shared" si="5"/>
        <v>10</v>
      </c>
      <c r="C17" s="1720" t="s">
        <v>120</v>
      </c>
      <c r="D17" s="613" t="s">
        <v>121</v>
      </c>
      <c r="E17" s="614"/>
      <c r="F17" s="572" t="s">
        <v>47</v>
      </c>
      <c r="G17" s="573" t="s">
        <v>47</v>
      </c>
      <c r="H17" s="326"/>
      <c r="I17" s="315">
        <f t="shared" si="4"/>
        <v>0</v>
      </c>
      <c r="J17" s="327" t="s">
        <v>47</v>
      </c>
      <c r="K17" s="327" t="s">
        <v>47</v>
      </c>
      <c r="L17" s="315">
        <f t="shared" si="2"/>
        <v>0</v>
      </c>
    </row>
    <row r="18" spans="2:12">
      <c r="B18" s="618">
        <f t="shared" si="5"/>
        <v>11</v>
      </c>
      <c r="C18" s="1721"/>
      <c r="D18" s="624" t="s">
        <v>122</v>
      </c>
      <c r="E18" s="599"/>
      <c r="F18" s="574" t="s">
        <v>47</v>
      </c>
      <c r="G18" s="575" t="s">
        <v>47</v>
      </c>
      <c r="H18" s="328"/>
      <c r="I18" s="324">
        <f t="shared" si="4"/>
        <v>0</v>
      </c>
      <c r="J18" s="329" t="s">
        <v>47</v>
      </c>
      <c r="K18" s="329" t="s">
        <v>47</v>
      </c>
      <c r="L18" s="324">
        <f t="shared" si="2"/>
        <v>0</v>
      </c>
    </row>
    <row r="19" spans="2:12" ht="13.5" thickBot="1">
      <c r="B19" s="615">
        <f t="shared" si="5"/>
        <v>12</v>
      </c>
      <c r="C19" s="1722"/>
      <c r="D19" s="622" t="s">
        <v>123</v>
      </c>
      <c r="E19" s="623"/>
      <c r="F19" s="576" t="s">
        <v>47</v>
      </c>
      <c r="G19" s="577" t="s">
        <v>47</v>
      </c>
      <c r="H19" s="330"/>
      <c r="I19" s="322">
        <f t="shared" si="4"/>
        <v>0</v>
      </c>
      <c r="J19" s="331" t="s">
        <v>47</v>
      </c>
      <c r="K19" s="331" t="s">
        <v>47</v>
      </c>
      <c r="L19" s="322">
        <f t="shared" si="2"/>
        <v>0</v>
      </c>
    </row>
    <row r="20" spans="2:12">
      <c r="B20" s="612">
        <f t="shared" si="5"/>
        <v>13</v>
      </c>
      <c r="C20" s="1720" t="s">
        <v>209</v>
      </c>
      <c r="D20" s="613" t="s">
        <v>124</v>
      </c>
      <c r="E20" s="614"/>
      <c r="F20" s="572" t="s">
        <v>47</v>
      </c>
      <c r="G20" s="573" t="s">
        <v>47</v>
      </c>
      <c r="H20" s="326"/>
      <c r="I20" s="315">
        <f t="shared" si="4"/>
        <v>0</v>
      </c>
      <c r="J20" s="327" t="s">
        <v>47</v>
      </c>
      <c r="K20" s="327" t="s">
        <v>47</v>
      </c>
      <c r="L20" s="315">
        <f t="shared" si="2"/>
        <v>0</v>
      </c>
    </row>
    <row r="21" spans="2:12" ht="13.5" thickBot="1">
      <c r="B21" s="615">
        <f t="shared" si="5"/>
        <v>14</v>
      </c>
      <c r="C21" s="1722"/>
      <c r="D21" s="622" t="s">
        <v>125</v>
      </c>
      <c r="E21" s="625"/>
      <c r="F21" s="578" t="s">
        <v>47</v>
      </c>
      <c r="G21" s="579" t="s">
        <v>47</v>
      </c>
      <c r="H21" s="330"/>
      <c r="I21" s="322">
        <f t="shared" si="4"/>
        <v>0</v>
      </c>
      <c r="J21" s="332" t="s">
        <v>47</v>
      </c>
      <c r="K21" s="332" t="s">
        <v>47</v>
      </c>
      <c r="L21" s="322">
        <f t="shared" si="2"/>
        <v>0</v>
      </c>
    </row>
    <row r="22" spans="2:12" ht="15" thickBot="1">
      <c r="B22" s="626">
        <f t="shared" si="5"/>
        <v>15</v>
      </c>
      <c r="C22" s="627" t="s">
        <v>307</v>
      </c>
      <c r="D22" s="1723" t="s">
        <v>47</v>
      </c>
      <c r="E22" s="1724"/>
      <c r="F22" s="580" t="s">
        <v>47</v>
      </c>
      <c r="G22" s="581" t="s">
        <v>47</v>
      </c>
      <c r="H22" s="582"/>
      <c r="I22" s="583"/>
      <c r="J22" s="583"/>
      <c r="K22" s="583"/>
      <c r="L22" s="584"/>
    </row>
    <row r="23" spans="2:12" ht="13.5" thickBot="1">
      <c r="B23" s="626">
        <f t="shared" si="5"/>
        <v>16</v>
      </c>
      <c r="C23" s="628" t="s">
        <v>308</v>
      </c>
      <c r="D23" s="1723" t="s">
        <v>47</v>
      </c>
      <c r="E23" s="1724"/>
      <c r="F23" s="580" t="s">
        <v>47</v>
      </c>
      <c r="G23" s="581" t="s">
        <v>47</v>
      </c>
      <c r="H23" s="585"/>
      <c r="I23" s="586"/>
      <c r="J23" s="586"/>
      <c r="K23" s="586"/>
      <c r="L23" s="586"/>
    </row>
    <row r="24" spans="2:12" ht="15" customHeight="1" thickBot="1">
      <c r="B24" s="629">
        <f t="shared" si="5"/>
        <v>17</v>
      </c>
      <c r="C24" s="630" t="s">
        <v>199</v>
      </c>
      <c r="D24" s="1714" t="s">
        <v>47</v>
      </c>
      <c r="E24" s="1715"/>
      <c r="F24" s="587" t="s">
        <v>47</v>
      </c>
      <c r="G24" s="588" t="s">
        <v>47</v>
      </c>
      <c r="H24" s="589">
        <f>SUM(H8:H22)-H23</f>
        <v>0</v>
      </c>
      <c r="I24" s="586"/>
      <c r="J24" s="586"/>
      <c r="K24" s="586"/>
      <c r="L24" s="586"/>
    </row>
    <row r="25" spans="2:12">
      <c r="B25" s="600"/>
      <c r="C25" s="604"/>
      <c r="D25" s="599"/>
      <c r="E25" s="599"/>
      <c r="F25" s="599"/>
      <c r="G25" s="599"/>
      <c r="H25" s="631"/>
    </row>
    <row r="26" spans="2:12" ht="13.5" thickBot="1">
      <c r="B26" s="600"/>
      <c r="C26" s="604"/>
      <c r="D26" s="599"/>
      <c r="E26" s="599"/>
      <c r="F26" s="599"/>
      <c r="G26" s="599"/>
      <c r="H26" s="631"/>
    </row>
    <row r="27" spans="2:12">
      <c r="B27" s="600"/>
      <c r="C27" s="600"/>
      <c r="D27" s="599"/>
      <c r="E27" s="12" t="s">
        <v>60</v>
      </c>
      <c r="F27" s="590"/>
      <c r="G27" s="13" t="s">
        <v>61</v>
      </c>
      <c r="H27" s="591"/>
    </row>
    <row r="28" spans="2:12">
      <c r="B28" s="600"/>
      <c r="C28" s="600"/>
      <c r="D28" s="599"/>
      <c r="E28" s="14" t="s">
        <v>62</v>
      </c>
      <c r="F28" s="592"/>
      <c r="G28" s="15" t="s">
        <v>62</v>
      </c>
      <c r="H28" s="593"/>
    </row>
    <row r="29" spans="2:12">
      <c r="B29" s="600"/>
      <c r="C29" s="600"/>
      <c r="D29" s="599"/>
      <c r="E29" s="200"/>
      <c r="F29" s="425"/>
      <c r="G29" s="426"/>
      <c r="H29" s="427"/>
    </row>
    <row r="30" spans="2:12">
      <c r="B30" s="600"/>
      <c r="C30" s="600"/>
      <c r="D30" s="599"/>
      <c r="E30" s="201"/>
      <c r="F30" s="425"/>
      <c r="G30" s="202"/>
      <c r="H30" s="427"/>
    </row>
    <row r="31" spans="2:12" ht="13.5" thickBot="1">
      <c r="B31" s="600"/>
      <c r="C31" s="600"/>
      <c r="D31" s="599"/>
      <c r="E31" s="16" t="s">
        <v>63</v>
      </c>
      <c r="F31" s="594"/>
      <c r="G31" s="595" t="s">
        <v>63</v>
      </c>
      <c r="H31" s="596"/>
    </row>
    <row r="32" spans="2:12" ht="13.5" thickBot="1">
      <c r="B32" s="600"/>
      <c r="C32" s="600"/>
      <c r="D32" s="599"/>
      <c r="E32" s="17" t="s">
        <v>64</v>
      </c>
      <c r="F32" s="597"/>
      <c r="G32" s="18"/>
      <c r="H32" s="429"/>
    </row>
    <row r="33" spans="2:8" ht="8.25" customHeight="1"/>
    <row r="34" spans="2:8">
      <c r="B34" s="598" t="s">
        <v>223</v>
      </c>
    </row>
    <row r="35" spans="2:8" ht="8.25" customHeight="1"/>
    <row r="36" spans="2:8" ht="24.75" customHeight="1">
      <c r="B36" s="1716" t="s">
        <v>309</v>
      </c>
      <c r="C36" s="1716"/>
      <c r="D36" s="1716"/>
      <c r="E36" s="1716"/>
      <c r="F36" s="1716"/>
      <c r="G36" s="1716"/>
      <c r="H36" s="1716"/>
    </row>
  </sheetData>
  <protectedRanges>
    <protectedRange sqref="E29:G30" name="Oblast1_1_1_1"/>
    <protectedRange sqref="H29:H30" name="Oblast1_1_1_1_1"/>
  </protectedRanges>
  <mergeCells count="20">
    <mergeCell ref="B7:C7"/>
    <mergeCell ref="D7:E7"/>
    <mergeCell ref="C8:C9"/>
    <mergeCell ref="B5:C6"/>
    <mergeCell ref="D5:E6"/>
    <mergeCell ref="D24:E24"/>
    <mergeCell ref="B36:H36"/>
    <mergeCell ref="C10:C13"/>
    <mergeCell ref="C14:C16"/>
    <mergeCell ref="C17:C19"/>
    <mergeCell ref="C20:C21"/>
    <mergeCell ref="D22:E22"/>
    <mergeCell ref="D23:E23"/>
    <mergeCell ref="I5:I6"/>
    <mergeCell ref="J5:J6"/>
    <mergeCell ref="K5:K6"/>
    <mergeCell ref="L5:L6"/>
    <mergeCell ref="F5:F6"/>
    <mergeCell ref="G5:G6"/>
    <mergeCell ref="H5:H6"/>
  </mergeCells>
  <dataValidations count="1">
    <dataValidation type="list" allowBlank="1" showInputMessage="1" showErrorMessage="1" sqref="F2" xr:uid="{C9502A37-D0BF-404C-B729-6DE9590900A7}">
      <formula1>$N$2:$N$8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6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8723F-0CCF-416C-9E85-D76FC9205531}">
  <sheetPr>
    <tabColor theme="0" tint="-0.14999847407452621"/>
  </sheetPr>
  <dimension ref="A1:W44"/>
  <sheetViews>
    <sheetView showGridLines="0" zoomScale="55" zoomScaleNormal="55" workbookViewId="0"/>
  </sheetViews>
  <sheetFormatPr defaultColWidth="9.140625" defaultRowHeight="12.75"/>
  <cols>
    <col min="1" max="1" width="4.42578125" style="313" customWidth="1"/>
    <col min="2" max="2" width="3.85546875" style="313" customWidth="1"/>
    <col min="3" max="3" width="34.28515625" style="313" customWidth="1"/>
    <col min="4" max="4" width="46.5703125" style="313" customWidth="1"/>
    <col min="5" max="5" width="30.140625" style="313" customWidth="1"/>
    <col min="6" max="6" width="52.5703125" style="313" customWidth="1"/>
    <col min="7" max="7" width="30.28515625" style="313" customWidth="1"/>
    <col min="8" max="11" width="28.42578125" style="313" customWidth="1"/>
    <col min="12" max="12" width="30.42578125" style="313" customWidth="1"/>
    <col min="13" max="13" width="9.140625" style="313"/>
    <col min="14" max="14" width="28.85546875" style="313" bestFit="1" customWidth="1"/>
    <col min="15" max="15" width="9.140625" style="313"/>
    <col min="16" max="16" width="28.85546875" style="313" bestFit="1" customWidth="1"/>
    <col min="17" max="16384" width="9.140625" style="313"/>
  </cols>
  <sheetData>
    <row r="1" spans="1:23" ht="13.5" thickBot="1">
      <c r="A1" s="1395"/>
      <c r="B1" s="1395"/>
      <c r="C1" s="1395"/>
      <c r="D1" s="1412"/>
      <c r="E1" s="1412"/>
      <c r="F1" s="1413"/>
      <c r="G1" s="1395"/>
      <c r="H1" s="1395"/>
      <c r="I1" s="1395"/>
      <c r="J1" s="1395"/>
      <c r="K1" s="1395"/>
      <c r="L1" s="1395"/>
      <c r="M1" s="1395"/>
      <c r="W1" s="1414"/>
    </row>
    <row r="2" spans="1:23" ht="13.5" thickBot="1">
      <c r="A2" s="1395"/>
      <c r="B2" s="1415"/>
      <c r="C2" s="1415"/>
      <c r="D2" s="1413"/>
      <c r="E2" s="1413"/>
      <c r="F2" s="1413"/>
      <c r="G2" s="1395"/>
      <c r="H2" s="1395"/>
      <c r="I2" s="1416" t="s">
        <v>0</v>
      </c>
      <c r="J2" s="1417"/>
      <c r="K2" s="1416" t="s">
        <v>1</v>
      </c>
      <c r="L2" s="1418">
        <f>Identifikace!$B$14</f>
        <v>2025</v>
      </c>
      <c r="O2" s="1419"/>
      <c r="P2" s="1420"/>
      <c r="T2" s="1661" t="s">
        <v>435</v>
      </c>
      <c r="W2" s="1414"/>
    </row>
    <row r="3" spans="1:23" ht="15.75">
      <c r="A3" s="1395"/>
      <c r="B3" s="1421" t="s">
        <v>427</v>
      </c>
      <c r="C3" s="1422"/>
      <c r="D3" s="1423"/>
      <c r="E3" s="1423"/>
      <c r="F3" s="1423"/>
      <c r="G3" s="1413"/>
      <c r="H3" s="1423"/>
      <c r="I3" s="1423"/>
      <c r="J3" s="1423"/>
      <c r="K3" s="1413"/>
      <c r="L3" s="28"/>
      <c r="M3" s="1395"/>
      <c r="N3" s="1395"/>
      <c r="O3" s="1731"/>
      <c r="P3" s="1731"/>
      <c r="T3" s="1661" t="s">
        <v>433</v>
      </c>
    </row>
    <row r="4" spans="1:23" ht="24" customHeight="1" thickBot="1">
      <c r="A4" s="1395"/>
      <c r="B4" s="1425" t="s">
        <v>380</v>
      </c>
      <c r="C4" s="1422"/>
      <c r="D4" s="1423"/>
      <c r="E4" s="1423"/>
      <c r="F4" s="1423"/>
      <c r="H4" s="1395"/>
      <c r="I4" s="1395"/>
      <c r="J4" s="1395"/>
      <c r="K4" s="1395"/>
      <c r="L4" s="1423" t="s">
        <v>2</v>
      </c>
      <c r="T4" s="1661" t="s">
        <v>438</v>
      </c>
    </row>
    <row r="5" spans="1:23" ht="13.5" thickBot="1">
      <c r="A5" s="1395"/>
      <c r="B5" s="1732" t="s">
        <v>381</v>
      </c>
      <c r="C5" s="1733"/>
      <c r="D5" s="1736" t="s">
        <v>382</v>
      </c>
      <c r="E5" s="1736" t="s">
        <v>383</v>
      </c>
      <c r="F5" s="1736" t="s">
        <v>384</v>
      </c>
      <c r="G5" s="1426" t="s">
        <v>324</v>
      </c>
      <c r="H5" s="1738" t="s">
        <v>385</v>
      </c>
      <c r="I5" s="1739"/>
      <c r="J5" s="1739"/>
      <c r="K5" s="1739"/>
      <c r="L5" s="1740"/>
      <c r="T5" s="1661" t="s">
        <v>431</v>
      </c>
    </row>
    <row r="6" spans="1:23" ht="67.5" customHeight="1" thickBot="1">
      <c r="A6" s="1395"/>
      <c r="B6" s="1734"/>
      <c r="C6" s="1735"/>
      <c r="D6" s="1737"/>
      <c r="E6" s="1737"/>
      <c r="F6" s="1737"/>
      <c r="G6" s="1426" t="s">
        <v>386</v>
      </c>
      <c r="H6" s="1427" t="s">
        <v>387</v>
      </c>
      <c r="I6" s="1428" t="s">
        <v>388</v>
      </c>
      <c r="J6" s="1428" t="s">
        <v>389</v>
      </c>
      <c r="K6" s="1428" t="s">
        <v>390</v>
      </c>
      <c r="L6" s="1429" t="s">
        <v>391</v>
      </c>
      <c r="T6" s="1661" t="s">
        <v>436</v>
      </c>
    </row>
    <row r="7" spans="1:23" ht="13.5" thickBot="1">
      <c r="A7" s="1395"/>
      <c r="B7" s="1430"/>
      <c r="C7" s="1431" t="s">
        <v>9</v>
      </c>
      <c r="D7" s="1432" t="s">
        <v>10</v>
      </c>
      <c r="E7" s="1432" t="s">
        <v>11</v>
      </c>
      <c r="F7" s="1432" t="s">
        <v>12</v>
      </c>
      <c r="G7" s="1432" t="s">
        <v>13</v>
      </c>
      <c r="H7" s="1433" t="s">
        <v>14</v>
      </c>
      <c r="I7" s="1434" t="s">
        <v>15</v>
      </c>
      <c r="J7" s="1434" t="s">
        <v>16</v>
      </c>
      <c r="K7" s="1435" t="s">
        <v>3</v>
      </c>
      <c r="L7" s="1436" t="s">
        <v>17</v>
      </c>
      <c r="N7" s="1437" t="s">
        <v>60</v>
      </c>
      <c r="O7" s="1438"/>
      <c r="P7" s="1439" t="s">
        <v>61</v>
      </c>
      <c r="Q7" s="1440"/>
      <c r="T7" s="1661" t="s">
        <v>437</v>
      </c>
    </row>
    <row r="8" spans="1:23">
      <c r="A8" s="1395"/>
      <c r="B8" s="1441">
        <v>1</v>
      </c>
      <c r="C8" s="1442"/>
      <c r="D8" s="1443"/>
      <c r="E8" s="1442"/>
      <c r="F8" s="1444"/>
      <c r="G8" s="1445"/>
      <c r="H8" s="1446"/>
      <c r="I8" s="1447"/>
      <c r="J8" s="1447"/>
      <c r="K8" s="1447"/>
      <c r="L8" s="1448"/>
      <c r="N8" s="1449" t="s">
        <v>62</v>
      </c>
      <c r="O8" s="1450"/>
      <c r="P8" s="1451" t="s">
        <v>62</v>
      </c>
      <c r="Q8" s="1452"/>
      <c r="T8" s="1661" t="s">
        <v>432</v>
      </c>
    </row>
    <row r="9" spans="1:23">
      <c r="A9" s="1395"/>
      <c r="B9" s="1453">
        <f>B8+1</f>
        <v>2</v>
      </c>
      <c r="C9" s="1454"/>
      <c r="D9" s="1455"/>
      <c r="E9" s="1454"/>
      <c r="F9" s="1444"/>
      <c r="G9" s="1456"/>
      <c r="H9" s="1457"/>
      <c r="I9" s="1458"/>
      <c r="J9" s="1458"/>
      <c r="K9" s="1458"/>
      <c r="L9" s="1459"/>
      <c r="N9" s="1460"/>
      <c r="O9" s="1461"/>
      <c r="P9" s="1306"/>
      <c r="Q9" s="1307"/>
    </row>
    <row r="10" spans="1:23">
      <c r="A10" s="1395"/>
      <c r="B10" s="1453">
        <f t="shared" ref="B10:B37" si="0">B9+1</f>
        <v>3</v>
      </c>
      <c r="C10" s="1454"/>
      <c r="D10" s="1455"/>
      <c r="E10" s="1454"/>
      <c r="F10" s="1444"/>
      <c r="G10" s="1456"/>
      <c r="H10" s="1457"/>
      <c r="I10" s="1458"/>
      <c r="J10" s="1458"/>
      <c r="K10" s="1458"/>
      <c r="L10" s="1459"/>
      <c r="N10" s="1462"/>
      <c r="O10" s="1461"/>
      <c r="P10" s="1463"/>
      <c r="Q10" s="1307"/>
    </row>
    <row r="11" spans="1:23" ht="13.5" thickBot="1">
      <c r="A11" s="1395"/>
      <c r="B11" s="1453">
        <f t="shared" si="0"/>
        <v>4</v>
      </c>
      <c r="C11" s="1454"/>
      <c r="D11" s="1455"/>
      <c r="E11" s="1454"/>
      <c r="F11" s="1444"/>
      <c r="G11" s="1456"/>
      <c r="H11" s="1457"/>
      <c r="I11" s="1458"/>
      <c r="J11" s="1458"/>
      <c r="K11" s="1458"/>
      <c r="L11" s="1459"/>
      <c r="N11" s="1464" t="s">
        <v>63</v>
      </c>
      <c r="O11" s="1465"/>
      <c r="P11" s="1466" t="s">
        <v>63</v>
      </c>
      <c r="Q11" s="1467"/>
    </row>
    <row r="12" spans="1:23" ht="13.5" thickBot="1">
      <c r="A12" s="1395"/>
      <c r="B12" s="1453">
        <f t="shared" si="0"/>
        <v>5</v>
      </c>
      <c r="C12" s="1454"/>
      <c r="D12" s="1455"/>
      <c r="E12" s="1454"/>
      <c r="F12" s="1444"/>
      <c r="G12" s="1456"/>
      <c r="H12" s="1457"/>
      <c r="I12" s="1458"/>
      <c r="J12" s="1458"/>
      <c r="K12" s="1458"/>
      <c r="L12" s="1459"/>
      <c r="N12" s="1468" t="s">
        <v>64</v>
      </c>
      <c r="O12" s="1469"/>
      <c r="P12" s="1470"/>
      <c r="Q12" s="1471"/>
    </row>
    <row r="13" spans="1:23">
      <c r="A13" s="1395"/>
      <c r="B13" s="1453">
        <f t="shared" si="0"/>
        <v>6</v>
      </c>
      <c r="C13" s="1454"/>
      <c r="D13" s="1455"/>
      <c r="E13" s="1454"/>
      <c r="F13" s="1444"/>
      <c r="G13" s="1456"/>
      <c r="H13" s="1457"/>
      <c r="I13" s="1458"/>
      <c r="J13" s="1458"/>
      <c r="K13" s="1458"/>
      <c r="L13" s="1459"/>
      <c r="N13" s="1472"/>
      <c r="O13" s="1473"/>
      <c r="P13" s="1474"/>
      <c r="Q13" s="1473"/>
    </row>
    <row r="14" spans="1:23">
      <c r="A14" s="1395"/>
      <c r="B14" s="1453">
        <f t="shared" si="0"/>
        <v>7</v>
      </c>
      <c r="C14" s="1454"/>
      <c r="D14" s="1455"/>
      <c r="E14" s="1454"/>
      <c r="F14" s="1444"/>
      <c r="G14" s="1456"/>
      <c r="H14" s="1457"/>
      <c r="I14" s="1458"/>
      <c r="J14" s="1458"/>
      <c r="K14" s="1458"/>
      <c r="L14" s="1459"/>
      <c r="N14" s="1657" t="s">
        <v>384</v>
      </c>
      <c r="O14" s="1473"/>
      <c r="P14" s="1474"/>
      <c r="Q14" s="1473"/>
    </row>
    <row r="15" spans="1:23">
      <c r="A15" s="1395"/>
      <c r="B15" s="1453">
        <f t="shared" si="0"/>
        <v>8</v>
      </c>
      <c r="C15" s="1454"/>
      <c r="D15" s="1455"/>
      <c r="E15" s="1454"/>
      <c r="F15" s="1444"/>
      <c r="G15" s="1456"/>
      <c r="H15" s="1457"/>
      <c r="I15" s="1458"/>
      <c r="J15" s="1458"/>
      <c r="K15" s="1458"/>
      <c r="L15" s="1459"/>
      <c r="N15" s="1657" t="s">
        <v>393</v>
      </c>
      <c r="O15" s="1473"/>
      <c r="P15" s="1474"/>
      <c r="Q15" s="1473"/>
    </row>
    <row r="16" spans="1:23">
      <c r="A16" s="1395"/>
      <c r="B16" s="1453">
        <f t="shared" si="0"/>
        <v>9</v>
      </c>
      <c r="C16" s="1454"/>
      <c r="D16" s="1455"/>
      <c r="E16" s="1454"/>
      <c r="F16" s="1444"/>
      <c r="G16" s="1456"/>
      <c r="H16" s="1457"/>
      <c r="I16" s="1458"/>
      <c r="J16" s="1458"/>
      <c r="K16" s="1458"/>
      <c r="L16" s="1459"/>
      <c r="N16" s="1657" t="s">
        <v>392</v>
      </c>
      <c r="P16" s="1474"/>
      <c r="Q16" s="1473"/>
    </row>
    <row r="17" spans="1:17">
      <c r="A17" s="1395"/>
      <c r="B17" s="1453">
        <f t="shared" si="0"/>
        <v>10</v>
      </c>
      <c r="C17" s="1454"/>
      <c r="D17" s="1455"/>
      <c r="E17" s="1454"/>
      <c r="F17" s="1444"/>
      <c r="G17" s="1456"/>
      <c r="H17" s="1457"/>
      <c r="I17" s="1458"/>
      <c r="J17" s="1458"/>
      <c r="K17" s="1458"/>
      <c r="L17" s="1459"/>
      <c r="N17" s="1657" t="s">
        <v>394</v>
      </c>
      <c r="P17" s="1474"/>
      <c r="Q17" s="1473"/>
    </row>
    <row r="18" spans="1:17">
      <c r="A18" s="1395"/>
      <c r="B18" s="1453">
        <f t="shared" si="0"/>
        <v>11</v>
      </c>
      <c r="C18" s="1454"/>
      <c r="D18" s="1455"/>
      <c r="E18" s="1454"/>
      <c r="F18" s="1444"/>
      <c r="G18" s="1456"/>
      <c r="H18" s="1457"/>
      <c r="I18" s="1458"/>
      <c r="J18" s="1458"/>
      <c r="K18" s="1458"/>
      <c r="L18" s="1459"/>
      <c r="N18" s="1657" t="s">
        <v>395</v>
      </c>
      <c r="P18" s="1474"/>
      <c r="Q18" s="1473"/>
    </row>
    <row r="19" spans="1:17">
      <c r="A19" s="1395"/>
      <c r="B19" s="1453">
        <f t="shared" si="0"/>
        <v>12</v>
      </c>
      <c r="C19" s="1454"/>
      <c r="D19" s="1455"/>
      <c r="E19" s="1454"/>
      <c r="F19" s="1444"/>
      <c r="G19" s="1456"/>
      <c r="H19" s="1457"/>
      <c r="I19" s="1458"/>
      <c r="J19" s="1458"/>
      <c r="K19" s="1458"/>
      <c r="L19" s="1459"/>
      <c r="N19" s="1657" t="s">
        <v>396</v>
      </c>
      <c r="O19" s="1473"/>
      <c r="P19" s="1474"/>
      <c r="Q19" s="1473"/>
    </row>
    <row r="20" spans="1:17">
      <c r="A20" s="1395"/>
      <c r="B20" s="1453">
        <f t="shared" si="0"/>
        <v>13</v>
      </c>
      <c r="C20" s="1454"/>
      <c r="D20" s="1455"/>
      <c r="E20" s="1454"/>
      <c r="F20" s="1444"/>
      <c r="G20" s="1456"/>
      <c r="H20" s="1457"/>
      <c r="I20" s="1458"/>
      <c r="J20" s="1458"/>
      <c r="K20" s="1458"/>
      <c r="L20" s="1459"/>
      <c r="N20" s="1657" t="s">
        <v>397</v>
      </c>
      <c r="O20" s="1473"/>
      <c r="P20" s="1474"/>
      <c r="Q20" s="1473"/>
    </row>
    <row r="21" spans="1:17">
      <c r="A21" s="1395"/>
      <c r="B21" s="1453">
        <f t="shared" si="0"/>
        <v>14</v>
      </c>
      <c r="C21" s="1454"/>
      <c r="D21" s="1455"/>
      <c r="E21" s="1454"/>
      <c r="F21" s="1444"/>
      <c r="G21" s="1456"/>
      <c r="H21" s="1457"/>
      <c r="I21" s="1458"/>
      <c r="J21" s="1458"/>
      <c r="K21" s="1458"/>
      <c r="L21" s="1459"/>
      <c r="N21" s="1657" t="s">
        <v>398</v>
      </c>
      <c r="O21" s="1473"/>
      <c r="P21" s="1474"/>
      <c r="Q21" s="1473"/>
    </row>
    <row r="22" spans="1:17">
      <c r="B22" s="1453">
        <f t="shared" si="0"/>
        <v>15</v>
      </c>
      <c r="C22" s="1454"/>
      <c r="D22" s="1455"/>
      <c r="E22" s="1454"/>
      <c r="F22" s="1444"/>
      <c r="G22" s="1456"/>
      <c r="H22" s="1457"/>
      <c r="I22" s="1458"/>
      <c r="J22" s="1458"/>
      <c r="K22" s="1458"/>
      <c r="L22" s="1459"/>
      <c r="N22" s="1658" t="s">
        <v>399</v>
      </c>
      <c r="O22" s="1473"/>
      <c r="P22" s="1474"/>
      <c r="Q22" s="1475"/>
    </row>
    <row r="23" spans="1:17">
      <c r="B23" s="1453">
        <f t="shared" si="0"/>
        <v>16</v>
      </c>
      <c r="C23" s="1454"/>
      <c r="D23" s="1455"/>
      <c r="E23" s="1454"/>
      <c r="F23" s="1444"/>
      <c r="G23" s="1456"/>
      <c r="H23" s="1457"/>
      <c r="I23" s="1458"/>
      <c r="J23" s="1458"/>
      <c r="K23" s="1458"/>
      <c r="L23" s="1459"/>
      <c r="N23" s="1659" t="s">
        <v>400</v>
      </c>
      <c r="O23" s="1473"/>
      <c r="P23" s="1474"/>
      <c r="Q23" s="1473"/>
    </row>
    <row r="24" spans="1:17">
      <c r="A24" s="1395"/>
      <c r="B24" s="1453">
        <f t="shared" si="0"/>
        <v>17</v>
      </c>
      <c r="C24" s="1454"/>
      <c r="D24" s="1455"/>
      <c r="E24" s="1454"/>
      <c r="F24" s="1444"/>
      <c r="G24" s="1456"/>
      <c r="H24" s="1457"/>
      <c r="I24" s="1458"/>
      <c r="J24" s="1458"/>
      <c r="K24" s="1458"/>
      <c r="L24" s="1459"/>
      <c r="N24" s="1659" t="s">
        <v>429</v>
      </c>
      <c r="O24" s="1473"/>
      <c r="P24" s="1474"/>
      <c r="Q24" s="1473"/>
    </row>
    <row r="25" spans="1:17">
      <c r="B25" s="1453">
        <f t="shared" si="0"/>
        <v>18</v>
      </c>
      <c r="C25" s="1454"/>
      <c r="D25" s="1455"/>
      <c r="E25" s="1454"/>
      <c r="F25" s="1444"/>
      <c r="G25" s="1456"/>
      <c r="H25" s="1457"/>
      <c r="I25" s="1458"/>
      <c r="J25" s="1458"/>
      <c r="K25" s="1458"/>
      <c r="L25" s="1459"/>
      <c r="N25" s="1660"/>
      <c r="O25" s="1473"/>
      <c r="P25" s="1474"/>
      <c r="Q25" s="1475"/>
    </row>
    <row r="26" spans="1:17">
      <c r="B26" s="1453">
        <f t="shared" si="0"/>
        <v>19</v>
      </c>
      <c r="C26" s="1454"/>
      <c r="D26" s="1455"/>
      <c r="E26" s="1454"/>
      <c r="F26" s="1444"/>
      <c r="G26" s="1456"/>
      <c r="H26" s="1457"/>
      <c r="I26" s="1458"/>
      <c r="J26" s="1458"/>
      <c r="K26" s="1458"/>
      <c r="L26" s="1459"/>
      <c r="O26" s="1473"/>
      <c r="P26" s="1474"/>
      <c r="Q26" s="1473"/>
    </row>
    <row r="27" spans="1:17">
      <c r="A27" s="1395"/>
      <c r="B27" s="1453">
        <f t="shared" si="0"/>
        <v>20</v>
      </c>
      <c r="C27" s="1454"/>
      <c r="D27" s="1455"/>
      <c r="E27" s="1454"/>
      <c r="F27" s="1444"/>
      <c r="G27" s="1456"/>
      <c r="H27" s="1457"/>
      <c r="I27" s="1458"/>
      <c r="J27" s="1458"/>
      <c r="K27" s="1458"/>
      <c r="L27" s="1459"/>
      <c r="N27" s="1472"/>
      <c r="O27" s="1473"/>
      <c r="P27" s="1474"/>
      <c r="Q27" s="1473"/>
    </row>
    <row r="28" spans="1:17">
      <c r="A28" s="1395"/>
      <c r="B28" s="1453">
        <f t="shared" si="0"/>
        <v>21</v>
      </c>
      <c r="C28" s="1454"/>
      <c r="D28" s="1455"/>
      <c r="E28" s="1454"/>
      <c r="F28" s="1444"/>
      <c r="G28" s="1456"/>
      <c r="H28" s="1457"/>
      <c r="I28" s="1458"/>
      <c r="J28" s="1458"/>
      <c r="K28" s="1458"/>
      <c r="L28" s="1459"/>
      <c r="N28" s="1472"/>
      <c r="O28" s="1473"/>
      <c r="P28" s="1474"/>
      <c r="Q28" s="1473"/>
    </row>
    <row r="29" spans="1:17">
      <c r="A29" s="1395"/>
      <c r="B29" s="1453">
        <f t="shared" si="0"/>
        <v>22</v>
      </c>
      <c r="C29" s="1454"/>
      <c r="D29" s="1455"/>
      <c r="E29" s="1454"/>
      <c r="F29" s="1444"/>
      <c r="G29" s="1456"/>
      <c r="H29" s="1457"/>
      <c r="I29" s="1458"/>
      <c r="J29" s="1458"/>
      <c r="K29" s="1458"/>
      <c r="L29" s="1459"/>
      <c r="N29" s="1472"/>
      <c r="O29" s="1473"/>
      <c r="P29" s="1474"/>
      <c r="Q29" s="1473"/>
    </row>
    <row r="30" spans="1:17">
      <c r="A30" s="1395"/>
      <c r="B30" s="1453">
        <f t="shared" si="0"/>
        <v>23</v>
      </c>
      <c r="C30" s="1454"/>
      <c r="D30" s="1455"/>
      <c r="E30" s="1454"/>
      <c r="F30" s="1444"/>
      <c r="G30" s="1456"/>
      <c r="H30" s="1457"/>
      <c r="I30" s="1458"/>
      <c r="J30" s="1458"/>
      <c r="K30" s="1458"/>
      <c r="L30" s="1459"/>
      <c r="N30" s="1472"/>
      <c r="O30" s="1473"/>
      <c r="P30" s="1474"/>
      <c r="Q30" s="1473"/>
    </row>
    <row r="31" spans="1:17">
      <c r="A31" s="1395"/>
      <c r="B31" s="1453">
        <f t="shared" si="0"/>
        <v>24</v>
      </c>
      <c r="C31" s="1454"/>
      <c r="D31" s="1455"/>
      <c r="E31" s="1454"/>
      <c r="F31" s="1444"/>
      <c r="G31" s="1456"/>
      <c r="H31" s="1457"/>
      <c r="I31" s="1458"/>
      <c r="J31" s="1458"/>
      <c r="K31" s="1458"/>
      <c r="L31" s="1459"/>
      <c r="O31" s="1473"/>
      <c r="P31" s="1474"/>
      <c r="Q31" s="1473"/>
    </row>
    <row r="32" spans="1:17">
      <c r="A32" s="1395"/>
      <c r="B32" s="1453">
        <f t="shared" si="0"/>
        <v>25</v>
      </c>
      <c r="C32" s="1454"/>
      <c r="D32" s="1455"/>
      <c r="E32" s="1454"/>
      <c r="F32" s="1444"/>
      <c r="G32" s="1456"/>
      <c r="H32" s="1457"/>
      <c r="I32" s="1458"/>
      <c r="J32" s="1458"/>
      <c r="K32" s="1458"/>
      <c r="L32" s="1459"/>
      <c r="N32" s="1472"/>
      <c r="O32" s="1473"/>
      <c r="P32" s="1474"/>
      <c r="Q32" s="1473"/>
    </row>
    <row r="33" spans="1:17">
      <c r="A33" s="1395"/>
      <c r="B33" s="1453">
        <f t="shared" si="0"/>
        <v>26</v>
      </c>
      <c r="C33" s="1454"/>
      <c r="D33" s="1455"/>
      <c r="E33" s="1454"/>
      <c r="F33" s="1444"/>
      <c r="G33" s="1456"/>
      <c r="H33" s="1457"/>
      <c r="I33" s="1458"/>
      <c r="J33" s="1458"/>
      <c r="K33" s="1458"/>
      <c r="L33" s="1459"/>
      <c r="N33" s="1472"/>
      <c r="O33" s="1473"/>
      <c r="P33" s="1474"/>
      <c r="Q33" s="1473"/>
    </row>
    <row r="34" spans="1:17">
      <c r="B34" s="1453">
        <f t="shared" si="0"/>
        <v>27</v>
      </c>
      <c r="C34" s="1454"/>
      <c r="D34" s="1455"/>
      <c r="E34" s="1454"/>
      <c r="F34" s="1444"/>
      <c r="G34" s="1456"/>
      <c r="H34" s="1457"/>
      <c r="I34" s="1458"/>
      <c r="J34" s="1458"/>
      <c r="K34" s="1458"/>
      <c r="L34" s="1459"/>
      <c r="N34" s="1476"/>
      <c r="O34" s="1473"/>
      <c r="P34" s="1474"/>
      <c r="Q34" s="1475"/>
    </row>
    <row r="35" spans="1:17">
      <c r="B35" s="1453">
        <f t="shared" si="0"/>
        <v>28</v>
      </c>
      <c r="C35" s="1454"/>
      <c r="D35" s="1455"/>
      <c r="E35" s="1454"/>
      <c r="F35" s="1444"/>
      <c r="G35" s="1456"/>
      <c r="H35" s="1457"/>
      <c r="I35" s="1458"/>
      <c r="J35" s="1458"/>
      <c r="K35" s="1458"/>
      <c r="L35" s="1459"/>
      <c r="N35" s="1477"/>
      <c r="O35" s="1473"/>
      <c r="P35" s="1474"/>
      <c r="Q35" s="1473"/>
    </row>
    <row r="36" spans="1:17">
      <c r="A36" s="1395"/>
      <c r="B36" s="1453">
        <f t="shared" si="0"/>
        <v>29</v>
      </c>
      <c r="C36" s="1454"/>
      <c r="D36" s="1455"/>
      <c r="E36" s="1454"/>
      <c r="F36" s="1444"/>
      <c r="G36" s="1456"/>
      <c r="H36" s="1457"/>
      <c r="I36" s="1458"/>
      <c r="J36" s="1458"/>
      <c r="K36" s="1458"/>
      <c r="L36" s="1459"/>
      <c r="N36" s="1472"/>
      <c r="O36" s="1473"/>
      <c r="P36" s="1474"/>
      <c r="Q36" s="1473"/>
    </row>
    <row r="37" spans="1:17">
      <c r="B37" s="1453">
        <f t="shared" si="0"/>
        <v>30</v>
      </c>
      <c r="C37" s="1454"/>
      <c r="D37" s="1455"/>
      <c r="E37" s="1454"/>
      <c r="F37" s="1444"/>
      <c r="G37" s="1456"/>
      <c r="H37" s="1457"/>
      <c r="I37" s="1458"/>
      <c r="J37" s="1458"/>
      <c r="K37" s="1458"/>
      <c r="L37" s="1459"/>
      <c r="N37" s="1476"/>
      <c r="O37" s="1473"/>
      <c r="P37" s="1474"/>
      <c r="Q37" s="1475"/>
    </row>
    <row r="38" spans="1:17">
      <c r="N38" s="1478"/>
      <c r="O38" s="1479"/>
      <c r="P38" s="1480"/>
      <c r="Q38" s="1478"/>
    </row>
    <row r="39" spans="1:17">
      <c r="C39" s="1481" t="s">
        <v>223</v>
      </c>
    </row>
    <row r="40" spans="1:17">
      <c r="C40" s="313" t="s">
        <v>401</v>
      </c>
    </row>
    <row r="41" spans="1:17">
      <c r="E41" s="1482"/>
      <c r="F41" s="1482"/>
      <c r="G41" s="1482"/>
    </row>
    <row r="42" spans="1:17" ht="12.75" customHeight="1">
      <c r="C42" s="1483" t="s">
        <v>428</v>
      </c>
      <c r="D42" s="1378"/>
      <c r="E42" s="1378"/>
      <c r="F42" s="1378"/>
      <c r="G42" s="1378"/>
    </row>
    <row r="43" spans="1:17">
      <c r="C43" s="1483"/>
      <c r="D43" s="1378"/>
      <c r="E43" s="1378"/>
      <c r="F43" s="1378"/>
      <c r="G43" s="1378"/>
    </row>
    <row r="44" spans="1:17">
      <c r="C44" s="1483"/>
      <c r="D44" s="1378"/>
      <c r="E44" s="1378"/>
      <c r="F44" s="1378"/>
      <c r="G44" s="1378"/>
    </row>
  </sheetData>
  <protectedRanges>
    <protectedRange sqref="N9:P10" name="Oblast1_1_1_1"/>
    <protectedRange sqref="Q9:Q10" name="Oblast1_1_1_1_1"/>
  </protectedRanges>
  <mergeCells count="6">
    <mergeCell ref="O3:P3"/>
    <mergeCell ref="B5:C6"/>
    <mergeCell ref="D5:D6"/>
    <mergeCell ref="E5:E6"/>
    <mergeCell ref="F5:F6"/>
    <mergeCell ref="H5:L5"/>
  </mergeCells>
  <conditionalFormatting sqref="K2 L3">
    <cfRule type="cellIs" dxfId="2" priority="1" stopIfTrue="1" operator="equal">
      <formula>"CHYBA"</formula>
    </cfRule>
  </conditionalFormatting>
  <dataValidations count="2">
    <dataValidation type="list" allowBlank="1" showInputMessage="1" showErrorMessage="1" sqref="F8:F37" xr:uid="{C73C6765-84CA-4F3B-9C72-1AE60C7E3C8E}">
      <formula1>$N$15:$N$24</formula1>
    </dataValidation>
    <dataValidation type="list" allowBlank="1" showInputMessage="1" showErrorMessage="1" sqref="J2" xr:uid="{3646E4B1-1BD3-4EBB-A62E-E8A5AA40E10E}">
      <formula1>$T$2:$T$8</formula1>
    </dataValidation>
  </dataValidation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B2:E38"/>
  <sheetViews>
    <sheetView showGridLines="0" zoomScale="80" zoomScaleNormal="80" workbookViewId="0">
      <selection activeCell="C28" sqref="C28"/>
    </sheetView>
  </sheetViews>
  <sheetFormatPr defaultColWidth="9.140625" defaultRowHeight="12.75"/>
  <cols>
    <col min="1" max="1" width="3.28515625" style="337" customWidth="1"/>
    <col min="2" max="2" width="3.42578125" style="337" bestFit="1" customWidth="1"/>
    <col min="3" max="3" width="59.5703125" style="337" bestFit="1" customWidth="1"/>
    <col min="4" max="4" width="18.28515625" style="337" customWidth="1"/>
    <col min="5" max="5" width="16.42578125" style="337" bestFit="1" customWidth="1"/>
    <col min="6" max="6" width="22.5703125" style="337" customWidth="1"/>
    <col min="7" max="7" width="10.28515625" style="337" customWidth="1"/>
    <col min="8" max="8" width="11.5703125" style="337" bestFit="1" customWidth="1"/>
    <col min="9" max="16384" width="9.140625" style="337"/>
  </cols>
  <sheetData>
    <row r="2" spans="2:5" ht="12.75" customHeight="1" thickBot="1">
      <c r="B2" s="338"/>
      <c r="C2" s="339" t="s">
        <v>231</v>
      </c>
    </row>
    <row r="3" spans="2:5" ht="12.75" customHeight="1">
      <c r="B3" s="340">
        <v>1</v>
      </c>
      <c r="C3" s="341" t="s">
        <v>232</v>
      </c>
      <c r="D3" s="342">
        <f>SUM('22-N'!L8:L21)</f>
        <v>0</v>
      </c>
    </row>
    <row r="4" spans="2:5" ht="12.75" customHeight="1" thickBot="1">
      <c r="B4" s="343">
        <f>B3+1</f>
        <v>2</v>
      </c>
      <c r="C4" s="344" t="s">
        <v>233</v>
      </c>
      <c r="D4" s="345">
        <f>'22-N'!H23</f>
        <v>0</v>
      </c>
    </row>
    <row r="5" spans="2:5" ht="12.75" customHeight="1" thickBot="1">
      <c r="B5" s="346">
        <f>B4+1</f>
        <v>3</v>
      </c>
      <c r="C5" s="347" t="s">
        <v>231</v>
      </c>
      <c r="D5" s="348">
        <f>D3-D4</f>
        <v>0</v>
      </c>
    </row>
    <row r="6" spans="2:5" ht="12.75" customHeight="1">
      <c r="B6" s="338"/>
      <c r="D6" s="349"/>
    </row>
    <row r="7" spans="2:5" ht="12.75" customHeight="1" thickBot="1">
      <c r="B7" s="338"/>
      <c r="C7" s="339" t="s">
        <v>234</v>
      </c>
      <c r="D7" s="349"/>
    </row>
    <row r="8" spans="2:5" ht="12.75" customHeight="1">
      <c r="B8" s="340">
        <f>B5+1</f>
        <v>4</v>
      </c>
      <c r="C8" s="341" t="s">
        <v>235</v>
      </c>
      <c r="D8" s="342">
        <f>'22-HV-N'!I35</f>
        <v>0</v>
      </c>
    </row>
    <row r="9" spans="2:5" ht="12.75" customHeight="1" thickBot="1">
      <c r="B9" s="343">
        <f>B8+1</f>
        <v>5</v>
      </c>
      <c r="C9" s="344" t="s">
        <v>236</v>
      </c>
      <c r="D9" s="345">
        <f>'22-HV-N'!I24</f>
        <v>0</v>
      </c>
    </row>
    <row r="10" spans="2:5" ht="12.75" customHeight="1" thickBot="1">
      <c r="B10" s="346">
        <f>B9+1</f>
        <v>6</v>
      </c>
      <c r="C10" s="347" t="s">
        <v>234</v>
      </c>
      <c r="D10" s="348">
        <f>SUM(D8:D9)</f>
        <v>0</v>
      </c>
      <c r="E10" s="350"/>
    </row>
    <row r="11" spans="2:5" ht="12.75" customHeight="1" thickBot="1">
      <c r="B11" s="338"/>
      <c r="D11" s="349"/>
    </row>
    <row r="12" spans="2:5" ht="12.75" customHeight="1" thickBot="1">
      <c r="B12" s="346">
        <f>B10+1</f>
        <v>7</v>
      </c>
      <c r="C12" s="347" t="s">
        <v>238</v>
      </c>
      <c r="D12" s="348">
        <f>D5+D10</f>
        <v>0</v>
      </c>
      <c r="E12" s="350"/>
    </row>
    <row r="13" spans="2:5" ht="12.75" customHeight="1">
      <c r="B13" s="338"/>
      <c r="D13" s="349"/>
    </row>
    <row r="14" spans="2:5" ht="12.75" customHeight="1" thickBot="1">
      <c r="B14" s="338"/>
      <c r="C14" s="339" t="s">
        <v>239</v>
      </c>
      <c r="D14" s="349"/>
    </row>
    <row r="15" spans="2:5" ht="12.75" customHeight="1">
      <c r="B15" s="340">
        <f>B12+1</f>
        <v>8</v>
      </c>
      <c r="C15" s="852" t="s">
        <v>237</v>
      </c>
      <c r="D15" s="342">
        <f>'22-HV-N'!I13</f>
        <v>0</v>
      </c>
    </row>
    <row r="16" spans="2:5" ht="12.75" customHeight="1">
      <c r="B16" s="351">
        <f t="shared" ref="B16:B21" si="0">B15+1</f>
        <v>9</v>
      </c>
      <c r="C16" s="850" t="s">
        <v>240</v>
      </c>
      <c r="D16" s="851">
        <f>'22-HV-N'!I25</f>
        <v>0</v>
      </c>
    </row>
    <row r="17" spans="2:5" ht="12.75" customHeight="1">
      <c r="B17" s="351">
        <f t="shared" si="0"/>
        <v>10</v>
      </c>
      <c r="C17" s="352" t="s">
        <v>241</v>
      </c>
      <c r="D17" s="345">
        <f>'22-HV-N'!I14</f>
        <v>0</v>
      </c>
    </row>
    <row r="18" spans="2:5" ht="12.75" customHeight="1">
      <c r="B18" s="343">
        <f t="shared" si="0"/>
        <v>11</v>
      </c>
      <c r="C18" s="353" t="s">
        <v>242</v>
      </c>
      <c r="D18" s="345">
        <f>'22-HV-N'!I39</f>
        <v>0</v>
      </c>
    </row>
    <row r="19" spans="2:5" ht="12.75" customHeight="1">
      <c r="B19" s="343">
        <f t="shared" si="0"/>
        <v>12</v>
      </c>
      <c r="C19" s="354" t="s">
        <v>243</v>
      </c>
      <c r="D19" s="345">
        <f>'22-HV-N'!I40</f>
        <v>0</v>
      </c>
    </row>
    <row r="20" spans="2:5" ht="12.75" customHeight="1" thickBot="1">
      <c r="B20" s="343">
        <f t="shared" si="0"/>
        <v>13</v>
      </c>
      <c r="C20" s="354" t="s">
        <v>244</v>
      </c>
      <c r="D20" s="345">
        <f>'22-HV-N'!I43</f>
        <v>0</v>
      </c>
    </row>
    <row r="21" spans="2:5" ht="12.75" customHeight="1" thickBot="1">
      <c r="B21" s="346">
        <f t="shared" si="0"/>
        <v>14</v>
      </c>
      <c r="C21" s="347" t="s">
        <v>239</v>
      </c>
      <c r="D21" s="348">
        <f>SUM(D15:D20)</f>
        <v>0</v>
      </c>
      <c r="E21" s="350"/>
    </row>
    <row r="22" spans="2:5" ht="12.75" customHeight="1">
      <c r="B22" s="338"/>
      <c r="D22" s="355"/>
    </row>
    <row r="23" spans="2:5" ht="12.75" customHeight="1" thickBot="1">
      <c r="C23" s="356" t="s">
        <v>194</v>
      </c>
      <c r="D23" s="349"/>
    </row>
    <row r="24" spans="2:5" ht="12.75" customHeight="1" thickBot="1">
      <c r="B24" s="346">
        <f>B21+1</f>
        <v>15</v>
      </c>
      <c r="C24" s="347" t="s">
        <v>245</v>
      </c>
      <c r="D24" s="348">
        <f>D12+D21</f>
        <v>0</v>
      </c>
      <c r="E24" s="350"/>
    </row>
    <row r="25" spans="2:5" ht="12.75" customHeight="1" thickBot="1">
      <c r="B25" s="357">
        <f t="shared" ref="B25:B32" si="1">B24+1</f>
        <v>16</v>
      </c>
      <c r="C25" s="358" t="s">
        <v>246</v>
      </c>
      <c r="D25" s="345">
        <f>'22-HV-V'!K23+'22-HV-V'!K29</f>
        <v>0</v>
      </c>
      <c r="E25" s="350"/>
    </row>
    <row r="26" spans="2:5" ht="12.75" customHeight="1" thickBot="1">
      <c r="B26" s="346">
        <f t="shared" si="1"/>
        <v>17</v>
      </c>
      <c r="C26" s="347" t="s">
        <v>247</v>
      </c>
      <c r="D26" s="348">
        <f>D24+D25</f>
        <v>0</v>
      </c>
    </row>
    <row r="27" spans="2:5" ht="12.75" customHeight="1" thickBot="1">
      <c r="B27" s="346">
        <f t="shared" si="1"/>
        <v>18</v>
      </c>
      <c r="C27" s="347" t="s">
        <v>248</v>
      </c>
      <c r="D27" s="359">
        <f>'22-HV-N'!I8-'22-HV-N'!I57</f>
        <v>0</v>
      </c>
    </row>
    <row r="28" spans="2:5" ht="12.75" customHeight="1" thickBot="1">
      <c r="B28" s="360">
        <f t="shared" si="1"/>
        <v>19</v>
      </c>
      <c r="C28" s="361" t="s">
        <v>249</v>
      </c>
      <c r="D28" s="362">
        <f>D26-D27</f>
        <v>0</v>
      </c>
    </row>
    <row r="29" spans="2:5" ht="12.75" customHeight="1" thickBot="1">
      <c r="B29" s="357">
        <f t="shared" si="1"/>
        <v>20</v>
      </c>
      <c r="C29" s="358" t="s">
        <v>250</v>
      </c>
      <c r="D29" s="345">
        <f>'22-HV-N'!I57</f>
        <v>0</v>
      </c>
    </row>
    <row r="30" spans="2:5" ht="12.75" customHeight="1" thickBot="1">
      <c r="B30" s="346">
        <f t="shared" si="1"/>
        <v>21</v>
      </c>
      <c r="C30" s="347" t="s">
        <v>251</v>
      </c>
      <c r="D30" s="348">
        <f>D26+D29</f>
        <v>0</v>
      </c>
    </row>
    <row r="31" spans="2:5" ht="12.75" customHeight="1" thickBot="1">
      <c r="B31" s="346">
        <f t="shared" si="1"/>
        <v>22</v>
      </c>
      <c r="C31" s="347" t="s">
        <v>252</v>
      </c>
      <c r="D31" s="359">
        <f>'22-HV-N'!I8</f>
        <v>0</v>
      </c>
    </row>
    <row r="32" spans="2:5" ht="12.75" customHeight="1" thickBot="1">
      <c r="B32" s="360">
        <f t="shared" si="1"/>
        <v>23</v>
      </c>
      <c r="C32" s="361" t="s">
        <v>249</v>
      </c>
      <c r="D32" s="362">
        <f>D30-D31</f>
        <v>0</v>
      </c>
    </row>
    <row r="36" spans="4:4">
      <c r="D36" s="350"/>
    </row>
    <row r="38" spans="4:4">
      <c r="D38" s="350"/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ADB3C-DED4-4644-99A2-8BA6F134C418}">
  <sheetPr>
    <tabColor theme="0" tint="-0.14999847407452621"/>
    <pageSetUpPr fitToPage="1"/>
  </sheetPr>
  <dimension ref="B1:O65"/>
  <sheetViews>
    <sheetView showGridLines="0" zoomScale="85" zoomScaleNormal="85" workbookViewId="0"/>
  </sheetViews>
  <sheetFormatPr defaultColWidth="9.140625" defaultRowHeight="12.75"/>
  <cols>
    <col min="1" max="1" width="2.7109375" style="1112" customWidth="1"/>
    <col min="2" max="2" width="3.5703125" style="1112" customWidth="1"/>
    <col min="3" max="3" width="33.7109375" style="1112" customWidth="1"/>
    <col min="4" max="4" width="11.5703125" style="1112" customWidth="1"/>
    <col min="5" max="13" width="14.85546875" style="1112" customWidth="1"/>
    <col min="14" max="16384" width="9.140625" style="1112"/>
  </cols>
  <sheetData>
    <row r="1" spans="2:15" ht="13.5" thickBot="1">
      <c r="E1" s="1113"/>
      <c r="F1" s="1113"/>
      <c r="G1" s="1113"/>
      <c r="H1" s="1113"/>
      <c r="I1" s="1113"/>
      <c r="J1" s="1113"/>
      <c r="K1" s="1113"/>
      <c r="L1" s="1113"/>
      <c r="M1" s="1113"/>
      <c r="O1" s="314"/>
    </row>
    <row r="2" spans="2:15" ht="17.25" customHeight="1" thickBot="1">
      <c r="B2" s="1114"/>
      <c r="C2" s="1114"/>
      <c r="D2" s="1115"/>
      <c r="E2" s="1116"/>
      <c r="F2" s="1117"/>
      <c r="G2" s="1115"/>
      <c r="H2" s="1115"/>
      <c r="I2" s="1" t="s">
        <v>0</v>
      </c>
      <c r="J2" s="1741"/>
      <c r="K2" s="1742"/>
      <c r="L2" s="1" t="s">
        <v>1</v>
      </c>
      <c r="M2" s="1118">
        <f>Identifikace!$B$14</f>
        <v>2025</v>
      </c>
      <c r="O2" s="1661" t="s">
        <v>435</v>
      </c>
    </row>
    <row r="3" spans="2:15" ht="15.75">
      <c r="B3" s="1119" t="s">
        <v>377</v>
      </c>
      <c r="C3" s="1119"/>
      <c r="D3" s="1120"/>
      <c r="E3" s="1121"/>
      <c r="F3" s="1122"/>
      <c r="G3" s="1115"/>
      <c r="H3" s="1115"/>
      <c r="I3" s="1115"/>
      <c r="J3" s="46"/>
      <c r="K3" s="1115"/>
      <c r="L3" s="1123"/>
      <c r="M3" s="1115"/>
      <c r="O3" s="1661" t="s">
        <v>433</v>
      </c>
    </row>
    <row r="4" spans="2:15" ht="13.5" thickBot="1">
      <c r="B4" s="1124"/>
      <c r="C4" s="1124"/>
      <c r="E4" s="1113"/>
      <c r="G4" s="1125"/>
      <c r="H4" s="1125"/>
      <c r="M4" s="1125" t="s">
        <v>2</v>
      </c>
      <c r="O4" s="1661" t="s">
        <v>438</v>
      </c>
    </row>
    <row r="5" spans="2:15">
      <c r="B5" s="1744"/>
      <c r="C5" s="1745"/>
      <c r="D5" s="1745"/>
      <c r="E5" s="1750">
        <f>$M$2</f>
        <v>2025</v>
      </c>
      <c r="F5" s="1751"/>
      <c r="G5" s="1752">
        <f>$E$5+1</f>
        <v>2026</v>
      </c>
      <c r="H5" s="1753"/>
      <c r="I5" s="1754">
        <f>$G$5+1</f>
        <v>2027</v>
      </c>
      <c r="J5" s="1755"/>
      <c r="K5" s="1126">
        <f>$I$5+1</f>
        <v>2028</v>
      </c>
      <c r="L5" s="1127">
        <f>$K$5+1</f>
        <v>2029</v>
      </c>
      <c r="M5" s="1126">
        <f>$L$5+1</f>
        <v>2030</v>
      </c>
      <c r="O5" s="1661" t="s">
        <v>431</v>
      </c>
    </row>
    <row r="6" spans="2:15">
      <c r="B6" s="1746"/>
      <c r="C6" s="1747"/>
      <c r="D6" s="1747"/>
      <c r="E6" s="1756" t="s">
        <v>4</v>
      </c>
      <c r="F6" s="1757"/>
      <c r="G6" s="1756" t="s">
        <v>5</v>
      </c>
      <c r="H6" s="1758"/>
      <c r="I6" s="1759" t="s">
        <v>5</v>
      </c>
      <c r="J6" s="1757"/>
      <c r="K6" s="1128" t="s">
        <v>5</v>
      </c>
      <c r="L6" s="1129" t="s">
        <v>5</v>
      </c>
      <c r="M6" s="1128" t="s">
        <v>5</v>
      </c>
      <c r="O6" s="1661" t="s">
        <v>436</v>
      </c>
    </row>
    <row r="7" spans="2:15" ht="15" customHeight="1" thickBot="1">
      <c r="B7" s="1748"/>
      <c r="C7" s="1749"/>
      <c r="D7" s="1749"/>
      <c r="E7" s="1130" t="s">
        <v>126</v>
      </c>
      <c r="F7" s="1131" t="s">
        <v>127</v>
      </c>
      <c r="G7" s="1130" t="s">
        <v>126</v>
      </c>
      <c r="H7" s="1132" t="s">
        <v>127</v>
      </c>
      <c r="I7" s="1133" t="s">
        <v>126</v>
      </c>
      <c r="J7" s="1131" t="s">
        <v>127</v>
      </c>
      <c r="K7" s="1134" t="s">
        <v>65</v>
      </c>
      <c r="L7" s="1135" t="s">
        <v>65</v>
      </c>
      <c r="M7" s="1134" t="s">
        <v>65</v>
      </c>
      <c r="O7" s="1661" t="s">
        <v>437</v>
      </c>
    </row>
    <row r="8" spans="2:15" ht="13.5" thickBot="1">
      <c r="B8" s="1136"/>
      <c r="C8" s="1137" t="s">
        <v>9</v>
      </c>
      <c r="D8" s="1138"/>
      <c r="E8" s="1139" t="s">
        <v>10</v>
      </c>
      <c r="F8" s="1140" t="s">
        <v>11</v>
      </c>
      <c r="G8" s="1141" t="s">
        <v>12</v>
      </c>
      <c r="H8" s="1142" t="s">
        <v>13</v>
      </c>
      <c r="I8" s="1143" t="s">
        <v>14</v>
      </c>
      <c r="J8" s="1144" t="s">
        <v>15</v>
      </c>
      <c r="K8" s="1145" t="s">
        <v>16</v>
      </c>
      <c r="L8" s="1146" t="s">
        <v>3</v>
      </c>
      <c r="M8" s="1145" t="s">
        <v>17</v>
      </c>
      <c r="O8" s="1661" t="s">
        <v>432</v>
      </c>
    </row>
    <row r="9" spans="2:15" ht="14.25" customHeight="1">
      <c r="B9" s="1147">
        <v>1</v>
      </c>
      <c r="C9" s="1148" t="s">
        <v>23</v>
      </c>
      <c r="D9" s="1149"/>
      <c r="E9" s="214">
        <f>SUM(E10:E12)</f>
        <v>0</v>
      </c>
      <c r="F9" s="1150">
        <f t="shared" ref="F9:M9" si="0">SUM(F10:F12)</f>
        <v>0</v>
      </c>
      <c r="G9" s="214">
        <f t="shared" si="0"/>
        <v>0</v>
      </c>
      <c r="H9" s="1150">
        <f t="shared" si="0"/>
        <v>0</v>
      </c>
      <c r="I9" s="215">
        <f t="shared" si="0"/>
        <v>0</v>
      </c>
      <c r="J9" s="217">
        <f t="shared" si="0"/>
        <v>0</v>
      </c>
      <c r="K9" s="1151">
        <f t="shared" si="0"/>
        <v>0</v>
      </c>
      <c r="L9" s="1152">
        <f t="shared" si="0"/>
        <v>0</v>
      </c>
      <c r="M9" s="1151">
        <f t="shared" si="0"/>
        <v>0</v>
      </c>
    </row>
    <row r="10" spans="2:15">
      <c r="B10" s="1153">
        <f>B9+1</f>
        <v>2</v>
      </c>
      <c r="C10" s="1154" t="s">
        <v>24</v>
      </c>
      <c r="D10" s="1155"/>
      <c r="E10" s="1156">
        <f>E14+E24</f>
        <v>0</v>
      </c>
      <c r="F10" s="1157">
        <f t="shared" ref="F10:M10" si="1">F14+F24</f>
        <v>0</v>
      </c>
      <c r="G10" s="1156">
        <f t="shared" si="1"/>
        <v>0</v>
      </c>
      <c r="H10" s="1157">
        <f t="shared" si="1"/>
        <v>0</v>
      </c>
      <c r="I10" s="1158">
        <f t="shared" si="1"/>
        <v>0</v>
      </c>
      <c r="J10" s="1159">
        <f t="shared" si="1"/>
        <v>0</v>
      </c>
      <c r="K10" s="1160">
        <f t="shared" si="1"/>
        <v>0</v>
      </c>
      <c r="L10" s="1161">
        <f t="shared" si="1"/>
        <v>0</v>
      </c>
      <c r="M10" s="1160">
        <f t="shared" si="1"/>
        <v>0</v>
      </c>
    </row>
    <row r="11" spans="2:15">
      <c r="B11" s="1153">
        <f t="shared" ref="B11:B48" si="2">B10+1</f>
        <v>3</v>
      </c>
      <c r="C11" s="1154" t="s">
        <v>25</v>
      </c>
      <c r="D11" s="1155"/>
      <c r="E11" s="1162">
        <f>E21+E31</f>
        <v>0</v>
      </c>
      <c r="F11" s="1163">
        <f t="shared" ref="F11:M12" si="3">F21+F31</f>
        <v>0</v>
      </c>
      <c r="G11" s="1162">
        <f t="shared" si="3"/>
        <v>0</v>
      </c>
      <c r="H11" s="1163">
        <f t="shared" si="3"/>
        <v>0</v>
      </c>
      <c r="I11" s="1164">
        <f t="shared" si="3"/>
        <v>0</v>
      </c>
      <c r="J11" s="1165">
        <f t="shared" si="3"/>
        <v>0</v>
      </c>
      <c r="K11" s="1166">
        <f t="shared" si="3"/>
        <v>0</v>
      </c>
      <c r="L11" s="1167">
        <f t="shared" si="3"/>
        <v>0</v>
      </c>
      <c r="M11" s="1166">
        <f t="shared" si="3"/>
        <v>0</v>
      </c>
    </row>
    <row r="12" spans="2:15" ht="13.5" thickBot="1">
      <c r="B12" s="1168">
        <f t="shared" si="2"/>
        <v>4</v>
      </c>
      <c r="C12" s="1169" t="s">
        <v>26</v>
      </c>
      <c r="D12" s="1170"/>
      <c r="E12" s="1171">
        <f>E22+E32</f>
        <v>0</v>
      </c>
      <c r="F12" s="1172">
        <f t="shared" si="3"/>
        <v>0</v>
      </c>
      <c r="G12" s="1171">
        <f t="shared" si="3"/>
        <v>0</v>
      </c>
      <c r="H12" s="1172">
        <f t="shared" si="3"/>
        <v>0</v>
      </c>
      <c r="I12" s="1173">
        <f t="shared" si="3"/>
        <v>0</v>
      </c>
      <c r="J12" s="1174">
        <f t="shared" si="3"/>
        <v>0</v>
      </c>
      <c r="K12" s="1175">
        <f t="shared" si="3"/>
        <v>0</v>
      </c>
      <c r="L12" s="1176">
        <f t="shared" si="3"/>
        <v>0</v>
      </c>
      <c r="M12" s="1175">
        <f t="shared" si="3"/>
        <v>0</v>
      </c>
    </row>
    <row r="13" spans="2:15" ht="14.25" customHeight="1">
      <c r="B13" s="1147">
        <f t="shared" si="2"/>
        <v>5</v>
      </c>
      <c r="C13" s="1177" t="s">
        <v>27</v>
      </c>
      <c r="D13" s="1178"/>
      <c r="E13" s="1179">
        <f>E14+E21+E22</f>
        <v>0</v>
      </c>
      <c r="F13" s="1180">
        <f t="shared" ref="F13:M13" si="4">F14+F21+F22</f>
        <v>0</v>
      </c>
      <c r="G13" s="1179">
        <f t="shared" si="4"/>
        <v>0</v>
      </c>
      <c r="H13" s="1180">
        <f t="shared" si="4"/>
        <v>0</v>
      </c>
      <c r="I13" s="1181">
        <f t="shared" si="4"/>
        <v>0</v>
      </c>
      <c r="J13" s="1182">
        <f t="shared" si="4"/>
        <v>0</v>
      </c>
      <c r="K13" s="1183">
        <f t="shared" si="4"/>
        <v>0</v>
      </c>
      <c r="L13" s="1184">
        <f t="shared" si="4"/>
        <v>0</v>
      </c>
      <c r="M13" s="1183">
        <f t="shared" si="4"/>
        <v>0</v>
      </c>
    </row>
    <row r="14" spans="2:15">
      <c r="B14" s="1153">
        <f t="shared" si="2"/>
        <v>6</v>
      </c>
      <c r="C14" s="1185" t="s">
        <v>24</v>
      </c>
      <c r="D14" s="1186"/>
      <c r="E14" s="1187">
        <f>+E15+E16+E19+E20</f>
        <v>0</v>
      </c>
      <c r="F14" s="1188">
        <f t="shared" ref="F14:J14" si="5">+F15+F16+F19+F20</f>
        <v>0</v>
      </c>
      <c r="G14" s="1187">
        <f t="shared" si="5"/>
        <v>0</v>
      </c>
      <c r="H14" s="1188">
        <f t="shared" si="5"/>
        <v>0</v>
      </c>
      <c r="I14" s="1189">
        <f t="shared" si="5"/>
        <v>0</v>
      </c>
      <c r="J14" s="1190">
        <f t="shared" si="5"/>
        <v>0</v>
      </c>
      <c r="K14" s="1191"/>
      <c r="L14" s="1191"/>
      <c r="M14" s="1191"/>
    </row>
    <row r="15" spans="2:15">
      <c r="B15" s="1153">
        <f t="shared" si="2"/>
        <v>7</v>
      </c>
      <c r="C15" s="1192" t="s">
        <v>28</v>
      </c>
      <c r="D15" s="1193"/>
      <c r="E15" s="1194"/>
      <c r="F15" s="1195"/>
      <c r="G15" s="1194"/>
      <c r="H15" s="1195"/>
      <c r="I15" s="1196"/>
      <c r="J15" s="1197"/>
      <c r="K15" s="1198" t="s">
        <v>47</v>
      </c>
      <c r="L15" s="1199" t="s">
        <v>47</v>
      </c>
      <c r="M15" s="1198" t="s">
        <v>47</v>
      </c>
    </row>
    <row r="16" spans="2:15">
      <c r="B16" s="1153">
        <f t="shared" si="2"/>
        <v>8</v>
      </c>
      <c r="C16" s="1192" t="s">
        <v>29</v>
      </c>
      <c r="D16" s="1193"/>
      <c r="E16" s="1187">
        <f t="shared" ref="E16:J16" si="6">+E17+E18</f>
        <v>0</v>
      </c>
      <c r="F16" s="1188">
        <f t="shared" si="6"/>
        <v>0</v>
      </c>
      <c r="G16" s="1187">
        <f t="shared" si="6"/>
        <v>0</v>
      </c>
      <c r="H16" s="1188">
        <f t="shared" si="6"/>
        <v>0</v>
      </c>
      <c r="I16" s="1189">
        <f t="shared" si="6"/>
        <v>0</v>
      </c>
      <c r="J16" s="1190">
        <f t="shared" si="6"/>
        <v>0</v>
      </c>
      <c r="K16" s="1198" t="s">
        <v>47</v>
      </c>
      <c r="L16" s="1199" t="s">
        <v>47</v>
      </c>
      <c r="M16" s="1198" t="s">
        <v>47</v>
      </c>
    </row>
    <row r="17" spans="2:13">
      <c r="B17" s="1153">
        <f t="shared" si="2"/>
        <v>9</v>
      </c>
      <c r="C17" s="1200" t="s">
        <v>30</v>
      </c>
      <c r="D17" s="1193"/>
      <c r="E17" s="1194"/>
      <c r="F17" s="1195"/>
      <c r="G17" s="1194"/>
      <c r="H17" s="1195"/>
      <c r="I17" s="1196"/>
      <c r="J17" s="1197"/>
      <c r="K17" s="1198" t="s">
        <v>47</v>
      </c>
      <c r="L17" s="1199" t="s">
        <v>47</v>
      </c>
      <c r="M17" s="1198" t="s">
        <v>47</v>
      </c>
    </row>
    <row r="18" spans="2:13">
      <c r="B18" s="1153">
        <f t="shared" si="2"/>
        <v>10</v>
      </c>
      <c r="C18" s="1200" t="s">
        <v>31</v>
      </c>
      <c r="D18" s="1193"/>
      <c r="E18" s="1201"/>
      <c r="F18" s="1202"/>
      <c r="G18" s="1194"/>
      <c r="H18" s="1202"/>
      <c r="I18" s="1194"/>
      <c r="J18" s="1196"/>
      <c r="K18" s="1198" t="s">
        <v>47</v>
      </c>
      <c r="L18" s="1199" t="s">
        <v>47</v>
      </c>
      <c r="M18" s="1198" t="s">
        <v>47</v>
      </c>
    </row>
    <row r="19" spans="2:13">
      <c r="B19" s="1153">
        <f t="shared" si="2"/>
        <v>11</v>
      </c>
      <c r="C19" s="1192" t="s">
        <v>32</v>
      </c>
      <c r="D19" s="1193"/>
      <c r="E19" s="1194"/>
      <c r="F19" s="1195"/>
      <c r="G19" s="1194"/>
      <c r="H19" s="1195"/>
      <c r="I19" s="1196"/>
      <c r="J19" s="1197"/>
      <c r="K19" s="1198" t="s">
        <v>47</v>
      </c>
      <c r="L19" s="1199" t="s">
        <v>47</v>
      </c>
      <c r="M19" s="1198" t="s">
        <v>47</v>
      </c>
    </row>
    <row r="20" spans="2:13">
      <c r="B20" s="1153">
        <f t="shared" si="2"/>
        <v>12</v>
      </c>
      <c r="C20" s="1192" t="s">
        <v>33</v>
      </c>
      <c r="D20" s="1193"/>
      <c r="E20" s="1194"/>
      <c r="F20" s="1195"/>
      <c r="G20" s="1194"/>
      <c r="H20" s="1195"/>
      <c r="I20" s="1196"/>
      <c r="J20" s="1197"/>
      <c r="K20" s="1198" t="s">
        <v>47</v>
      </c>
      <c r="L20" s="1199" t="s">
        <v>47</v>
      </c>
      <c r="M20" s="1198" t="s">
        <v>47</v>
      </c>
    </row>
    <row r="21" spans="2:13">
      <c r="B21" s="1153">
        <f t="shared" si="2"/>
        <v>13</v>
      </c>
      <c r="C21" s="1185" t="s">
        <v>34</v>
      </c>
      <c r="D21" s="1193"/>
      <c r="E21" s="1203">
        <f>IF($E$14+$F$14+$E$24+$F$24=0,0,E33*($E$14+$F$14)/($E$14+$F$14+$E$24+$F$24))</f>
        <v>0</v>
      </c>
      <c r="F21" s="1204">
        <f>IF($E$14+$F$14+$E$24+$F$24=0,0,F33*($E$14+$F$14)/($E$14+$F$14+$E$24+$F$24))</f>
        <v>0</v>
      </c>
      <c r="G21" s="1203">
        <f>IF($G$14+$H$14+$G$24+$H$24=0,0,G33*($G$14+$H$14)/($G$14+$H$14+$G$24+$H$24))</f>
        <v>0</v>
      </c>
      <c r="H21" s="1205">
        <f>IF($G$14+$H$14+$G$24+$H$24=0,0,H33*($G$14+$H$14)/($G$14+$H$14+$G$24+$H$24))</f>
        <v>0</v>
      </c>
      <c r="I21" s="1203">
        <f>IF($I$14+$J$14+$I$24+$J$24=0,0,I33*($I$14+$J$14)/($I$14+$J$14+$I$24+$J$24))</f>
        <v>0</v>
      </c>
      <c r="J21" s="1206">
        <f>IF($I$14+$J$14+$I$24+$J$24=0,0,J33*($I$14+$J$14)/($I$14+$J$14+$I$24+$J$24))</f>
        <v>0</v>
      </c>
      <c r="K21" s="1207">
        <f>IF($K$14+$K$24=0,0,K33*$K$14/($K$14+$K$24))</f>
        <v>0</v>
      </c>
      <c r="L21" s="1207">
        <f>IF($L$14+$L$24=0,0,L33*$L$14/($L$14+$L$24))</f>
        <v>0</v>
      </c>
      <c r="M21" s="1207">
        <f>IF($M$14+$M$24=0,0,M33*$M$14/($M$14+$M$24))</f>
        <v>0</v>
      </c>
    </row>
    <row r="22" spans="2:13" ht="13.5" thickBot="1">
      <c r="B22" s="1168">
        <f t="shared" si="2"/>
        <v>14</v>
      </c>
      <c r="C22" s="1208" t="s">
        <v>26</v>
      </c>
      <c r="D22" s="1209"/>
      <c r="E22" s="1210">
        <f>IF($E$14+$F$14+$E$24+$F$24+$E$40+$F$40=0,0,E42*($E$14+$F$14+$E$21+$F$21)/($E$14+$F$14+$E$21+$F$21+$E$24+$F$24+$E$31+$F$31+$E$40+$F$40))</f>
        <v>0</v>
      </c>
      <c r="F22" s="1211">
        <f>IF($E$14+$F$14+$E$24+$F$24+$E$40+$F$40=0,0,F42*($E$14+$F$14+$E$21+$F$21)/($E$14+$F$14+$E$21+$F$21+$E$24+$F$24+$E$31+$F$31+$E$40+$F$40))</f>
        <v>0</v>
      </c>
      <c r="G22" s="1210">
        <f>IF($G$14+$H$14+$G$24+$H$24+$G$40+$H$40=0,0,G42*($G$14+$H$14+$G$21+$H$21)/($G$14+$H$14+$G$21+$H$21+$G$24+$H$24+$G$31+$H$31+$G$40+$H$40))</f>
        <v>0</v>
      </c>
      <c r="H22" s="1211">
        <f>IF($G$14+$H$14+$G$24+$H$24+$G$40+$H$40=0,0,H42*($G$14+$H$14+$G$21+$H$21)/($G$14+$H$14+$G$21+$H$21+$G$24+$H$24+$G$31+$H$31+$G$40+$H$40))</f>
        <v>0</v>
      </c>
      <c r="I22" s="1210">
        <f>IF($I$14+$J$14+$I$24+$J$24+$I$40+$J$40=0,0,I42*($I$14+$J$14+$I$21+$J$21)/($I$14+$J$14+$I$21+$J$21+$I$24+$J$24+$I$31+$J$31+$I$40+$J$40))</f>
        <v>0</v>
      </c>
      <c r="J22" s="1212">
        <f>IF($I$14+$J$14+$I$24+$J$24+$I$40+$J$40=0,0,J42*($I$14+$J$14+$I$21+$J$21)/($I$14+$J$14+$I$21+$J$21+$I$24+$J$24+$I$31+$J$31+$I$40+$J$40))</f>
        <v>0</v>
      </c>
      <c r="K22" s="1213">
        <f>IF($K$14+$K$24+$K$40=0,0,K42*($K$14+K$21)/($K$14+$K$24+$K$33+$K$40))</f>
        <v>0</v>
      </c>
      <c r="L22" s="1213">
        <f>IF($L$14+$L$24+$L$40=0,0,L42*($L$14+L$21)/($L$14+$L$24+$L$33+$L$40))</f>
        <v>0</v>
      </c>
      <c r="M22" s="1213">
        <f>IF($M$14+$M$24+$M$40=0,0,M42*($M$14+M$21)/($M$14+$M$24+$M$33+$M$40))</f>
        <v>0</v>
      </c>
    </row>
    <row r="23" spans="2:13" ht="14.25" customHeight="1">
      <c r="B23" s="1147">
        <f t="shared" si="2"/>
        <v>15</v>
      </c>
      <c r="C23" s="1214" t="s">
        <v>35</v>
      </c>
      <c r="D23" s="1215"/>
      <c r="E23" s="1179">
        <f>E24+E31+E32</f>
        <v>0</v>
      </c>
      <c r="F23" s="1180">
        <f t="shared" ref="F23:M23" si="7">F24+F31+F32</f>
        <v>0</v>
      </c>
      <c r="G23" s="1179">
        <f t="shared" si="7"/>
        <v>0</v>
      </c>
      <c r="H23" s="1180">
        <f t="shared" si="7"/>
        <v>0</v>
      </c>
      <c r="I23" s="1181">
        <f t="shared" si="7"/>
        <v>0</v>
      </c>
      <c r="J23" s="1182">
        <f t="shared" si="7"/>
        <v>0</v>
      </c>
      <c r="K23" s="1183">
        <f t="shared" si="7"/>
        <v>0</v>
      </c>
      <c r="L23" s="1184">
        <f t="shared" si="7"/>
        <v>0</v>
      </c>
      <c r="M23" s="1183">
        <f t="shared" si="7"/>
        <v>0</v>
      </c>
    </row>
    <row r="24" spans="2:13">
      <c r="B24" s="1153">
        <f t="shared" si="2"/>
        <v>16</v>
      </c>
      <c r="C24" s="1185" t="s">
        <v>24</v>
      </c>
      <c r="D24" s="1186"/>
      <c r="E24" s="1187">
        <f t="shared" ref="E24:J24" si="8">+E25+E26+E29+E30</f>
        <v>0</v>
      </c>
      <c r="F24" s="1188">
        <f t="shared" si="8"/>
        <v>0</v>
      </c>
      <c r="G24" s="1187">
        <f t="shared" si="8"/>
        <v>0</v>
      </c>
      <c r="H24" s="1188">
        <f t="shared" si="8"/>
        <v>0</v>
      </c>
      <c r="I24" s="1189">
        <f t="shared" si="8"/>
        <v>0</v>
      </c>
      <c r="J24" s="1190">
        <f t="shared" si="8"/>
        <v>0</v>
      </c>
      <c r="K24" s="1191"/>
      <c r="L24" s="1216"/>
      <c r="M24" s="1191"/>
    </row>
    <row r="25" spans="2:13">
      <c r="B25" s="1153">
        <f t="shared" si="2"/>
        <v>17</v>
      </c>
      <c r="C25" s="1192" t="s">
        <v>28</v>
      </c>
      <c r="D25" s="1193"/>
      <c r="E25" s="1194"/>
      <c r="F25" s="1195"/>
      <c r="G25" s="1194"/>
      <c r="H25" s="1195"/>
      <c r="I25" s="1196"/>
      <c r="J25" s="1197"/>
      <c r="K25" s="1198" t="s">
        <v>47</v>
      </c>
      <c r="L25" s="1199" t="s">
        <v>47</v>
      </c>
      <c r="M25" s="1198" t="s">
        <v>47</v>
      </c>
    </row>
    <row r="26" spans="2:13">
      <c r="B26" s="1153">
        <f t="shared" si="2"/>
        <v>18</v>
      </c>
      <c r="C26" s="1192" t="s">
        <v>29</v>
      </c>
      <c r="D26" s="1193"/>
      <c r="E26" s="1187">
        <f t="shared" ref="E26:J26" si="9">+E27+E28</f>
        <v>0</v>
      </c>
      <c r="F26" s="1188">
        <f t="shared" si="9"/>
        <v>0</v>
      </c>
      <c r="G26" s="1187">
        <f t="shared" si="9"/>
        <v>0</v>
      </c>
      <c r="H26" s="1188">
        <f t="shared" si="9"/>
        <v>0</v>
      </c>
      <c r="I26" s="1189">
        <f t="shared" si="9"/>
        <v>0</v>
      </c>
      <c r="J26" s="1190">
        <f t="shared" si="9"/>
        <v>0</v>
      </c>
      <c r="K26" s="1198" t="s">
        <v>47</v>
      </c>
      <c r="L26" s="1199" t="s">
        <v>47</v>
      </c>
      <c r="M26" s="1198" t="s">
        <v>47</v>
      </c>
    </row>
    <row r="27" spans="2:13">
      <c r="B27" s="1153">
        <f t="shared" si="2"/>
        <v>19</v>
      </c>
      <c r="C27" s="1200" t="s">
        <v>30</v>
      </c>
      <c r="D27" s="1193"/>
      <c r="E27" s="1194"/>
      <c r="F27" s="1195"/>
      <c r="G27" s="1194"/>
      <c r="H27" s="1195"/>
      <c r="I27" s="1196"/>
      <c r="J27" s="1197"/>
      <c r="K27" s="1198" t="s">
        <v>47</v>
      </c>
      <c r="L27" s="1199" t="s">
        <v>47</v>
      </c>
      <c r="M27" s="1198" t="s">
        <v>47</v>
      </c>
    </row>
    <row r="28" spans="2:13">
      <c r="B28" s="1153">
        <f t="shared" si="2"/>
        <v>20</v>
      </c>
      <c r="C28" s="1200" t="s">
        <v>31</v>
      </c>
      <c r="D28" s="1193"/>
      <c r="E28" s="1194"/>
      <c r="F28" s="1195"/>
      <c r="G28" s="1194"/>
      <c r="H28" s="1195"/>
      <c r="I28" s="1196"/>
      <c r="J28" s="1197"/>
      <c r="K28" s="1198" t="s">
        <v>47</v>
      </c>
      <c r="L28" s="1199" t="s">
        <v>47</v>
      </c>
      <c r="M28" s="1198" t="s">
        <v>47</v>
      </c>
    </row>
    <row r="29" spans="2:13">
      <c r="B29" s="1153">
        <f t="shared" si="2"/>
        <v>21</v>
      </c>
      <c r="C29" s="1192" t="s">
        <v>32</v>
      </c>
      <c r="D29" s="1193"/>
      <c r="E29" s="1194"/>
      <c r="F29" s="1195"/>
      <c r="G29" s="1194"/>
      <c r="H29" s="1195"/>
      <c r="I29" s="1196"/>
      <c r="J29" s="1197"/>
      <c r="K29" s="1198" t="s">
        <v>47</v>
      </c>
      <c r="L29" s="1199" t="s">
        <v>47</v>
      </c>
      <c r="M29" s="1198" t="s">
        <v>47</v>
      </c>
    </row>
    <row r="30" spans="2:13">
      <c r="B30" s="1153">
        <f t="shared" si="2"/>
        <v>22</v>
      </c>
      <c r="C30" s="1192" t="s">
        <v>33</v>
      </c>
      <c r="D30" s="1193"/>
      <c r="E30" s="1194"/>
      <c r="F30" s="1195"/>
      <c r="G30" s="1194"/>
      <c r="H30" s="1195"/>
      <c r="I30" s="1196"/>
      <c r="J30" s="1197"/>
      <c r="K30" s="1198" t="s">
        <v>47</v>
      </c>
      <c r="L30" s="1199" t="s">
        <v>47</v>
      </c>
      <c r="M30" s="1198" t="s">
        <v>47</v>
      </c>
    </row>
    <row r="31" spans="2:13">
      <c r="B31" s="1153">
        <f t="shared" si="2"/>
        <v>23</v>
      </c>
      <c r="C31" s="1185" t="s">
        <v>34</v>
      </c>
      <c r="D31" s="1193"/>
      <c r="E31" s="1203">
        <f>IF($E$14+$F$14+$E$24+$F$24=0,0,E33*($E$24+$F$24)/($E$14+$F$14+$E$24+$F$24))</f>
        <v>0</v>
      </c>
      <c r="F31" s="1204">
        <f>IF($E$14+$F$14+$E$24+$F$24=0,0,F33*($E$24+$F$24)/($E$14+$F$14+$E$24+$F$24))</f>
        <v>0</v>
      </c>
      <c r="G31" s="1203">
        <f>IF($G$14+$H$14+$G$24+$H$24=0,0,G33*($G$24+$H$24)/($G$14+$H$14+$G$24+$H$24))</f>
        <v>0</v>
      </c>
      <c r="H31" s="1205">
        <f>IF($G$14+$H$14+$G$24+$H$24=0,0,H33*($G$24+$H$24)/($G$14+$H$14+$G$24+$H$24))</f>
        <v>0</v>
      </c>
      <c r="I31" s="1204">
        <f>IF($I$14+$J$14+$I$24+$J$24=0,0,I33*($I$24+$J$24)/($I$14+$J$14+$I$24+$J$24))</f>
        <v>0</v>
      </c>
      <c r="J31" s="1206">
        <f>IF($I$14+$J$14+$I$24+$J$24=0,0,J33*($I$24+$J$24)/($I$14+$J$14+$I$24+$J$24))</f>
        <v>0</v>
      </c>
      <c r="K31" s="1207">
        <f>IF($K$14+$K$24=0,0,K33*$K$24/($K$14+$K$24))</f>
        <v>0</v>
      </c>
      <c r="L31" s="1217">
        <f>IF($L$14+$L$24=0,0,L33*$L$24/($L$14+$L$24))</f>
        <v>0</v>
      </c>
      <c r="M31" s="1207">
        <f>IF($M$14+$M$24=0,0,M33*$M$24/($M$14+$M$24))</f>
        <v>0</v>
      </c>
    </row>
    <row r="32" spans="2:13" ht="13.5" thickBot="1">
      <c r="B32" s="1168">
        <f t="shared" si="2"/>
        <v>24</v>
      </c>
      <c r="C32" s="1208" t="s">
        <v>26</v>
      </c>
      <c r="D32" s="1209"/>
      <c r="E32" s="1210">
        <f>IF($E$14+$F$14+$E$24+$F$24+$E$40+$F$40=0,0,E42*($E$24+$F$24+$E$31+$F$31)/($E$14+$F$14+$E$21+$F$21+$E$24+$F$24+$E$31+$F$31+$E$40+$F$40))</f>
        <v>0</v>
      </c>
      <c r="F32" s="1211">
        <f>IF($E$14+$F$14+$E$24+$F$24+$E$40+$F$40=0,0,F42*($E$24+$F$24+$E$31+$F$31)/($E$14+$F$14+$E$21+$F$21+$E$24+$F$24+$E$31+$F$31+$E$40+$F$40))</f>
        <v>0</v>
      </c>
      <c r="G32" s="1210">
        <f>IF($G$14+$H$14+$G$24+$H$24+$G$40+$H$40=0,0,G42*($G$24+$H$24+$G$31+$H$31)/($G$14+$H$14+$G$21+$H$21+$G$24+$H$24+$G$31+$H$31+$G$40+$H$40))</f>
        <v>0</v>
      </c>
      <c r="H32" s="1211">
        <f>IF($G$14+$H$14+$G$24+$H$24+$G$40+$H$40=0,0,H42*($G$24+$H$24+$G$31+$H$31)/($G$14+$H$14+$G$21+$H$21+$G$24+$H$24+$G$31+$H$31+$G$40+$H$40))</f>
        <v>0</v>
      </c>
      <c r="I32" s="1218">
        <f>IF($I$14+$J$14+$I$24+$J$24+$I$40+$J$40=0,0,I42*($I$24+$J$24+$I$31+$J$31)/($I$14+$J$14+$I$21+$J$21+$I$24+$J$24+$I$31+$J$31+$I$40+$J$40))</f>
        <v>0</v>
      </c>
      <c r="J32" s="1212">
        <f>IF($I$14+$J$14+$I$24+$J$24+$I$40+$J$40=0,0,J42*($I$24+$J$24+$I$31+$J$31)/($I$14+$J$14+$I$21+$J$21+$I$24+$J$24+$I$31+$J$31+$I$40+$J$40))</f>
        <v>0</v>
      </c>
      <c r="K32" s="1213">
        <f>IF($K$14+$K$24+$K$40=0,0,K42*($K$24+K$31)/($K$14+$K$24+$K$33+$K$40))</f>
        <v>0</v>
      </c>
      <c r="L32" s="1219">
        <f>IF($L$14+$L$24+$L$40=0,0,L42*($L$24+L$31)/($L$14+$L$24+$L$33+$L$40))</f>
        <v>0</v>
      </c>
      <c r="M32" s="1213">
        <f>IF($M$14+$M$24+$M$40=0,0,M42*($M$24+M$31)/($M$14+$M$24+$M$33+$M$40))</f>
        <v>0</v>
      </c>
    </row>
    <row r="33" spans="2:13" ht="15" customHeight="1">
      <c r="B33" s="1220">
        <f t="shared" si="2"/>
        <v>25</v>
      </c>
      <c r="C33" s="1221" t="s">
        <v>224</v>
      </c>
      <c r="D33" s="1222"/>
      <c r="E33" s="1223">
        <f t="shared" ref="E33:J33" si="10">SUM(E34:E38)</f>
        <v>0</v>
      </c>
      <c r="F33" s="1224">
        <f t="shared" si="10"/>
        <v>0</v>
      </c>
      <c r="G33" s="1223">
        <f t="shared" si="10"/>
        <v>0</v>
      </c>
      <c r="H33" s="1224">
        <f t="shared" si="10"/>
        <v>0</v>
      </c>
      <c r="I33" s="1225">
        <f t="shared" si="10"/>
        <v>0</v>
      </c>
      <c r="J33" s="1226">
        <f t="shared" si="10"/>
        <v>0</v>
      </c>
      <c r="K33" s="1227"/>
      <c r="L33" s="1228"/>
      <c r="M33" s="1227"/>
    </row>
    <row r="34" spans="2:13">
      <c r="B34" s="1153">
        <f t="shared" si="2"/>
        <v>26</v>
      </c>
      <c r="C34" s="1185" t="s">
        <v>36</v>
      </c>
      <c r="D34" s="1193"/>
      <c r="E34" s="1194"/>
      <c r="F34" s="1195"/>
      <c r="G34" s="1194"/>
      <c r="H34" s="1195"/>
      <c r="I34" s="1196"/>
      <c r="J34" s="1197"/>
      <c r="K34" s="1198" t="s">
        <v>47</v>
      </c>
      <c r="L34" s="1199" t="s">
        <v>47</v>
      </c>
      <c r="M34" s="1198" t="s">
        <v>47</v>
      </c>
    </row>
    <row r="35" spans="2:13">
      <c r="B35" s="1153">
        <f t="shared" si="2"/>
        <v>27</v>
      </c>
      <c r="C35" s="1185" t="s">
        <v>37</v>
      </c>
      <c r="D35" s="1193"/>
      <c r="E35" s="1194"/>
      <c r="F35" s="1195"/>
      <c r="G35" s="1194"/>
      <c r="H35" s="1195"/>
      <c r="I35" s="1196"/>
      <c r="J35" s="1197"/>
      <c r="K35" s="1198" t="s">
        <v>47</v>
      </c>
      <c r="L35" s="1199" t="s">
        <v>47</v>
      </c>
      <c r="M35" s="1198" t="s">
        <v>47</v>
      </c>
    </row>
    <row r="36" spans="2:13">
      <c r="B36" s="1153">
        <f t="shared" si="2"/>
        <v>28</v>
      </c>
      <c r="C36" s="1185" t="s">
        <v>38</v>
      </c>
      <c r="D36" s="1193"/>
      <c r="E36" s="1194"/>
      <c r="F36" s="1195"/>
      <c r="G36" s="1194"/>
      <c r="H36" s="1195"/>
      <c r="I36" s="1196"/>
      <c r="J36" s="1197"/>
      <c r="K36" s="1198" t="s">
        <v>47</v>
      </c>
      <c r="L36" s="1199" t="s">
        <v>47</v>
      </c>
      <c r="M36" s="1198" t="s">
        <v>47</v>
      </c>
    </row>
    <row r="37" spans="2:13">
      <c r="B37" s="1153">
        <f t="shared" si="2"/>
        <v>29</v>
      </c>
      <c r="C37" s="1185" t="s">
        <v>39</v>
      </c>
      <c r="D37" s="1193"/>
      <c r="E37" s="1194"/>
      <c r="F37" s="1195"/>
      <c r="G37" s="1194"/>
      <c r="H37" s="1195"/>
      <c r="I37" s="1196"/>
      <c r="J37" s="1197"/>
      <c r="K37" s="1198" t="s">
        <v>47</v>
      </c>
      <c r="L37" s="1199" t="s">
        <v>47</v>
      </c>
      <c r="M37" s="1198" t="s">
        <v>47</v>
      </c>
    </row>
    <row r="38" spans="2:13" ht="13.5" thickBot="1">
      <c r="B38" s="1229">
        <f t="shared" si="2"/>
        <v>30</v>
      </c>
      <c r="C38" s="1230" t="s">
        <v>40</v>
      </c>
      <c r="D38" s="1231"/>
      <c r="E38" s="1232"/>
      <c r="F38" s="1233"/>
      <c r="G38" s="1232"/>
      <c r="H38" s="1233"/>
      <c r="I38" s="1234"/>
      <c r="J38" s="1235"/>
      <c r="K38" s="1236" t="s">
        <v>47</v>
      </c>
      <c r="L38" s="1237" t="s">
        <v>47</v>
      </c>
      <c r="M38" s="1236" t="s">
        <v>47</v>
      </c>
    </row>
    <row r="39" spans="2:13" ht="14.25" customHeight="1">
      <c r="B39" s="1147">
        <f t="shared" si="2"/>
        <v>31</v>
      </c>
      <c r="C39" s="1148" t="s">
        <v>41</v>
      </c>
      <c r="D39" s="1149"/>
      <c r="E39" s="1179">
        <f>E40+E41</f>
        <v>0</v>
      </c>
      <c r="F39" s="1180">
        <f t="shared" ref="F39:M39" si="11">F40+F41</f>
        <v>0</v>
      </c>
      <c r="G39" s="1179">
        <f t="shared" si="11"/>
        <v>0</v>
      </c>
      <c r="H39" s="1180">
        <f t="shared" si="11"/>
        <v>0</v>
      </c>
      <c r="I39" s="1181">
        <f t="shared" si="11"/>
        <v>0</v>
      </c>
      <c r="J39" s="1182">
        <f t="shared" si="11"/>
        <v>0</v>
      </c>
      <c r="K39" s="1183">
        <f t="shared" si="11"/>
        <v>0</v>
      </c>
      <c r="L39" s="1184">
        <f t="shared" si="11"/>
        <v>0</v>
      </c>
      <c r="M39" s="1183">
        <f t="shared" si="11"/>
        <v>0</v>
      </c>
    </row>
    <row r="40" spans="2:13">
      <c r="B40" s="1153">
        <f t="shared" si="2"/>
        <v>32</v>
      </c>
      <c r="C40" s="1154" t="s">
        <v>296</v>
      </c>
      <c r="D40" s="1238"/>
      <c r="E40" s="1194"/>
      <c r="F40" s="1195"/>
      <c r="G40" s="1194"/>
      <c r="H40" s="1195"/>
      <c r="I40" s="1196"/>
      <c r="J40" s="1197"/>
      <c r="K40" s="1191"/>
      <c r="L40" s="1216"/>
      <c r="M40" s="1191"/>
    </row>
    <row r="41" spans="2:13" ht="13.5" thickBot="1">
      <c r="B41" s="1168">
        <f t="shared" si="2"/>
        <v>33</v>
      </c>
      <c r="C41" s="1169" t="s">
        <v>26</v>
      </c>
      <c r="D41" s="1239"/>
      <c r="E41" s="1240">
        <f>IF($E$14+$F$14+$E$24+$F$24+$E$40+$F$40=0,0,E42*($E$40+$F$40)/($E$14+$F$14+$E$21+$F$21+$E$24+$F$24+$E$31+$F$31+$E$40+$F$40))</f>
        <v>0</v>
      </c>
      <c r="F41" s="1241">
        <f>IF($E$14+$F$14+$E$24+$F$24+$E$40+$F$40=0,0,F42*($E$40+$F$40)/($E$14+$F$14+$E$21+$F$21+$E$24+$F$24+$E$31+$F$31+$E$40+$F$40))</f>
        <v>0</v>
      </c>
      <c r="G41" s="1210">
        <f>IF($G$14+$H$14+$G$24+$H$24+$G$40+$H$40=0,0,G42*($G$40+$H$40)/($G$14+$H$14+$G$21+$H$21+$G$24+$H$24+$G$31+$H$31+$G$40+$H$40))</f>
        <v>0</v>
      </c>
      <c r="H41" s="1211">
        <f>IF($G$14+$H$14+$G$24+$H$24+$G$40+$H$40=0,0,H42*($G$40+$H$40)/($G$14+$H$14+$G$21+$H$21+$G$24+$H$24+$G$31+$H$31+$G$40+$H$40))</f>
        <v>0</v>
      </c>
      <c r="I41" s="1210">
        <f>IF($I$14+$J$14+$I$24+$J$24+$I$40+$J$40=0,0,I42*($I$40+$J$40)/($I$14+$J$14+$I$21+$J$21+$I$24+$J$24+$I$31+$J$31+$I$40+$J$40))</f>
        <v>0</v>
      </c>
      <c r="J41" s="1212">
        <f>IF($I$14+$J$14+$I$24+$J$24+$I$40+$J$40=0,0,J42*($I$40+$J$40)/($I$14+$J$14+$I$21+$J$21+$I$24+$J$24+$I$31+$J$31+$I$40+$J$40))</f>
        <v>0</v>
      </c>
      <c r="K41" s="1213">
        <f>IF($K$14+$K$24+$K$40=0,0,K42*$K$40/($K$14+$K$24+$K$33+$K$40))</f>
        <v>0</v>
      </c>
      <c r="L41" s="1213">
        <f>IF($L$14+$L$24+$L$40=0,0,L42*$L$40/($L$14+$L$24+$L$33+$L$40))</f>
        <v>0</v>
      </c>
      <c r="M41" s="1213">
        <f>IF($M$14+$M$24+$M$40=0,0,M42*$M$40/($M$14+$M$24+$M$33+$M$40))</f>
        <v>0</v>
      </c>
    </row>
    <row r="42" spans="2:13" ht="14.25">
      <c r="B42" s="1220">
        <f t="shared" si="2"/>
        <v>34</v>
      </c>
      <c r="C42" s="1242" t="s">
        <v>225</v>
      </c>
      <c r="D42" s="1243"/>
      <c r="E42" s="1244">
        <f t="shared" ref="E42:J42" si="12">SUM(E43:E46)</f>
        <v>0</v>
      </c>
      <c r="F42" s="1245">
        <f t="shared" si="12"/>
        <v>0</v>
      </c>
      <c r="G42" s="1244">
        <f t="shared" si="12"/>
        <v>0</v>
      </c>
      <c r="H42" s="1245">
        <f t="shared" si="12"/>
        <v>0</v>
      </c>
      <c r="I42" s="1246">
        <f t="shared" si="12"/>
        <v>0</v>
      </c>
      <c r="J42" s="1247">
        <f t="shared" si="12"/>
        <v>0</v>
      </c>
      <c r="K42" s="1227"/>
      <c r="L42" s="1228"/>
      <c r="M42" s="1227"/>
    </row>
    <row r="43" spans="2:13">
      <c r="B43" s="1153">
        <f t="shared" si="2"/>
        <v>35</v>
      </c>
      <c r="C43" s="1154" t="s">
        <v>42</v>
      </c>
      <c r="D43" s="1193"/>
      <c r="E43" s="1194"/>
      <c r="F43" s="1195"/>
      <c r="G43" s="1194"/>
      <c r="H43" s="1195"/>
      <c r="I43" s="1196"/>
      <c r="J43" s="1197"/>
      <c r="K43" s="1198" t="s">
        <v>47</v>
      </c>
      <c r="L43" s="1199" t="s">
        <v>47</v>
      </c>
      <c r="M43" s="1198" t="s">
        <v>47</v>
      </c>
    </row>
    <row r="44" spans="2:13">
      <c r="B44" s="1153">
        <f t="shared" si="2"/>
        <v>36</v>
      </c>
      <c r="C44" s="1154" t="s">
        <v>43</v>
      </c>
      <c r="D44" s="1193"/>
      <c r="E44" s="1194"/>
      <c r="F44" s="1195"/>
      <c r="G44" s="1194"/>
      <c r="H44" s="1195"/>
      <c r="I44" s="1196"/>
      <c r="J44" s="1197"/>
      <c r="K44" s="1198" t="s">
        <v>47</v>
      </c>
      <c r="L44" s="1199" t="s">
        <v>47</v>
      </c>
      <c r="M44" s="1198" t="s">
        <v>47</v>
      </c>
    </row>
    <row r="45" spans="2:13">
      <c r="B45" s="1153">
        <f t="shared" si="2"/>
        <v>37</v>
      </c>
      <c r="C45" s="1154" t="s">
        <v>44</v>
      </c>
      <c r="D45" s="1193"/>
      <c r="E45" s="1194"/>
      <c r="F45" s="1195"/>
      <c r="G45" s="1194"/>
      <c r="H45" s="1195"/>
      <c r="I45" s="1196"/>
      <c r="J45" s="1197"/>
      <c r="K45" s="1198" t="s">
        <v>47</v>
      </c>
      <c r="L45" s="1199" t="s">
        <v>47</v>
      </c>
      <c r="M45" s="1198" t="s">
        <v>47</v>
      </c>
    </row>
    <row r="46" spans="2:13" ht="13.5" thickBot="1">
      <c r="B46" s="1168">
        <f t="shared" si="2"/>
        <v>38</v>
      </c>
      <c r="C46" s="1169" t="s">
        <v>45</v>
      </c>
      <c r="D46" s="1209"/>
      <c r="E46" s="1248"/>
      <c r="F46" s="1249"/>
      <c r="G46" s="1248"/>
      <c r="H46" s="1249"/>
      <c r="I46" s="1250"/>
      <c r="J46" s="1251"/>
      <c r="K46" s="1252" t="s">
        <v>47</v>
      </c>
      <c r="L46" s="1253" t="s">
        <v>47</v>
      </c>
      <c r="M46" s="1252" t="s">
        <v>47</v>
      </c>
    </row>
    <row r="47" spans="2:13" ht="13.5" thickBot="1">
      <c r="B47" s="1254">
        <f t="shared" si="2"/>
        <v>39</v>
      </c>
      <c r="C47" s="1255" t="s">
        <v>46</v>
      </c>
      <c r="D47" s="1256"/>
      <c r="E47" s="1257" t="s">
        <v>47</v>
      </c>
      <c r="F47" s="1258"/>
      <c r="G47" s="1259" t="s">
        <v>47</v>
      </c>
      <c r="H47" s="1260"/>
      <c r="I47" s="1257" t="s">
        <v>47</v>
      </c>
      <c r="J47" s="1261"/>
      <c r="K47" s="1262"/>
      <c r="L47" s="1261"/>
      <c r="M47" s="1262"/>
    </row>
    <row r="48" spans="2:13" ht="15" customHeight="1" thickBot="1">
      <c r="B48" s="1263">
        <f t="shared" si="2"/>
        <v>40</v>
      </c>
      <c r="C48" s="1264" t="s">
        <v>200</v>
      </c>
      <c r="D48" s="1265"/>
      <c r="E48" s="1266">
        <f>E9+E39</f>
        <v>0</v>
      </c>
      <c r="F48" s="1267">
        <f t="shared" ref="F48:M48" si="13">F9+F39</f>
        <v>0</v>
      </c>
      <c r="G48" s="1268">
        <f t="shared" si="13"/>
        <v>0</v>
      </c>
      <c r="H48" s="1269">
        <f t="shared" si="13"/>
        <v>0</v>
      </c>
      <c r="I48" s="1268">
        <f t="shared" si="13"/>
        <v>0</v>
      </c>
      <c r="J48" s="1269">
        <f t="shared" si="13"/>
        <v>0</v>
      </c>
      <c r="K48" s="1270">
        <f t="shared" si="13"/>
        <v>0</v>
      </c>
      <c r="L48" s="1271">
        <f t="shared" si="13"/>
        <v>0</v>
      </c>
      <c r="M48" s="1270">
        <f t="shared" si="13"/>
        <v>0</v>
      </c>
    </row>
    <row r="49" spans="2:13" ht="15" customHeight="1" thickBot="1">
      <c r="B49" s="1272"/>
      <c r="C49" s="1273"/>
      <c r="D49" s="1274"/>
      <c r="E49" s="1275"/>
      <c r="F49" s="1275"/>
      <c r="G49" s="1276"/>
      <c r="H49" s="1276"/>
      <c r="I49" s="1276"/>
      <c r="J49" s="1276"/>
      <c r="K49" s="1277"/>
      <c r="L49" s="1277"/>
      <c r="M49" s="1277"/>
    </row>
    <row r="50" spans="2:13" ht="15" customHeight="1" thickBot="1">
      <c r="B50" s="1760" t="s">
        <v>128</v>
      </c>
      <c r="C50" s="1761"/>
      <c r="D50" s="1762"/>
      <c r="E50" s="1763">
        <f>$E$5</f>
        <v>2025</v>
      </c>
      <c r="F50" s="1764"/>
      <c r="G50" s="1278"/>
      <c r="H50" s="1278"/>
      <c r="I50" s="1279"/>
      <c r="J50" s="1279"/>
    </row>
    <row r="51" spans="2:13" ht="14.25" customHeight="1">
      <c r="B51" s="1280">
        <f>B48+1</f>
        <v>41</v>
      </c>
      <c r="C51" s="1765" t="s">
        <v>27</v>
      </c>
      <c r="D51" s="1766"/>
      <c r="E51" s="1281" t="s">
        <v>47</v>
      </c>
      <c r="F51" s="1282" t="s">
        <v>47</v>
      </c>
      <c r="G51" s="1283"/>
      <c r="H51" s="1283"/>
      <c r="I51" s="1283"/>
      <c r="J51" s="1283"/>
    </row>
    <row r="52" spans="2:13" ht="13.5" thickBot="1">
      <c r="B52" s="1284">
        <f>B51+1</f>
        <v>42</v>
      </c>
      <c r="C52" s="1285" t="s">
        <v>54</v>
      </c>
      <c r="D52" s="1286" t="s">
        <v>55</v>
      </c>
      <c r="E52" s="1287"/>
      <c r="F52" s="1288"/>
      <c r="G52" s="1289"/>
      <c r="H52" s="1289"/>
      <c r="I52" s="1289"/>
      <c r="J52" s="1289"/>
    </row>
    <row r="53" spans="2:13">
      <c r="B53" s="1284">
        <f t="shared" ref="B53:B58" si="14">B52+1</f>
        <v>43</v>
      </c>
      <c r="C53" s="1285" t="s">
        <v>57</v>
      </c>
      <c r="D53" s="1286" t="s">
        <v>58</v>
      </c>
      <c r="E53" s="1290"/>
      <c r="F53" s="1291"/>
      <c r="G53" s="1292"/>
      <c r="H53" s="1292"/>
      <c r="I53" s="1292"/>
      <c r="J53" s="20" t="s">
        <v>60</v>
      </c>
      <c r="K53" s="1293"/>
      <c r="L53" s="21" t="s">
        <v>61</v>
      </c>
      <c r="M53" s="1294"/>
    </row>
    <row r="54" spans="2:13" ht="13.5" thickBot="1">
      <c r="B54" s="1295">
        <f t="shared" si="14"/>
        <v>44</v>
      </c>
      <c r="C54" s="1296" t="s">
        <v>59</v>
      </c>
      <c r="D54" s="1297" t="s">
        <v>58</v>
      </c>
      <c r="E54" s="1298"/>
      <c r="F54" s="1299"/>
      <c r="G54" s="1292"/>
      <c r="H54" s="1292"/>
      <c r="I54" s="1292"/>
      <c r="J54" s="22" t="s">
        <v>62</v>
      </c>
      <c r="K54" s="1300"/>
      <c r="L54" s="23" t="s">
        <v>62</v>
      </c>
      <c r="M54" s="1301"/>
    </row>
    <row r="55" spans="2:13" ht="14.25" customHeight="1">
      <c r="B55" s="1280">
        <f t="shared" si="14"/>
        <v>45</v>
      </c>
      <c r="C55" s="1765" t="s">
        <v>35</v>
      </c>
      <c r="D55" s="1766"/>
      <c r="E55" s="1302" t="s">
        <v>47</v>
      </c>
      <c r="F55" s="1303" t="s">
        <v>47</v>
      </c>
      <c r="G55" s="1283"/>
      <c r="H55" s="1283"/>
      <c r="I55" s="1283"/>
      <c r="J55" s="1304"/>
      <c r="K55" s="1305"/>
      <c r="L55" s="1306"/>
      <c r="M55" s="1307"/>
    </row>
    <row r="56" spans="2:13">
      <c r="B56" s="1284">
        <f t="shared" si="14"/>
        <v>46</v>
      </c>
      <c r="C56" s="1285" t="s">
        <v>54</v>
      </c>
      <c r="D56" s="1308" t="s">
        <v>55</v>
      </c>
      <c r="E56" s="1287"/>
      <c r="F56" s="1288"/>
      <c r="G56" s="1289"/>
      <c r="H56" s="1289"/>
      <c r="I56" s="1289"/>
      <c r="J56" s="1309"/>
      <c r="K56" s="1305"/>
      <c r="L56" s="1310"/>
      <c r="M56" s="1307"/>
    </row>
    <row r="57" spans="2:13" ht="13.5" thickBot="1">
      <c r="B57" s="1284">
        <f t="shared" si="14"/>
        <v>47</v>
      </c>
      <c r="C57" s="1285" t="s">
        <v>57</v>
      </c>
      <c r="D57" s="1286" t="s">
        <v>58</v>
      </c>
      <c r="E57" s="1290"/>
      <c r="F57" s="1291"/>
      <c r="G57" s="1292"/>
      <c r="H57" s="1292"/>
      <c r="I57" s="1292"/>
      <c r="J57" s="24" t="s">
        <v>63</v>
      </c>
      <c r="K57" s="1311"/>
      <c r="L57" s="1312" t="s">
        <v>63</v>
      </c>
      <c r="M57" s="1313"/>
    </row>
    <row r="58" spans="2:13" ht="13.5" thickBot="1">
      <c r="B58" s="1314">
        <f t="shared" si="14"/>
        <v>48</v>
      </c>
      <c r="C58" s="1315" t="s">
        <v>59</v>
      </c>
      <c r="D58" s="1316" t="s">
        <v>58</v>
      </c>
      <c r="E58" s="1317"/>
      <c r="F58" s="1318"/>
      <c r="G58" s="1292"/>
      <c r="H58" s="1292"/>
      <c r="I58" s="1292"/>
      <c r="J58" s="25" t="s">
        <v>64</v>
      </c>
      <c r="K58" s="1319"/>
      <c r="L58" s="26"/>
      <c r="M58" s="27"/>
    </row>
    <row r="60" spans="2:13" ht="12" customHeight="1">
      <c r="B60" s="1320" t="s">
        <v>223</v>
      </c>
    </row>
    <row r="61" spans="2:13" ht="8.25" customHeight="1">
      <c r="B61" s="1321"/>
    </row>
    <row r="62" spans="2:13" ht="14.25" customHeight="1">
      <c r="B62" s="1743" t="s">
        <v>229</v>
      </c>
      <c r="C62" s="1743"/>
      <c r="D62" s="1743"/>
      <c r="E62" s="1743"/>
      <c r="F62" s="1743"/>
      <c r="G62" s="1743"/>
      <c r="H62" s="1743"/>
      <c r="I62" s="1743"/>
      <c r="J62" s="1743"/>
      <c r="K62" s="1743"/>
      <c r="L62" s="1743"/>
      <c r="M62" s="1743"/>
    </row>
    <row r="63" spans="2:13" ht="14.25" customHeight="1">
      <c r="B63" s="1743" t="s">
        <v>230</v>
      </c>
      <c r="C63" s="1743"/>
      <c r="D63" s="1743"/>
      <c r="E63" s="1743"/>
      <c r="F63" s="1743"/>
      <c r="G63" s="1743"/>
      <c r="H63" s="1743"/>
      <c r="I63" s="1743"/>
      <c r="J63" s="1743"/>
      <c r="K63" s="1743"/>
      <c r="L63" s="1743"/>
      <c r="M63" s="1743"/>
    </row>
    <row r="65" spans="5:13">
      <c r="E65" s="1113"/>
      <c r="F65" s="1113"/>
      <c r="G65" s="1113"/>
      <c r="H65" s="1113"/>
      <c r="I65" s="1113"/>
      <c r="J65" s="1113"/>
      <c r="K65" s="1113"/>
      <c r="L65" s="1113"/>
      <c r="M65" s="1113"/>
    </row>
  </sheetData>
  <protectedRanges>
    <protectedRange password="C521" sqref="K55:K56" name="Oblast1_1_1_1"/>
    <protectedRange password="C521" sqref="E48:J49" name="Oblast1_2_1_1_1_2_1"/>
    <protectedRange sqref="J55:J56" name="Oblast1_1_1_1_1"/>
    <protectedRange password="C521" sqref="L55:M56" name="Oblast1_1_1_2"/>
  </protectedRanges>
  <mergeCells count="14">
    <mergeCell ref="J2:K2"/>
    <mergeCell ref="B63:M63"/>
    <mergeCell ref="B5:D7"/>
    <mergeCell ref="E5:F5"/>
    <mergeCell ref="G5:H5"/>
    <mergeCell ref="I5:J5"/>
    <mergeCell ref="E6:F6"/>
    <mergeCell ref="G6:H6"/>
    <mergeCell ref="I6:J6"/>
    <mergeCell ref="B50:D50"/>
    <mergeCell ref="E50:F50"/>
    <mergeCell ref="C51:D51"/>
    <mergeCell ref="C55:D55"/>
    <mergeCell ref="B62:M62"/>
  </mergeCells>
  <dataValidations count="1">
    <dataValidation type="list" allowBlank="1" showInputMessage="1" showErrorMessage="1" sqref="J2" xr:uid="{3E8B0E9C-2EC1-485E-ACF6-503B589722B3}">
      <formula1>$O$2:$O$8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6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5ACDC69E700E440BC74D3DF072FCE0E" ma:contentTypeVersion="3" ma:contentTypeDescription="Vytvoří nový dokument" ma:contentTypeScope="" ma:versionID="023a94d580b94c0a3c735e406725a466">
  <xsd:schema xmlns:xsd="http://www.w3.org/2001/XMLSchema" xmlns:xs="http://www.w3.org/2001/XMLSchema" xmlns:p="http://schemas.microsoft.com/office/2006/metadata/properties" xmlns:ns2="f32210cd-666d-4d11-ab48-bfef9714ab3b" targetNamespace="http://schemas.microsoft.com/office/2006/metadata/properties" ma:root="true" ma:fieldsID="2546dc4a1fd471bfac57a8c4eb1d9b2b" ns2:_="">
    <xsd:import namespace="f32210cd-666d-4d11-ab48-bfef9714ab3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210cd-666d-4d11-ab48-bfef9714ab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499D68-B8FD-4818-BDC0-2ECFBB64034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32210cd-666d-4d11-ab48-bfef9714ab3b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0E0B765-1DB1-46D0-96A8-C500F55536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2210cd-666d-4d11-ab48-bfef9714ab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066C67-0787-42ED-9E69-E6055C4E69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18</vt:i4>
      </vt:variant>
    </vt:vector>
  </HeadingPairs>
  <TitlesOfParts>
    <vt:vector size="18" baseType="lpstr">
      <vt:lpstr>Identifikace</vt:lpstr>
      <vt:lpstr>Komentář</vt:lpstr>
      <vt:lpstr>22-A_lds_ind</vt:lpstr>
      <vt:lpstr>22-HV-V</vt:lpstr>
      <vt:lpstr>22-HV-N</vt:lpstr>
      <vt:lpstr>22-N</vt:lpstr>
      <vt:lpstr>22-N-SLA</vt:lpstr>
      <vt:lpstr>Kontrola</vt:lpstr>
      <vt:lpstr>22-I-IV</vt:lpstr>
      <vt:lpstr>22-I-ID </vt:lpstr>
      <vt:lpstr>22-I-ID-IRR</vt:lpstr>
      <vt:lpstr>22-B-Bs</vt:lpstr>
      <vt:lpstr>22-B-Bp</vt:lpstr>
      <vt:lpstr>22-T-T1</vt:lpstr>
      <vt:lpstr>22-T-T1d</vt:lpstr>
      <vt:lpstr>22-T-T2</vt:lpstr>
      <vt:lpstr>22-T-LDS vst</vt:lpstr>
      <vt:lpstr>22-T-LDS p</vt:lpstr>
    </vt:vector>
  </TitlesOfParts>
  <Company>ERÚ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Malínek Jiří Ing.</dc:creator>
  <cp:lastModifiedBy>Malínek Jiří Ing.</cp:lastModifiedBy>
  <cp:lastPrinted>2016-11-07T07:43:19Z</cp:lastPrinted>
  <dcterms:created xsi:type="dcterms:W3CDTF">2011-11-23T14:27:33Z</dcterms:created>
  <dcterms:modified xsi:type="dcterms:W3CDTF">2026-03-06T06:42:01Z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0x01010045ACDC69E700E440BC74D3DF072FCE0E</vt:lpwstr>
  </property>
</Properties>
</file>