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charts/chart13.xml" ContentType="application/vnd.openxmlformats-officedocument.drawingml.chart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1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4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5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6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17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8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19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20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1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22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23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24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5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6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27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28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theme/themeOverride2.xml" ContentType="application/vnd.openxmlformats-officedocument.themeOverride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drawings/drawing29.xml" ContentType="application/vnd.openxmlformats-officedocument.drawing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theme/themeOverride3.xml" ContentType="application/vnd.openxmlformats-officedocument.themeOverride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30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theme/themeOverride4.xml" ContentType="application/vnd.openxmlformats-officedocument.themeOverride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drawings/drawing31.xml" ContentType="application/vnd.openxmlformats-officedocument.drawing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theme/themeOverride5.xml" ContentType="application/vnd.openxmlformats-officedocument.themeOverride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32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theme/themeOverride6.xml" ContentType="application/vnd.openxmlformats-officedocument.themeOverride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33.xml" ContentType="application/vnd.openxmlformats-officedocument.drawing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theme/themeOverride7.xml" ContentType="application/vnd.openxmlformats-officedocument.themeOverride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34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theme/themeOverride8.xml" ContentType="application/vnd.openxmlformats-officedocument.themeOverride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35.xml" ContentType="application/vnd.openxmlformats-officedocument.drawing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theme/themeOverride9.xml" ContentType="application/vnd.openxmlformats-officedocument.themeOverride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36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theme/themeOverride10.xml" ContentType="application/vnd.openxmlformats-officedocument.themeOverride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37.xml" ContentType="application/vnd.openxmlformats-officedocument.drawing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theme/themeOverride11.xml" ContentType="application/vnd.openxmlformats-officedocument.themeOverride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38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theme/themeOverride12.xml" ContentType="application/vnd.openxmlformats-officedocument.themeOverride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drawings/drawing39.xml" ContentType="application/vnd.openxmlformats-officedocument.drawing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theme/themeOverride13.xml" ContentType="application/vnd.openxmlformats-officedocument.themeOverride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40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drawings/drawing41.xml" ContentType="application/vnd.openxmlformats-officedocument.drawing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drawings/drawing42.xml" ContentType="application/vnd.openxmlformats-officedocument.drawing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7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3.xml" ContentType="application/vnd.openxmlformats-officedocument.drawing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drawings/drawing44.xml" ContentType="application/vnd.openxmlformats-officedocument.drawing+xml"/>
  <Override PartName="/xl/charts/chart182.xml" ContentType="application/vnd.openxmlformats-officedocument.drawingml.chart+xml"/>
  <Override PartName="/xl/drawings/drawing4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codeName="ThisWorkbook"/>
  <mc:AlternateContent xmlns:mc="http://schemas.openxmlformats.org/markup-compatibility/2006">
    <mc:Choice Requires="x15">
      <x15ac:absPath xmlns:x15ac="http://schemas.microsoft.com/office/spreadsheetml/2010/11/ac" url="S:\NOVÁ STATISTIKA\Zprávy TEPLO\Čtvrtletní zprávy TEPLO\2024\IV._čtvrtletí 2024_teplo\v1\"/>
    </mc:Choice>
  </mc:AlternateContent>
  <xr:revisionPtr revIDLastSave="0" documentId="13_ncr:1_{7C819773-7081-459F-BB6F-7EA3E39F4FC4}" xr6:coauthVersionLast="36" xr6:coauthVersionMax="47" xr10:uidLastSave="{00000000-0000-0000-0000-000000000000}"/>
  <bookViews>
    <workbookView xWindow="0" yWindow="0" windowWidth="28800" windowHeight="11925" tabRatio="955" activeTab="9" xr2:uid="{00000000-000D-0000-FFFF-FFFF00000000}"/>
  </bookViews>
  <sheets>
    <sheet name="Titulní" sheetId="182" r:id="rId1"/>
    <sheet name="Obsah" sheetId="27" r:id="rId2"/>
    <sheet name="Úvod" sheetId="170" r:id="rId3"/>
    <sheet name="1" sheetId="51" r:id="rId4"/>
    <sheet name="2" sheetId="181" r:id="rId5"/>
    <sheet name="3" sheetId="7" r:id="rId6"/>
    <sheet name="4.1" sheetId="128" r:id="rId7"/>
    <sheet name="4.2" sheetId="127" r:id="rId8"/>
    <sheet name="4.3" sheetId="132" r:id="rId9"/>
    <sheet name="5.1" sheetId="53" r:id="rId10"/>
    <sheet name="5.2" sheetId="131" r:id="rId11"/>
    <sheet name="5.3" sheetId="130" r:id="rId12"/>
    <sheet name="5.4" sheetId="147" r:id="rId13"/>
    <sheet name="6" sheetId="77" r:id="rId14"/>
    <sheet name="7.1" sheetId="129" r:id="rId15"/>
    <sheet name="7.2" sheetId="57" r:id="rId16"/>
    <sheet name="8.1" sheetId="146" r:id="rId17"/>
    <sheet name="8.2" sheetId="148" r:id="rId18"/>
    <sheet name="14.2" sheetId="118" state="hidden" r:id="rId19"/>
    <sheet name="14.3" sheetId="112" state="hidden" r:id="rId20"/>
    <sheet name="14.4" sheetId="119" state="hidden" r:id="rId21"/>
    <sheet name="14.5" sheetId="113" state="hidden" r:id="rId22"/>
    <sheet name="14.6" sheetId="120" state="hidden" r:id="rId23"/>
    <sheet name="14.7" sheetId="114" state="hidden" r:id="rId24"/>
    <sheet name="14.8" sheetId="121" state="hidden" r:id="rId25"/>
    <sheet name="14.9" sheetId="115" state="hidden" r:id="rId26"/>
    <sheet name="14.10" sheetId="122" state="hidden" r:id="rId27"/>
    <sheet name="14.11" sheetId="116" state="hidden" r:id="rId28"/>
    <sheet name="14.12" sheetId="123" state="hidden" r:id="rId29"/>
    <sheet name="14.13" sheetId="117" state="hidden" r:id="rId30"/>
    <sheet name="14.14" sheetId="124" state="hidden" r:id="rId31"/>
    <sheet name="8.3" sheetId="149" r:id="rId32"/>
    <sheet name="8.4" sheetId="150" r:id="rId33"/>
    <sheet name="8.5" sheetId="151" r:id="rId34"/>
    <sheet name="8.6" sheetId="152" r:id="rId35"/>
    <sheet name="8.7" sheetId="153" r:id="rId36"/>
    <sheet name="8.8" sheetId="154" r:id="rId37"/>
    <sheet name="8.9" sheetId="155" r:id="rId38"/>
    <sheet name="8.10" sheetId="156" r:id="rId39"/>
    <sheet name="8.11" sheetId="157" r:id="rId40"/>
    <sheet name="8.12" sheetId="158" r:id="rId41"/>
    <sheet name="8.13" sheetId="159" r:id="rId42"/>
    <sheet name="8.14" sheetId="160" r:id="rId43"/>
    <sheet name="9" sheetId="161" r:id="rId44"/>
    <sheet name="10.1" sheetId="162" r:id="rId45"/>
    <sheet name="10.2" sheetId="166" r:id="rId46"/>
    <sheet name="10.3" sheetId="163" r:id="rId47"/>
    <sheet name="10.4" sheetId="171" r:id="rId48"/>
    <sheet name="10.5" sheetId="167" r:id="rId49"/>
    <sheet name="Obálka" sheetId="178" r:id="rId50"/>
  </sheets>
  <definedNames>
    <definedName name="Datum_OTE">"2. 5. 2017"</definedName>
    <definedName name="_xlnm.Print_Area" localSheetId="0">Titulní!$A$1:$B$2</definedName>
  </definedNames>
  <calcPr calcId="191029"/>
</workbook>
</file>

<file path=xl/calcChain.xml><?xml version="1.0" encoding="utf-8"?>
<calcChain xmlns="http://schemas.openxmlformats.org/spreadsheetml/2006/main">
  <c r="C32" i="166" l="1"/>
  <c r="D32" i="166"/>
  <c r="E32" i="166"/>
  <c r="F32" i="166"/>
  <c r="G32" i="166"/>
  <c r="H32" i="166"/>
  <c r="I32" i="166"/>
  <c r="J32" i="166"/>
  <c r="K32" i="166"/>
  <c r="L32" i="166"/>
  <c r="M32" i="166"/>
  <c r="B32" i="166"/>
  <c r="C37" i="166"/>
  <c r="D37" i="166"/>
  <c r="E37" i="166"/>
  <c r="F37" i="166"/>
  <c r="G37" i="166"/>
  <c r="H37" i="166"/>
  <c r="I37" i="166"/>
  <c r="J37" i="166"/>
  <c r="K37" i="166"/>
  <c r="L37" i="166"/>
  <c r="M37" i="166"/>
  <c r="B37" i="166"/>
  <c r="C36" i="166"/>
  <c r="D36" i="166"/>
  <c r="E36" i="166"/>
  <c r="F36" i="166"/>
  <c r="G36" i="166"/>
  <c r="H36" i="166"/>
  <c r="I36" i="166"/>
  <c r="J36" i="166"/>
  <c r="K36" i="166"/>
  <c r="L36" i="166"/>
  <c r="M36" i="166"/>
  <c r="B36" i="166"/>
  <c r="C39" i="166"/>
  <c r="D39" i="166"/>
  <c r="E39" i="166"/>
  <c r="F39" i="166"/>
  <c r="G39" i="166"/>
  <c r="H39" i="166"/>
  <c r="I39" i="166"/>
  <c r="J39" i="166"/>
  <c r="K39" i="166"/>
  <c r="L39" i="166"/>
  <c r="M39" i="166"/>
  <c r="B39" i="166"/>
  <c r="B31" i="166"/>
  <c r="C30" i="166"/>
  <c r="D30" i="166"/>
  <c r="E30" i="166"/>
  <c r="F30" i="166"/>
  <c r="G30" i="166"/>
  <c r="H30" i="166"/>
  <c r="I30" i="166"/>
  <c r="J30" i="166"/>
  <c r="K30" i="166"/>
  <c r="L30" i="166"/>
  <c r="M30" i="166"/>
  <c r="B30" i="166"/>
  <c r="C29" i="166"/>
  <c r="D29" i="166"/>
  <c r="E29" i="166"/>
  <c r="F29" i="166"/>
  <c r="G29" i="166"/>
  <c r="H29" i="166"/>
  <c r="I29" i="166"/>
  <c r="J29" i="166"/>
  <c r="K29" i="166"/>
  <c r="L29" i="166"/>
  <c r="M29" i="166"/>
  <c r="B29" i="166"/>
  <c r="I38" i="166" l="1"/>
  <c r="M38" i="166"/>
  <c r="C38" i="166"/>
  <c r="G38" i="166"/>
  <c r="K38" i="166"/>
  <c r="D38" i="166"/>
  <c r="H38" i="166"/>
  <c r="L38" i="166"/>
  <c r="E38" i="166" l="1"/>
  <c r="J38" i="166"/>
  <c r="F38" i="166"/>
  <c r="F31" i="171" l="1"/>
  <c r="F30" i="171"/>
  <c r="F29" i="171"/>
  <c r="F6" i="171"/>
  <c r="F5" i="171"/>
  <c r="F18" i="171"/>
  <c r="F17" i="171"/>
  <c r="F19" i="171"/>
  <c r="F7" i="171"/>
  <c r="B38" i="166"/>
  <c r="K31" i="166"/>
  <c r="F31" i="166"/>
  <c r="G31" i="166"/>
  <c r="H31" i="166"/>
  <c r="M31" i="166"/>
  <c r="J31" i="166"/>
  <c r="I31" i="166"/>
  <c r="E31" i="166"/>
  <c r="D31" i="166"/>
  <c r="C31" i="166"/>
  <c r="I24" i="163" l="1"/>
  <c r="I4" i="163"/>
  <c r="L31" i="166"/>
  <c r="G26" i="161" l="1"/>
  <c r="F26" i="161"/>
  <c r="E26" i="161"/>
  <c r="D26" i="161"/>
  <c r="C26" i="161"/>
  <c r="B26" i="161"/>
  <c r="N8" i="166" l="1"/>
  <c r="F19" i="162"/>
  <c r="F9" i="162"/>
  <c r="N18" i="166"/>
  <c r="K1" i="171" l="1"/>
  <c r="F15" i="162" l="1"/>
  <c r="F5" i="162"/>
  <c r="F17" i="162" l="1"/>
  <c r="C4" i="167" l="1"/>
  <c r="I1" i="167" l="1"/>
  <c r="K1" i="163"/>
  <c r="N1" i="166"/>
  <c r="L1" i="162"/>
  <c r="M1" i="161"/>
  <c r="I1" i="160"/>
  <c r="I1" i="159"/>
  <c r="I1" i="158"/>
  <c r="I1" i="157"/>
  <c r="I1" i="156"/>
  <c r="I1" i="155"/>
  <c r="I1" i="154"/>
  <c r="I1" i="153"/>
  <c r="I1" i="152"/>
  <c r="I1" i="151"/>
  <c r="I1" i="150"/>
  <c r="I1" i="149"/>
  <c r="I1" i="148"/>
  <c r="I1" i="146"/>
  <c r="J1" i="57"/>
  <c r="N1" i="129"/>
  <c r="M1" i="77"/>
  <c r="P1" i="130"/>
  <c r="N1" i="131"/>
  <c r="N1" i="53"/>
  <c r="P1" i="132"/>
  <c r="N1" i="127"/>
  <c r="N1" i="128"/>
  <c r="H6" i="162" l="1"/>
  <c r="H7" i="162" s="1"/>
  <c r="F16" i="162"/>
  <c r="F6" i="162"/>
  <c r="F7" i="162" l="1"/>
  <c r="N15" i="166" l="1"/>
  <c r="N5" i="166" l="1"/>
  <c r="N14" i="166" l="1"/>
  <c r="N4" i="166"/>
  <c r="A23" i="7" l="1"/>
  <c r="A21" i="7" l="1"/>
  <c r="A20" i="7"/>
  <c r="A18" i="7" l="1"/>
  <c r="A22" i="7" l="1"/>
  <c r="A19" i="7" l="1"/>
  <c r="M1" i="113" l="1"/>
  <c r="M1" i="117"/>
  <c r="M1" i="123"/>
  <c r="M1" i="121"/>
  <c r="M1" i="114"/>
  <c r="M1" i="120"/>
  <c r="M1" i="119"/>
  <c r="M1" i="115"/>
  <c r="M1" i="124"/>
  <c r="M1" i="122"/>
  <c r="M1" i="112"/>
  <c r="M1" i="116"/>
  <c r="M1" i="118"/>
  <c r="N6" i="166" l="1"/>
  <c r="N16" i="166" l="1"/>
  <c r="C4" i="163" l="1"/>
  <c r="C24" i="163" l="1"/>
  <c r="N7" i="166" l="1"/>
  <c r="F8" i="162"/>
  <c r="N17" i="166" l="1"/>
  <c r="F18" i="162"/>
  <c r="B19" i="167" l="1"/>
  <c r="B18" i="167"/>
  <c r="D18" i="167" s="1"/>
  <c r="B17" i="167"/>
  <c r="B16" i="167"/>
  <c r="B15" i="167"/>
  <c r="E15" i="167" s="1"/>
  <c r="B14" i="167"/>
  <c r="B13" i="167"/>
  <c r="D13" i="167" s="1"/>
  <c r="B12" i="167"/>
  <c r="D12" i="167" s="1"/>
  <c r="B10" i="167"/>
  <c r="D10" i="167" s="1"/>
  <c r="B9" i="167"/>
  <c r="D9" i="167" s="1"/>
  <c r="B8" i="167"/>
  <c r="D8" i="167" s="1"/>
  <c r="B6" i="167"/>
  <c r="E17" i="167" l="1"/>
  <c r="D17" i="167"/>
  <c r="E14" i="167"/>
  <c r="D14" i="167"/>
  <c r="B5" i="167"/>
  <c r="B46" i="181"/>
  <c r="D6" i="167"/>
  <c r="E6" i="167"/>
  <c r="B7" i="167"/>
  <c r="B47" i="181"/>
  <c r="B11" i="167"/>
  <c r="B48" i="181"/>
  <c r="D15" i="167"/>
  <c r="E19" i="167"/>
  <c r="D19" i="167"/>
  <c r="E16" i="167"/>
  <c r="D16" i="167"/>
  <c r="B20" i="167"/>
  <c r="B49" i="181"/>
  <c r="E20" i="167" l="1"/>
  <c r="D49" i="181" s="1"/>
  <c r="D20" i="167"/>
  <c r="C49" i="181" s="1"/>
  <c r="E11" i="167"/>
  <c r="D48" i="181" s="1"/>
  <c r="D11" i="167"/>
  <c r="C48" i="181" s="1"/>
  <c r="E7" i="167"/>
  <c r="D47" i="181" s="1"/>
  <c r="D7" i="167"/>
  <c r="C47" i="181" s="1"/>
  <c r="B4" i="167"/>
  <c r="E5" i="167"/>
  <c r="D46" i="181" s="1"/>
  <c r="D5" i="167"/>
  <c r="C46" i="181" s="1"/>
  <c r="B43" i="181" l="1"/>
  <c r="E4" i="167"/>
  <c r="D43" i="181" s="1"/>
  <c r="D4" i="167"/>
  <c r="C43" i="181" s="1"/>
  <c r="F32" i="171" l="1"/>
  <c r="F20" i="171"/>
  <c r="F8" i="171"/>
  <c r="A5" i="181" l="1"/>
  <c r="A22" i="181"/>
  <c r="A6" i="181"/>
  <c r="A23" i="181"/>
  <c r="A4" i="181"/>
  <c r="A21" i="181"/>
  <c r="F10" i="162" l="1"/>
  <c r="F20" i="162"/>
  <c r="N19" i="166"/>
  <c r="N9" i="166"/>
  <c r="D38" i="149"/>
  <c r="D38" i="150"/>
  <c r="D38" i="156"/>
  <c r="D38" i="148"/>
  <c r="D38" i="153"/>
  <c r="D38" i="159"/>
  <c r="D38" i="146"/>
  <c r="D38" i="160"/>
  <c r="D38" i="157"/>
  <c r="D38" i="154"/>
  <c r="D38" i="158"/>
  <c r="D38" i="151"/>
  <c r="D38" i="155"/>
  <c r="D38" i="152"/>
  <c r="E38" i="150"/>
  <c r="E38" i="158"/>
  <c r="E38" i="153"/>
  <c r="E38" i="157"/>
  <c r="E38" i="148"/>
  <c r="E38" i="154"/>
  <c r="E38" i="151"/>
  <c r="E38" i="152"/>
  <c r="E38" i="155"/>
  <c r="E38" i="160"/>
  <c r="E38" i="146"/>
  <c r="E38" i="159"/>
  <c r="E38" i="149"/>
  <c r="E38" i="156"/>
  <c r="C38" i="155"/>
  <c r="C38" i="146"/>
  <c r="C38" i="156"/>
  <c r="C38" i="151"/>
  <c r="C38" i="158"/>
  <c r="C38" i="150"/>
  <c r="C38" i="152"/>
  <c r="C38" i="159"/>
  <c r="C38" i="157"/>
  <c r="C38" i="160"/>
  <c r="C38" i="149"/>
  <c r="C38" i="153"/>
  <c r="C38" i="148"/>
  <c r="C38" i="154"/>
  <c r="D25" i="161"/>
  <c r="F25" i="161"/>
  <c r="B25" i="161"/>
  <c r="F21" i="171" l="1"/>
  <c r="F33" i="171"/>
  <c r="F9" i="171"/>
  <c r="F11" i="162" l="1"/>
  <c r="N20" i="166"/>
  <c r="N10" i="166"/>
  <c r="F21" i="162"/>
  <c r="B10" i="171" l="1"/>
  <c r="E34" i="171" l="1"/>
  <c r="E22" i="171"/>
  <c r="N11" i="129"/>
  <c r="G7" i="129"/>
  <c r="C34" i="171"/>
  <c r="N12" i="129"/>
  <c r="D22" i="171"/>
  <c r="N8" i="129"/>
  <c r="D34" i="171"/>
  <c r="D35" i="171" s="1"/>
  <c r="M7" i="129"/>
  <c r="C7" i="129"/>
  <c r="J7" i="129"/>
  <c r="F7" i="129"/>
  <c r="N9" i="129"/>
  <c r="N15" i="129"/>
  <c r="D7" i="129"/>
  <c r="H7" i="129"/>
  <c r="I7" i="129"/>
  <c r="D10" i="171"/>
  <c r="D12" i="171" s="1"/>
  <c r="N10" i="129"/>
  <c r="L7" i="129"/>
  <c r="C22" i="171"/>
  <c r="C24" i="171" s="1"/>
  <c r="B7" i="129"/>
  <c r="E10" i="171"/>
  <c r="K7" i="129"/>
  <c r="B41" i="181"/>
  <c r="E36" i="171"/>
  <c r="D41" i="181" s="1"/>
  <c r="E35" i="171"/>
  <c r="C41" i="181" s="1"/>
  <c r="N13" i="129"/>
  <c r="B22" i="171"/>
  <c r="N14" i="129"/>
  <c r="B34" i="171"/>
  <c r="D24" i="171"/>
  <c r="D23" i="171"/>
  <c r="C23" i="171"/>
  <c r="C35" i="171"/>
  <c r="C36" i="171"/>
  <c r="B40" i="181"/>
  <c r="E23" i="171"/>
  <c r="C40" i="181" s="1"/>
  <c r="E24" i="171"/>
  <c r="D40" i="181" s="1"/>
  <c r="C10" i="171"/>
  <c r="E7" i="129"/>
  <c r="B12" i="171"/>
  <c r="B11" i="171"/>
  <c r="F10" i="171" l="1"/>
  <c r="D11" i="171"/>
  <c r="B6" i="129"/>
  <c r="K6" i="129"/>
  <c r="D36" i="171"/>
  <c r="E6" i="129"/>
  <c r="H6" i="129"/>
  <c r="N6" i="129"/>
  <c r="F11" i="171"/>
  <c r="F12" i="171"/>
  <c r="C11" i="171"/>
  <c r="C12" i="171"/>
  <c r="F34" i="171"/>
  <c r="B35" i="171"/>
  <c r="B36" i="171"/>
  <c r="F22" i="171"/>
  <c r="B23" i="171"/>
  <c r="B24" i="171"/>
  <c r="B39" i="181"/>
  <c r="E11" i="171"/>
  <c r="C39" i="181" s="1"/>
  <c r="E12" i="171"/>
  <c r="D39" i="181" s="1"/>
  <c r="F24" i="171" l="1"/>
  <c r="F23" i="171"/>
  <c r="F35" i="171"/>
  <c r="F36" i="171"/>
  <c r="J9" i="57" l="1"/>
  <c r="J13" i="57"/>
  <c r="J17" i="57"/>
  <c r="J14" i="57"/>
  <c r="I4" i="57" l="1"/>
  <c r="J12" i="57"/>
  <c r="J7" i="57"/>
  <c r="J18" i="57"/>
  <c r="J15" i="57"/>
  <c r="J11" i="57"/>
  <c r="D6" i="77"/>
  <c r="B5" i="77" s="1"/>
  <c r="B6" i="77"/>
  <c r="J6" i="57"/>
  <c r="C4" i="57"/>
  <c r="E6" i="77"/>
  <c r="F6" i="77"/>
  <c r="I6" i="77"/>
  <c r="J8" i="57"/>
  <c r="D4" i="57"/>
  <c r="K6" i="77"/>
  <c r="L6" i="77"/>
  <c r="C6" i="77"/>
  <c r="G6" i="77"/>
  <c r="E5" i="77" s="1"/>
  <c r="J10" i="57"/>
  <c r="F4" i="57"/>
  <c r="J6" i="77"/>
  <c r="H5" i="77" s="1"/>
  <c r="H6" i="77"/>
  <c r="J16" i="57"/>
  <c r="E4" i="57"/>
  <c r="G4" i="57"/>
  <c r="H4" i="57"/>
  <c r="M6" i="77"/>
  <c r="B4" i="57"/>
  <c r="J5" i="57"/>
  <c r="J4" i="57" l="1"/>
  <c r="K5" i="77"/>
  <c r="B36" i="181"/>
  <c r="B38" i="157" l="1"/>
  <c r="B38" i="159"/>
  <c r="B38" i="152"/>
  <c r="B38" i="151"/>
  <c r="B38" i="156"/>
  <c r="B38" i="150"/>
  <c r="B38" i="155"/>
  <c r="B38" i="154"/>
  <c r="B38" i="148"/>
  <c r="H40" i="146" l="1"/>
  <c r="B38" i="146"/>
  <c r="B38" i="153"/>
  <c r="H39" i="153"/>
  <c r="H39" i="160"/>
  <c r="B38" i="160"/>
  <c r="B38" i="158"/>
  <c r="H40" i="158"/>
  <c r="B38" i="149"/>
  <c r="H39" i="149"/>
  <c r="M20" i="7" l="1"/>
  <c r="D21" i="7"/>
  <c r="C20" i="7"/>
  <c r="F19" i="7"/>
  <c r="M19" i="7"/>
  <c r="F20" i="7"/>
  <c r="J20" i="7"/>
  <c r="I19" i="7"/>
  <c r="L21" i="7"/>
  <c r="G20" i="7"/>
  <c r="D19" i="7"/>
  <c r="L20" i="7"/>
  <c r="J21" i="7"/>
  <c r="I20" i="7"/>
  <c r="D20" i="7"/>
  <c r="C21" i="7"/>
  <c r="L19" i="7"/>
  <c r="M21" i="7"/>
  <c r="G19" i="7"/>
  <c r="I21" i="7"/>
  <c r="J19" i="7"/>
  <c r="C19" i="7"/>
  <c r="G21" i="7"/>
  <c r="D7" i="53"/>
  <c r="F21" i="7"/>
  <c r="N19" i="53" l="1"/>
  <c r="E26" i="147"/>
  <c r="F7" i="53"/>
  <c r="N23" i="53"/>
  <c r="N16" i="127"/>
  <c r="D21" i="147"/>
  <c r="G7" i="53"/>
  <c r="N10" i="127"/>
  <c r="E28" i="147"/>
  <c r="E27" i="147"/>
  <c r="N13" i="128"/>
  <c r="N22" i="128"/>
  <c r="E23" i="147"/>
  <c r="E24" i="147"/>
  <c r="P14" i="132"/>
  <c r="J7" i="53"/>
  <c r="N20" i="128"/>
  <c r="D4" i="132"/>
  <c r="P16" i="130"/>
  <c r="C4" i="132"/>
  <c r="P16" i="132"/>
  <c r="M7" i="53"/>
  <c r="N17" i="53"/>
  <c r="N11" i="53"/>
  <c r="C6" i="127"/>
  <c r="P13" i="130"/>
  <c r="H6" i="127"/>
  <c r="L6" i="127"/>
  <c r="M6" i="131"/>
  <c r="N9" i="131"/>
  <c r="N15" i="127"/>
  <c r="N11" i="127"/>
  <c r="D7" i="128"/>
  <c r="J7" i="128"/>
  <c r="H7" i="128"/>
  <c r="P8" i="132"/>
  <c r="P20" i="130"/>
  <c r="P18" i="132"/>
  <c r="P10" i="130"/>
  <c r="P10" i="132"/>
  <c r="N18" i="53"/>
  <c r="N20" i="127"/>
  <c r="P15" i="130"/>
  <c r="O4" i="130"/>
  <c r="P13" i="132"/>
  <c r="D4" i="130"/>
  <c r="N4" i="132"/>
  <c r="E6" i="131"/>
  <c r="P19" i="132"/>
  <c r="D6" i="131"/>
  <c r="N14" i="127"/>
  <c r="D6" i="127"/>
  <c r="F4" i="132"/>
  <c r="C6" i="147"/>
  <c r="N12" i="128"/>
  <c r="L7" i="128"/>
  <c r="N11" i="128"/>
  <c r="F7" i="128"/>
  <c r="C7" i="128"/>
  <c r="E25" i="147"/>
  <c r="G7" i="128"/>
  <c r="N18" i="128"/>
  <c r="P8" i="130"/>
  <c r="P18" i="130"/>
  <c r="P14" i="130"/>
  <c r="N13" i="53"/>
  <c r="I4" i="132"/>
  <c r="O4" i="132"/>
  <c r="F6" i="127"/>
  <c r="N13" i="127"/>
  <c r="F6" i="131"/>
  <c r="N9" i="53"/>
  <c r="N14" i="131"/>
  <c r="K4" i="132"/>
  <c r="P7" i="132"/>
  <c r="N18" i="127"/>
  <c r="M6" i="127"/>
  <c r="N19" i="127"/>
  <c r="M7" i="128"/>
  <c r="N9" i="128"/>
  <c r="N21" i="128"/>
  <c r="I7" i="128"/>
  <c r="D6" i="147"/>
  <c r="C21" i="147"/>
  <c r="D35" i="147"/>
  <c r="N23" i="128"/>
  <c r="C7" i="53"/>
  <c r="P11" i="132"/>
  <c r="E7" i="53"/>
  <c r="E6" i="53" s="1"/>
  <c r="K4" i="130"/>
  <c r="P11" i="130"/>
  <c r="G4" i="130"/>
  <c r="L7" i="53"/>
  <c r="N9" i="127"/>
  <c r="P7" i="130"/>
  <c r="N10" i="53"/>
  <c r="G6" i="127"/>
  <c r="G4" i="132"/>
  <c r="P19" i="130"/>
  <c r="P12" i="132"/>
  <c r="N22" i="53"/>
  <c r="J6" i="131"/>
  <c r="J4" i="132"/>
  <c r="N10" i="131"/>
  <c r="H4" i="130"/>
  <c r="F4" i="130"/>
  <c r="H15" i="163"/>
  <c r="J15" i="163" s="1"/>
  <c r="P6" i="130"/>
  <c r="N15" i="53"/>
  <c r="I6" i="127"/>
  <c r="N13" i="131"/>
  <c r="C6" i="131"/>
  <c r="E7" i="128"/>
  <c r="N14" i="128"/>
  <c r="E4" i="132"/>
  <c r="N14" i="53"/>
  <c r="C4" i="130"/>
  <c r="J4" i="130"/>
  <c r="L4" i="130"/>
  <c r="H6" i="131"/>
  <c r="N20" i="53"/>
  <c r="P15" i="132"/>
  <c r="N8" i="127"/>
  <c r="P6" i="132"/>
  <c r="N12" i="53"/>
  <c r="N21" i="53"/>
  <c r="N17" i="127"/>
  <c r="I4" i="130"/>
  <c r="N18" i="131"/>
  <c r="E6" i="127"/>
  <c r="M4" i="130"/>
  <c r="N12" i="127"/>
  <c r="N11" i="131"/>
  <c r="N15" i="131"/>
  <c r="N19" i="131"/>
  <c r="N12" i="131"/>
  <c r="G6" i="131"/>
  <c r="N17" i="128"/>
  <c r="N19" i="128"/>
  <c r="C35" i="147"/>
  <c r="N16" i="128"/>
  <c r="N15" i="128"/>
  <c r="N10" i="128"/>
  <c r="P20" i="132"/>
  <c r="P12" i="130"/>
  <c r="P9" i="130"/>
  <c r="J6" i="127"/>
  <c r="N4" i="130"/>
  <c r="H7" i="53"/>
  <c r="P17" i="132"/>
  <c r="M4" i="132"/>
  <c r="E4" i="130"/>
  <c r="H4" i="132"/>
  <c r="L4" i="132"/>
  <c r="I7" i="53"/>
  <c r="P9" i="132"/>
  <c r="N16" i="53"/>
  <c r="I6" i="131"/>
  <c r="P17" i="130"/>
  <c r="L6" i="131"/>
  <c r="N16" i="131"/>
  <c r="N20" i="131"/>
  <c r="N8" i="131"/>
  <c r="N17" i="131"/>
  <c r="K21" i="7"/>
  <c r="K11" i="7"/>
  <c r="H11" i="7"/>
  <c r="H21" i="7"/>
  <c r="H20" i="7"/>
  <c r="H9" i="7"/>
  <c r="E7" i="7"/>
  <c r="E19" i="7"/>
  <c r="H19" i="7"/>
  <c r="H7" i="7"/>
  <c r="B21" i="7"/>
  <c r="B11" i="7"/>
  <c r="N11" i="7"/>
  <c r="E9" i="7"/>
  <c r="E20" i="7"/>
  <c r="E11" i="7"/>
  <c r="E21" i="7"/>
  <c r="N9" i="7"/>
  <c r="B9" i="7"/>
  <c r="B20" i="7"/>
  <c r="K19" i="7"/>
  <c r="K7" i="7"/>
  <c r="K9" i="7"/>
  <c r="K20" i="7"/>
  <c r="B19" i="7"/>
  <c r="B7" i="7"/>
  <c r="N7" i="7"/>
  <c r="B35" i="147"/>
  <c r="B34" i="147" s="1"/>
  <c r="E38" i="147" s="1"/>
  <c r="E22" i="147"/>
  <c r="B21" i="147"/>
  <c r="B6" i="147"/>
  <c r="B5" i="147" s="1"/>
  <c r="E13" i="147" s="1"/>
  <c r="H28" i="163"/>
  <c r="H7" i="163"/>
  <c r="B7" i="53"/>
  <c r="N8" i="53"/>
  <c r="H36" i="163"/>
  <c r="H17" i="163"/>
  <c r="H19" i="163"/>
  <c r="H27" i="163"/>
  <c r="H35" i="163"/>
  <c r="H9" i="163"/>
  <c r="H8" i="163"/>
  <c r="P5" i="130"/>
  <c r="B4" i="130"/>
  <c r="K7" i="53"/>
  <c r="H5" i="163"/>
  <c r="H20" i="163"/>
  <c r="H14" i="163"/>
  <c r="H11" i="163"/>
  <c r="H31" i="163"/>
  <c r="H6" i="163"/>
  <c r="K15" i="163"/>
  <c r="B6" i="131"/>
  <c r="B5" i="131" s="1"/>
  <c r="N7" i="131"/>
  <c r="H32" i="163"/>
  <c r="H10" i="163"/>
  <c r="H18" i="163"/>
  <c r="J18" i="163" s="1"/>
  <c r="H12" i="163"/>
  <c r="H13" i="163"/>
  <c r="J13" i="163" s="1"/>
  <c r="H16" i="163"/>
  <c r="H25" i="163"/>
  <c r="K6" i="131"/>
  <c r="H37" i="163"/>
  <c r="H33" i="163"/>
  <c r="H29" i="163"/>
  <c r="H30" i="163"/>
  <c r="H34" i="163"/>
  <c r="H38" i="163"/>
  <c r="H26" i="163"/>
  <c r="B9" i="163"/>
  <c r="B8" i="163"/>
  <c r="B15" i="163"/>
  <c r="B7" i="128"/>
  <c r="B6" i="128" s="1"/>
  <c r="N8" i="128"/>
  <c r="B13" i="163"/>
  <c r="D13" i="163" s="1"/>
  <c r="B10" i="163"/>
  <c r="B12" i="163"/>
  <c r="B17" i="163"/>
  <c r="B16" i="163"/>
  <c r="B14" i="163"/>
  <c r="B18" i="163"/>
  <c r="D18" i="163" s="1"/>
  <c r="B6" i="163"/>
  <c r="K7" i="128"/>
  <c r="B5" i="163"/>
  <c r="B11" i="163"/>
  <c r="B19" i="163"/>
  <c r="B20" i="163"/>
  <c r="B7" i="163"/>
  <c r="B30" i="163"/>
  <c r="B36" i="163"/>
  <c r="B29" i="163"/>
  <c r="B26" i="163"/>
  <c r="B34" i="163"/>
  <c r="B37" i="163"/>
  <c r="P5" i="132"/>
  <c r="B4" i="132"/>
  <c r="B33" i="163"/>
  <c r="B31" i="163"/>
  <c r="B27" i="163"/>
  <c r="B38" i="163"/>
  <c r="B35" i="163"/>
  <c r="B32" i="163"/>
  <c r="B25" i="163"/>
  <c r="K6" i="127"/>
  <c r="B28" i="163"/>
  <c r="N7" i="127"/>
  <c r="B6" i="127"/>
  <c r="K6" i="128" l="1"/>
  <c r="P4" i="132"/>
  <c r="B20" i="147"/>
  <c r="F27" i="147" s="1"/>
  <c r="N5" i="127"/>
  <c r="N5" i="131"/>
  <c r="K5" i="127"/>
  <c r="K5" i="131"/>
  <c r="K6" i="53"/>
  <c r="B5" i="127"/>
  <c r="N6" i="128"/>
  <c r="P4" i="130"/>
  <c r="E6" i="128"/>
  <c r="H6" i="128"/>
  <c r="E5" i="127"/>
  <c r="E11" i="147"/>
  <c r="E8" i="147"/>
  <c r="F26" i="147"/>
  <c r="E9" i="147"/>
  <c r="H5" i="131"/>
  <c r="E10" i="147"/>
  <c r="E12" i="147"/>
  <c r="E36" i="147"/>
  <c r="E14" i="147"/>
  <c r="E37" i="147"/>
  <c r="F24" i="147"/>
  <c r="F25" i="147"/>
  <c r="H5" i="127"/>
  <c r="E7" i="147"/>
  <c r="H6" i="53"/>
  <c r="F28" i="147"/>
  <c r="E5" i="131"/>
  <c r="J22" i="7"/>
  <c r="J21" i="166"/>
  <c r="M21" i="166"/>
  <c r="M22" i="7"/>
  <c r="I22" i="7"/>
  <c r="I21" i="166"/>
  <c r="L22" i="7"/>
  <c r="L21" i="166"/>
  <c r="G22" i="7"/>
  <c r="G21" i="166"/>
  <c r="F21" i="166"/>
  <c r="F22" i="7"/>
  <c r="C22" i="7"/>
  <c r="C21" i="166"/>
  <c r="D21" i="166"/>
  <c r="D22" i="7"/>
  <c r="J26" i="163"/>
  <c r="K26" i="163"/>
  <c r="J38" i="163"/>
  <c r="K38" i="163"/>
  <c r="K34" i="163"/>
  <c r="J34" i="163"/>
  <c r="J30" i="163"/>
  <c r="K30" i="163"/>
  <c r="J29" i="163"/>
  <c r="K29" i="163"/>
  <c r="K33" i="163"/>
  <c r="J33" i="163"/>
  <c r="B34" i="181"/>
  <c r="K37" i="163"/>
  <c r="D34" i="181" s="1"/>
  <c r="J37" i="163"/>
  <c r="C34" i="181" s="1"/>
  <c r="K25" i="163"/>
  <c r="J25" i="163"/>
  <c r="H24" i="163"/>
  <c r="K16" i="163"/>
  <c r="J16" i="163"/>
  <c r="K12" i="163"/>
  <c r="J12" i="163"/>
  <c r="J10" i="163"/>
  <c r="K10" i="163"/>
  <c r="B32" i="181"/>
  <c r="J32" i="163"/>
  <c r="C32" i="181" s="1"/>
  <c r="K32" i="163"/>
  <c r="D32" i="181" s="1"/>
  <c r="K6" i="163"/>
  <c r="J6" i="163"/>
  <c r="K31" i="163"/>
  <c r="J31" i="163"/>
  <c r="B28" i="181"/>
  <c r="K11" i="163"/>
  <c r="D28" i="181" s="1"/>
  <c r="J11" i="163"/>
  <c r="C28" i="181" s="1"/>
  <c r="K14" i="163"/>
  <c r="J14" i="163"/>
  <c r="B29" i="181"/>
  <c r="J20" i="163"/>
  <c r="C29" i="181" s="1"/>
  <c r="K20" i="163"/>
  <c r="D29" i="181" s="1"/>
  <c r="J5" i="163"/>
  <c r="C26" i="181" s="1"/>
  <c r="K5" i="163"/>
  <c r="D26" i="181" s="1"/>
  <c r="H4" i="163"/>
  <c r="B26" i="181"/>
  <c r="J8" i="163"/>
  <c r="K8" i="163"/>
  <c r="J9" i="163"/>
  <c r="K9" i="163"/>
  <c r="K35" i="163"/>
  <c r="J35" i="163"/>
  <c r="J27" i="163"/>
  <c r="K27" i="163"/>
  <c r="K19" i="163"/>
  <c r="J19" i="163"/>
  <c r="K17" i="163"/>
  <c r="J17" i="163"/>
  <c r="B33" i="181"/>
  <c r="J36" i="163"/>
  <c r="C33" i="181" s="1"/>
  <c r="K36" i="163"/>
  <c r="D33" i="181" s="1"/>
  <c r="B6" i="53"/>
  <c r="N6" i="53"/>
  <c r="B27" i="181"/>
  <c r="K7" i="163"/>
  <c r="D27" i="181" s="1"/>
  <c r="J7" i="163"/>
  <c r="C27" i="181" s="1"/>
  <c r="J28" i="163"/>
  <c r="K28" i="163"/>
  <c r="F11" i="166"/>
  <c r="F18" i="7"/>
  <c r="L18" i="7"/>
  <c r="L11" i="166"/>
  <c r="B5" i="181"/>
  <c r="D11" i="166"/>
  <c r="D18" i="7"/>
  <c r="J11" i="166"/>
  <c r="J18" i="7"/>
  <c r="I18" i="7"/>
  <c r="I11" i="166"/>
  <c r="M11" i="166"/>
  <c r="M18" i="7"/>
  <c r="B6" i="181"/>
  <c r="G11" i="166"/>
  <c r="G18" i="7"/>
  <c r="C18" i="7"/>
  <c r="C11" i="166"/>
  <c r="E28" i="163"/>
  <c r="D28" i="163"/>
  <c r="E25" i="163"/>
  <c r="B24" i="163"/>
  <c r="D25" i="163"/>
  <c r="B15" i="181"/>
  <c r="E32" i="163"/>
  <c r="D15" i="181" s="1"/>
  <c r="D32" i="163"/>
  <c r="C15" i="181" s="1"/>
  <c r="D35" i="163"/>
  <c r="E35" i="163"/>
  <c r="D38" i="163"/>
  <c r="E38" i="163"/>
  <c r="D27" i="163"/>
  <c r="E27" i="163"/>
  <c r="D31" i="163"/>
  <c r="E31" i="163"/>
  <c r="E33" i="163"/>
  <c r="D33" i="163"/>
  <c r="E37" i="163"/>
  <c r="D17" i="181" s="1"/>
  <c r="D37" i="163"/>
  <c r="C17" i="181" s="1"/>
  <c r="B17" i="181"/>
  <c r="D34" i="163"/>
  <c r="E34" i="163"/>
  <c r="E26" i="163"/>
  <c r="D26" i="163"/>
  <c r="E29" i="163"/>
  <c r="D29" i="163"/>
  <c r="B16" i="181"/>
  <c r="D36" i="163"/>
  <c r="C16" i="181" s="1"/>
  <c r="E36" i="163"/>
  <c r="D16" i="181" s="1"/>
  <c r="D30" i="163"/>
  <c r="E30" i="163"/>
  <c r="B10" i="181"/>
  <c r="E7" i="163"/>
  <c r="D10" i="181" s="1"/>
  <c r="D7" i="163"/>
  <c r="C10" i="181" s="1"/>
  <c r="D20" i="163"/>
  <c r="C12" i="181" s="1"/>
  <c r="E20" i="163"/>
  <c r="D12" i="181" s="1"/>
  <c r="B12" i="181"/>
  <c r="D19" i="163"/>
  <c r="E19" i="163"/>
  <c r="D11" i="163"/>
  <c r="C11" i="181" s="1"/>
  <c r="E11" i="163"/>
  <c r="D11" i="181" s="1"/>
  <c r="B11" i="181"/>
  <c r="B9" i="181"/>
  <c r="B4" i="163"/>
  <c r="D5" i="163"/>
  <c r="C9" i="181" s="1"/>
  <c r="E5" i="163"/>
  <c r="D9" i="181" s="1"/>
  <c r="D6" i="163"/>
  <c r="E6" i="163"/>
  <c r="D14" i="163"/>
  <c r="E14" i="163"/>
  <c r="E16" i="163"/>
  <c r="D16" i="163"/>
  <c r="E17" i="163"/>
  <c r="D17" i="163"/>
  <c r="D12" i="163"/>
  <c r="E12" i="163"/>
  <c r="D10" i="163"/>
  <c r="E10" i="163"/>
  <c r="D15" i="163"/>
  <c r="E15" i="163"/>
  <c r="E8" i="163"/>
  <c r="D8" i="163"/>
  <c r="E9" i="163"/>
  <c r="D9" i="163"/>
  <c r="D23" i="7"/>
  <c r="F23" i="7"/>
  <c r="M23" i="7"/>
  <c r="L23" i="7"/>
  <c r="I23" i="7"/>
  <c r="C23" i="7"/>
  <c r="G23" i="7"/>
  <c r="J23" i="7"/>
  <c r="F23" i="147" l="1"/>
  <c r="F22" i="147"/>
  <c r="B21" i="166"/>
  <c r="B22" i="7"/>
  <c r="N13" i="7"/>
  <c r="B13" i="7"/>
  <c r="B22" i="162" s="1"/>
  <c r="E22" i="7"/>
  <c r="E13" i="7"/>
  <c r="C22" i="162" s="1"/>
  <c r="E21" i="166"/>
  <c r="H21" i="166"/>
  <c r="H13" i="7"/>
  <c r="D22" i="162" s="1"/>
  <c r="H22" i="7"/>
  <c r="K22" i="7"/>
  <c r="K13" i="7"/>
  <c r="E22" i="162" s="1"/>
  <c r="K21" i="166"/>
  <c r="J4" i="163"/>
  <c r="K4" i="163"/>
  <c r="J24" i="163"/>
  <c r="K24" i="163"/>
  <c r="D23" i="166"/>
  <c r="D40" i="166"/>
  <c r="D22" i="166"/>
  <c r="C22" i="166"/>
  <c r="C40" i="166"/>
  <c r="C23" i="166"/>
  <c r="F40" i="166"/>
  <c r="F22" i="166"/>
  <c r="F23" i="166"/>
  <c r="G22" i="166"/>
  <c r="G23" i="166"/>
  <c r="G40" i="166"/>
  <c r="L23" i="166"/>
  <c r="D22" i="181" s="1"/>
  <c r="B22" i="181"/>
  <c r="L22" i="166"/>
  <c r="C22" i="181" s="1"/>
  <c r="L40" i="166"/>
  <c r="I22" i="166"/>
  <c r="I40" i="166"/>
  <c r="I23" i="166"/>
  <c r="B23" i="181"/>
  <c r="M40" i="166"/>
  <c r="M22" i="166"/>
  <c r="C23" i="181" s="1"/>
  <c r="M23" i="166"/>
  <c r="D23" i="181" s="1"/>
  <c r="J22" i="166"/>
  <c r="J40" i="166"/>
  <c r="J23" i="166"/>
  <c r="K5" i="7"/>
  <c r="E12" i="162" s="1"/>
  <c r="K11" i="166"/>
  <c r="K18" i="7"/>
  <c r="B4" i="181"/>
  <c r="E18" i="7"/>
  <c r="E5" i="7"/>
  <c r="C12" i="162" s="1"/>
  <c r="E11" i="166"/>
  <c r="H18" i="7"/>
  <c r="H11" i="166"/>
  <c r="H5" i="7"/>
  <c r="D12" i="162" s="1"/>
  <c r="N5" i="7"/>
  <c r="B11" i="166"/>
  <c r="B5" i="7"/>
  <c r="B12" i="162" s="1"/>
  <c r="B18" i="7"/>
  <c r="D4" i="163"/>
  <c r="E4" i="163"/>
  <c r="E24" i="163"/>
  <c r="D24" i="163"/>
  <c r="C33" i="166"/>
  <c r="C12" i="166"/>
  <c r="C13" i="166"/>
  <c r="G13" i="166"/>
  <c r="G33" i="166"/>
  <c r="G12" i="166"/>
  <c r="M13" i="166"/>
  <c r="D6" i="181" s="1"/>
  <c r="M33" i="166"/>
  <c r="M12" i="166"/>
  <c r="C6" i="181" s="1"/>
  <c r="I33" i="166"/>
  <c r="I13" i="166"/>
  <c r="I12" i="166"/>
  <c r="J12" i="166"/>
  <c r="J33" i="166"/>
  <c r="J13" i="166"/>
  <c r="D13" i="166"/>
  <c r="D12" i="166"/>
  <c r="D33" i="166"/>
  <c r="L33" i="166"/>
  <c r="L13" i="166"/>
  <c r="D5" i="181" s="1"/>
  <c r="L12" i="166"/>
  <c r="C5" i="181" s="1"/>
  <c r="F13" i="166"/>
  <c r="F12" i="166"/>
  <c r="F33" i="166"/>
  <c r="B39" i="151"/>
  <c r="B40" i="151"/>
  <c r="B40" i="156"/>
  <c r="B39" i="159"/>
  <c r="B40" i="155"/>
  <c r="B39" i="148"/>
  <c r="B39" i="150"/>
  <c r="B39" i="152"/>
  <c r="B39" i="154"/>
  <c r="B40" i="148"/>
  <c r="B40" i="154"/>
  <c r="B39" i="156"/>
  <c r="B40" i="157"/>
  <c r="B40" i="150"/>
  <c r="B40" i="152"/>
  <c r="B39" i="155"/>
  <c r="B39" i="157"/>
  <c r="B40" i="159"/>
  <c r="B40" i="160" l="1"/>
  <c r="H41" i="160"/>
  <c r="B40" i="153"/>
  <c r="H41" i="153"/>
  <c r="B40" i="149"/>
  <c r="H41" i="149"/>
  <c r="H42" i="146"/>
  <c r="B40" i="146"/>
  <c r="B40" i="158"/>
  <c r="H42" i="158"/>
  <c r="B21" i="181"/>
  <c r="K40" i="166"/>
  <c r="K23" i="166"/>
  <c r="D21" i="181" s="1"/>
  <c r="K22" i="166"/>
  <c r="C21" i="181" s="1"/>
  <c r="E23" i="162"/>
  <c r="C20" i="181" s="1"/>
  <c r="B20" i="181"/>
  <c r="E24" i="162"/>
  <c r="D20" i="181" s="1"/>
  <c r="D23" i="162"/>
  <c r="D24" i="162"/>
  <c r="H40" i="166"/>
  <c r="H23" i="166"/>
  <c r="H22" i="166"/>
  <c r="E40" i="166"/>
  <c r="E22" i="166"/>
  <c r="E23" i="166"/>
  <c r="C23" i="162"/>
  <c r="C24" i="162"/>
  <c r="B23" i="162"/>
  <c r="B24" i="162"/>
  <c r="F22" i="162"/>
  <c r="N21" i="166"/>
  <c r="B22" i="166"/>
  <c r="B23" i="166"/>
  <c r="B40" i="166"/>
  <c r="H23" i="7"/>
  <c r="H15" i="7"/>
  <c r="E15" i="7"/>
  <c r="E23" i="7"/>
  <c r="N15" i="7"/>
  <c r="B23" i="7"/>
  <c r="B15" i="7"/>
  <c r="K23" i="7"/>
  <c r="K15" i="7"/>
  <c r="B39" i="146"/>
  <c r="H41" i="146"/>
  <c r="H40" i="160"/>
  <c r="B39" i="160"/>
  <c r="B39" i="158"/>
  <c r="H41" i="158"/>
  <c r="B39" i="153"/>
  <c r="H40" i="153"/>
  <c r="B39" i="149"/>
  <c r="H40" i="149"/>
  <c r="F12" i="162"/>
  <c r="B14" i="162"/>
  <c r="B13" i="162"/>
  <c r="B12" i="166"/>
  <c r="N11" i="166"/>
  <c r="B33" i="166"/>
  <c r="B13" i="166"/>
  <c r="D13" i="162"/>
  <c r="D14" i="162"/>
  <c r="H33" i="166"/>
  <c r="H13" i="166"/>
  <c r="H12" i="166"/>
  <c r="E13" i="166"/>
  <c r="E12" i="166"/>
  <c r="E33" i="166"/>
  <c r="C13" i="162"/>
  <c r="C14" i="162"/>
  <c r="K33" i="166"/>
  <c r="K13" i="166"/>
  <c r="D4" i="181" s="1"/>
  <c r="K12" i="166"/>
  <c r="C4" i="181" s="1"/>
  <c r="B3" i="181"/>
  <c r="E14" i="162"/>
  <c r="D3" i="181" s="1"/>
  <c r="E13" i="162"/>
  <c r="C3" i="181" s="1"/>
  <c r="N23" i="166" l="1"/>
  <c r="N22" i="166"/>
  <c r="F23" i="162"/>
  <c r="F24" i="162"/>
  <c r="N12" i="166"/>
  <c r="N13" i="166"/>
  <c r="F14" i="162"/>
  <c r="F13" i="162"/>
</calcChain>
</file>

<file path=xl/sharedStrings.xml><?xml version="1.0" encoding="utf-8"?>
<sst xmlns="http://schemas.openxmlformats.org/spreadsheetml/2006/main" count="1509" uniqueCount="339">
  <si>
    <t>Energetika</t>
  </si>
  <si>
    <t>Doprava</t>
  </si>
  <si>
    <t>Stavebnictví</t>
  </si>
  <si>
    <t>Ostatní</t>
  </si>
  <si>
    <t>Celkem kraj</t>
  </si>
  <si>
    <t>Obchod, služby, školství, zdravotnictví</t>
  </si>
  <si>
    <t>Zemědělství a lesnictví</t>
  </si>
  <si>
    <t>Celkem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</si>
  <si>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</si>
  <si>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</si>
  <si>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</si>
  <si>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</si>
  <si>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</si>
  <si>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</si>
  <si>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</si>
  <si>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</si>
  <si>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</si>
  <si>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</si>
  <si>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</si>
  <si>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</si>
  <si>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Brikety a pelety</t>
  </si>
  <si>
    <t>Kapalná biopaliva</t>
  </si>
  <si>
    <t>Ostatní biomasa</t>
  </si>
  <si>
    <t>Palivové dříví</t>
  </si>
  <si>
    <t>Piliny, kůra, štěpky, dřevní odpad</t>
  </si>
  <si>
    <t>Domácnosti</t>
  </si>
  <si>
    <t>Průmysl</t>
  </si>
  <si>
    <t>Skládkový plyn</t>
  </si>
  <si>
    <t>Kalový plyn (ČOV)</t>
  </si>
  <si>
    <t>Ostatní bioplyn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</si>
  <si>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</si>
  <si>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</si>
  <si>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</si>
  <si>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</si>
  <si>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</si>
  <si>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</si>
  <si>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</si>
  <si>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</si>
  <si>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</si>
  <si>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</si>
  <si>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</si>
  <si>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Celulózové výluhy</t>
  </si>
  <si>
    <t>I. čtvrtletí</t>
  </si>
  <si>
    <t>II. čtvrtletí</t>
  </si>
  <si>
    <t>III. čtvrtletí</t>
  </si>
  <si>
    <t>IV. čtvrtletí</t>
  </si>
  <si>
    <t>14.2 Výroba a spotřeba: Jihomoravský kraj</t>
  </si>
  <si>
    <t>14.3 Výroba a spotřeba: Karlovarský kraj</t>
  </si>
  <si>
    <t>14.4 Výroba a spotřeba: Královéhradecký kraj</t>
  </si>
  <si>
    <t>14.5 Výroba a spotřeba: Liberecký kraj</t>
  </si>
  <si>
    <t>14.6 Výroba a spotřeba: Moravskoslezský kraj</t>
  </si>
  <si>
    <t>14.7 Výroba a spotřeba: Olomoucký kraj</t>
  </si>
  <si>
    <t>14.8 Výroba a spotřeba: Pardubický kraj</t>
  </si>
  <si>
    <t>14.9 Výroba a spotřeba: Plzeňský kraj</t>
  </si>
  <si>
    <t>14.10 Výroba a spotřeba: Praha</t>
  </si>
  <si>
    <t>14.11 Výroba a spotřeba: Středočeský kraj</t>
  </si>
  <si>
    <t>14.12 Výroba a spotřeba: Ústecký kraj</t>
  </si>
  <si>
    <t>14.13 Výroba a spotřeba: Vysočina</t>
  </si>
  <si>
    <t>14.14 Výroba a spotřeba: Zlínský kraj</t>
  </si>
  <si>
    <t>Výroba tepla brutto</t>
  </si>
  <si>
    <t>Elektrická energie</t>
  </si>
  <si>
    <t>Energie prostředí (tepelné čerpadlo)</t>
  </si>
  <si>
    <t>Energie Slunce (solární kolektor)</t>
  </si>
  <si>
    <t>Černé uhlí tříděné</t>
  </si>
  <si>
    <t>Černé uhlí průmyslové</t>
  </si>
  <si>
    <t>Černouhelné kaly a granulát</t>
  </si>
  <si>
    <t>Hnědé uhlí tříděné</t>
  </si>
  <si>
    <t>Hnědé uhlí průmyslové</t>
  </si>
  <si>
    <t>Hnědé uhlí - Brikety</t>
  </si>
  <si>
    <t>Hnědé uhlí - Lignit</t>
  </si>
  <si>
    <t>Hnědé uhlí - Mourové kaly</t>
  </si>
  <si>
    <t xml:space="preserve">Technologická vlastní spotřeba tepla </t>
  </si>
  <si>
    <t>Jaderné palivo</t>
  </si>
  <si>
    <t>Dodávky tepla z uhlí</t>
  </si>
  <si>
    <t>Dodávky tepla z bioplynu</t>
  </si>
  <si>
    <t>Dodávky tepla z biomasy</t>
  </si>
  <si>
    <t>JHČ</t>
  </si>
  <si>
    <t>JHM</t>
  </si>
  <si>
    <t>KVK</t>
  </si>
  <si>
    <t>HKK</t>
  </si>
  <si>
    <t>LBK</t>
  </si>
  <si>
    <t>MSK</t>
  </si>
  <si>
    <t>OLK</t>
  </si>
  <si>
    <t>PAK</t>
  </si>
  <si>
    <t>PLK</t>
  </si>
  <si>
    <t>PHA</t>
  </si>
  <si>
    <t>STČ</t>
  </si>
  <si>
    <t>ULK</t>
  </si>
  <si>
    <t>VYS</t>
  </si>
  <si>
    <t>ZLK</t>
  </si>
  <si>
    <t>Bilanční rozdíl</t>
  </si>
  <si>
    <t>Ztráty</t>
  </si>
  <si>
    <t>SZT</t>
  </si>
  <si>
    <t>Soustava zásobování teplem</t>
  </si>
  <si>
    <t>Výroba tepla brutto =</t>
  </si>
  <si>
    <t>Ztráty =</t>
  </si>
  <si>
    <t>Bilanční rozdíl =</t>
  </si>
  <si>
    <t>Technologická vlastní spotřeba tepla =</t>
  </si>
  <si>
    <t>Ztráty při výrobě tepla a distribuční ztráty (v rozvodech).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</si>
  <si>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</si>
  <si>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</si>
  <si>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</si>
  <si>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</si>
  <si>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</si>
  <si>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</si>
  <si>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</si>
  <si>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</si>
  <si>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</si>
  <si>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</si>
  <si>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</si>
  <si>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</si>
  <si>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Výroba tepla brutto v krajích ČR</t>
  </si>
  <si>
    <t>Výroba tepla brutto podle paliv</t>
  </si>
  <si>
    <t>CZ-NACE</t>
  </si>
  <si>
    <t>Klasifikace ekonomických činností CZ-NACE dle Českého statistického úřadu</t>
  </si>
  <si>
    <t>Rostlinné materiály neaglomerované</t>
  </si>
  <si>
    <t>Dodávky tepla</t>
  </si>
  <si>
    <t>Spotřeba tepla podle sektorů národního hospodářství</t>
  </si>
  <si>
    <t>Spotřeba tepla podle sektorů národního hospodářství v krajích ČR</t>
  </si>
  <si>
    <t>Dodávky tepla podle paliv</t>
  </si>
  <si>
    <t>Dodávky tepla v krajích ČR</t>
  </si>
  <si>
    <t>Spotřeba tepla =</t>
  </si>
  <si>
    <t>Konečná spotřeba tepla v jednotlivých sektorech národního hospodářství.</t>
  </si>
  <si>
    <t>Dodávky tepla z uhlí, biomasy a bioplynu</t>
  </si>
  <si>
    <t>KVET</t>
  </si>
  <si>
    <t>Kombinovaná výroba elektřiny a tepla</t>
  </si>
  <si>
    <t>Hlavní město Praha (PHA)</t>
  </si>
  <si>
    <t>Kraj Vysočina (VYS)</t>
  </si>
  <si>
    <t>Kraj Vysočina</t>
  </si>
  <si>
    <t>Hlavní město Praha</t>
  </si>
  <si>
    <t>Výroba, dodávky a spotřeba tepla: Jihomoravský kraj</t>
  </si>
  <si>
    <t>Výroba, dodávky a spotřeba tepla: Karlovarský kraj</t>
  </si>
  <si>
    <t>Výroba, dodávky a spotřeba tepla: Královéhradecký kraj</t>
  </si>
  <si>
    <t>Výroba, dodávky a spotřeba tepla: Liberecký kraj</t>
  </si>
  <si>
    <t>Výroba, dodávky a spotřeba tepla: Moravskoslezský kraj</t>
  </si>
  <si>
    <t>Výroba, dodávky a spotřeba tepla: Olomoucký kraj</t>
  </si>
  <si>
    <t>Výroba, dodávky a spotřeba tepla: Pardubický kraj</t>
  </si>
  <si>
    <t>Výroba, dodávky a spotřeba tepla: Plzeňský kraj</t>
  </si>
  <si>
    <t>Výroba, dodávky a spotřeba tepla: Středočeský kraj</t>
  </si>
  <si>
    <t>Výroba, dodávky a spotřeba tepla: Ústecký kraj</t>
  </si>
  <si>
    <t>Výroba, dodávky a spotřeba tepla: Kraj Vysočina</t>
  </si>
  <si>
    <t>Výroba, dodávky a spotřeba tepla: Zlínský kraj</t>
  </si>
  <si>
    <t>Výroba, dodávky a spotřeba tepla: Hlavní město Praha</t>
  </si>
  <si>
    <t>Výroba, dodávky a spotřeba tepla: Jihočeský kraj</t>
  </si>
  <si>
    <t>Královéhradecký kraj (HKK)</t>
  </si>
  <si>
    <t>Liberecký kraj (LBK)</t>
  </si>
  <si>
    <t>Moravskoslezský kraj (MSK)</t>
  </si>
  <si>
    <t>Olomoucký kraj (OLK)</t>
  </si>
  <si>
    <t>Pardubický kraj (PAK)</t>
  </si>
  <si>
    <t>Plzeňský kraj (PLK)</t>
  </si>
  <si>
    <t>Středočeský kraj (STČ)</t>
  </si>
  <si>
    <t>Ústecký kraj (ULK)</t>
  </si>
  <si>
    <t>Zlínský kraj (ZLK)</t>
  </si>
  <si>
    <t>Jihočeský kraj (JHČ)</t>
  </si>
  <si>
    <t>Jihomoravský kraj (JHM)</t>
  </si>
  <si>
    <t>Karlovarský kraj (KVK)</t>
  </si>
  <si>
    <t>Spotřeba tepla podle sektorů národního hospodářství *</t>
  </si>
  <si>
    <t>Instalovaný výkon v ČR</t>
  </si>
  <si>
    <t>Celkem ČR *</t>
  </si>
  <si>
    <t>Brutto výroba tepla na zdrojích bez tepla použitého na výrobu elektřiny.</t>
  </si>
  <si>
    <t>Spotřeba tepla pro vlastní potřebu výrobce (bez technologické vlastní spotřeby tepla).</t>
  </si>
  <si>
    <t>Výroba tepla netto</t>
  </si>
  <si>
    <r>
      <t>Q</t>
    </r>
    <r>
      <rPr>
        <b/>
        <vertAlign val="subscript"/>
        <sz val="9"/>
        <rFont val="Arial"/>
        <family val="2"/>
        <charset val="238"/>
        <scheme val="minor"/>
      </rPr>
      <t>netto</t>
    </r>
  </si>
  <si>
    <t>Dodávka užitečného tepla z KVET</t>
  </si>
  <si>
    <t>Instalovaný výkon</t>
  </si>
  <si>
    <r>
      <t>Q</t>
    </r>
    <r>
      <rPr>
        <b/>
        <vertAlign val="subscript"/>
        <sz val="9"/>
        <rFont val="Arial"/>
        <family val="2"/>
        <charset val="238"/>
        <scheme val="minor"/>
      </rPr>
      <t>KVET</t>
    </r>
  </si>
  <si>
    <t>Výroba tepla brutto bez technologické vlastní spotřeby tepla.</t>
  </si>
  <si>
    <t>* Nezahrnuje část nezjištěného rozvodu tepla</t>
  </si>
  <si>
    <r>
      <t>Q</t>
    </r>
    <r>
      <rPr>
        <b/>
        <vertAlign val="subscript"/>
        <sz val="9"/>
        <rFont val="Arial"/>
        <family val="2"/>
        <charset val="238"/>
        <scheme val="minor"/>
      </rPr>
      <t xml:space="preserve">KVET/ </t>
    </r>
    <r>
      <rPr>
        <b/>
        <sz val="9"/>
        <rFont val="Arial"/>
        <family val="2"/>
        <charset val="238"/>
        <scheme val="minor"/>
      </rPr>
      <t>Q</t>
    </r>
    <r>
      <rPr>
        <b/>
        <vertAlign val="subscript"/>
        <sz val="9"/>
        <rFont val="Arial"/>
        <family val="2"/>
        <charset val="238"/>
        <scheme val="minor"/>
      </rPr>
      <t>netto</t>
    </r>
  </si>
  <si>
    <t>Výroba tepla netto =</t>
  </si>
  <si>
    <t>Meziroční změna</t>
  </si>
  <si>
    <t>Meziroční změna-výroba tepla brutto</t>
  </si>
  <si>
    <t>Výroba tepla brutto 2017</t>
  </si>
  <si>
    <t>Výroba tepla brutto 2018</t>
  </si>
  <si>
    <t>Meziroční změna-dodávky tepla</t>
  </si>
  <si>
    <t>Dodávky tepla 2017</t>
  </si>
  <si>
    <t>Dodávky tepla 2018</t>
  </si>
  <si>
    <t xml:space="preserve">Vývoj výroby tepla z KVET </t>
  </si>
  <si>
    <t>Množství tepelné energie dodané do soustav zásobování teplem.</t>
  </si>
  <si>
    <t>Dodávky tepla =</t>
  </si>
  <si>
    <t>Vlastní spotřeba tepla =</t>
  </si>
  <si>
    <t>Vlastní spotřeba tepla</t>
  </si>
  <si>
    <t>Výroba tepla brutto 2019</t>
  </si>
  <si>
    <t>Dodávky tepla 2019</t>
  </si>
  <si>
    <t>Výroba tepla</t>
  </si>
  <si>
    <r>
      <t>Q</t>
    </r>
    <r>
      <rPr>
        <b/>
        <vertAlign val="subscript"/>
        <sz val="11"/>
        <rFont val="Arial"/>
        <family val="2"/>
        <charset val="238"/>
        <scheme val="minor"/>
      </rPr>
      <t>netto</t>
    </r>
  </si>
  <si>
    <r>
      <t>Q</t>
    </r>
    <r>
      <rPr>
        <b/>
        <vertAlign val="subscript"/>
        <sz val="11"/>
        <rFont val="Arial"/>
        <family val="2"/>
        <charset val="238"/>
        <scheme val="minor"/>
      </rPr>
      <t>KVET</t>
    </r>
  </si>
  <si>
    <t>Výroba tepla brutto 2020</t>
  </si>
  <si>
    <t>Dodávky tepla 2020</t>
  </si>
  <si>
    <t>Energie prostředí (TČ)</t>
  </si>
  <si>
    <t>Energie Slunce (SK)</t>
  </si>
  <si>
    <t>Vývoj spotřeby tepla</t>
  </si>
  <si>
    <r>
      <t>Celkový instalovaný výkon [MW</t>
    </r>
    <r>
      <rPr>
        <b/>
        <vertAlign val="subscript"/>
        <sz val="9"/>
        <rFont val="Arial"/>
        <family val="2"/>
        <charset val="238"/>
        <scheme val="minor"/>
      </rPr>
      <t>t</t>
    </r>
    <r>
      <rPr>
        <b/>
        <sz val="9"/>
        <rFont val="Arial"/>
        <family val="2"/>
        <charset val="238"/>
        <scheme val="minor"/>
      </rPr>
      <t>]</t>
    </r>
  </si>
  <si>
    <t>Vývoj bilance tepla: čtvrtletní porovnání</t>
  </si>
  <si>
    <t>Vývoj bilance tepla: měsíční porovnání</t>
  </si>
  <si>
    <t>Výroba tepla z KVET</t>
  </si>
  <si>
    <t>Výroba tepla brutto 2021</t>
  </si>
  <si>
    <t>Dodávky tepla 2021</t>
  </si>
  <si>
    <t>OBSAH</t>
  </si>
  <si>
    <t>ÚVOD</t>
  </si>
  <si>
    <r>
      <t>Výroba tepla brutto</t>
    </r>
    <r>
      <rPr>
        <sz val="10"/>
        <rFont val="Arial"/>
        <family val="2"/>
        <charset val="238"/>
        <scheme val="minor"/>
      </rPr>
      <t xml:space="preserve"> - </t>
    </r>
    <r>
      <rPr>
        <sz val="11"/>
        <rFont val="Arial"/>
        <family val="2"/>
        <charset val="238"/>
        <scheme val="minor"/>
      </rPr>
      <t>technologická vlastní spotřeba tepla</t>
    </r>
    <r>
      <rPr>
        <sz val="10"/>
        <rFont val="Arial"/>
        <family val="2"/>
        <charset val="238"/>
        <scheme val="minor"/>
      </rPr>
      <t xml:space="preserve"> - </t>
    </r>
    <r>
      <rPr>
        <sz val="11"/>
        <rFont val="Arial"/>
        <family val="2"/>
        <charset val="238"/>
        <scheme val="minor"/>
      </rPr>
      <t>ztráty</t>
    </r>
    <r>
      <rPr>
        <sz val="10"/>
        <rFont val="Arial"/>
        <family val="2"/>
        <charset val="238"/>
        <scheme val="minor"/>
      </rPr>
      <t xml:space="preserve"> - </t>
    </r>
    <r>
      <rPr>
        <sz val="11"/>
        <rFont val="Arial"/>
        <family val="2"/>
        <charset val="238"/>
        <scheme val="minor"/>
      </rPr>
      <t>dodávky do vlastního podniku – dodávky tepla.</t>
    </r>
  </si>
  <si>
    <t>Spotřeba tepla na výrobu tepla a elektrické energie, která je nezbytná pro zajištění procesu výroby tepla a elektrické energie.</t>
  </si>
  <si>
    <t>Zemědělství a lesnictví</t>
  </si>
  <si>
    <t xml:space="preserve"> </t>
  </si>
  <si>
    <t>1</t>
  </si>
  <si>
    <t>2</t>
  </si>
  <si>
    <t>3</t>
  </si>
  <si>
    <t>4</t>
  </si>
  <si>
    <t>4.1</t>
  </si>
  <si>
    <t>4.2</t>
  </si>
  <si>
    <t>4.3</t>
  </si>
  <si>
    <t>5</t>
  </si>
  <si>
    <t>5.1</t>
  </si>
  <si>
    <t>5.2</t>
  </si>
  <si>
    <t>6</t>
  </si>
  <si>
    <t>7</t>
  </si>
  <si>
    <t>7.1</t>
  </si>
  <si>
    <t>7.2</t>
  </si>
  <si>
    <t>8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</si>
  <si>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</si>
  <si>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</si>
  <si>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</si>
  <si>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</si>
  <si>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</si>
  <si>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</si>
  <si>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</si>
  <si>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</si>
  <si>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</si>
  <si>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>8.10</t>
  </si>
  <si>
    <t>8.11</t>
  </si>
  <si>
    <t>8.12</t>
  </si>
  <si>
    <t>8.13</t>
  </si>
  <si>
    <t>8.14</t>
  </si>
  <si>
    <t>9</t>
  </si>
  <si>
    <t>10</t>
  </si>
  <si>
    <t>10.1</t>
  </si>
  <si>
    <t>10.2</t>
  </si>
  <si>
    <t>10.3</t>
  </si>
  <si>
    <t>10.4</t>
  </si>
  <si>
    <t>10.5</t>
  </si>
  <si>
    <t>3 BILANCE TEPLA [TJ]</t>
  </si>
  <si>
    <t>4 VÝROBA TEPLA</t>
  </si>
  <si>
    <t>4.1 Výroba tepla brutto podle paliv [TJ]</t>
  </si>
  <si>
    <t>4.2 Výroba tepla brutto v krajích ČR [TJ]</t>
  </si>
  <si>
    <t>5 DODÁVKY TEPLA</t>
  </si>
  <si>
    <t>5.1 Dodávky tepla podle paliv [TJ]</t>
  </si>
  <si>
    <t>5.2 Dodávky tepla v krajích ČR [TJ]</t>
  </si>
  <si>
    <t>Oddělení statistiky a sledování kvality</t>
  </si>
  <si>
    <t>ZKRATKY, POJMY A ZÁKLADNÍ VZTAHY</t>
  </si>
  <si>
    <t>BILANCE TEPLA</t>
  </si>
  <si>
    <t>VÝROBA TEPLA</t>
  </si>
  <si>
    <t>DODÁVKY TEPLA</t>
  </si>
  <si>
    <t>INSTALOVANÝ VÝKON VÝROBEN TEPLA V KRAJÍCH ČR</t>
  </si>
  <si>
    <t>SPOTŘEBA TEPLA</t>
  </si>
  <si>
    <t>VÝROBA, DODÁVKY A SPOTŘEBA TEPLA V JEDNOTLIVÝCH KRAJÍCH ČR</t>
  </si>
  <si>
    <t>VÝVOJ BILANCE TEPLA, DODÁVEK TEPLA, SPOTŘEBY TEPLA A KVET</t>
  </si>
  <si>
    <r>
      <t>6 INSTALOVANÝ VÝKON VÝROBEN TEPLA V KRAJÍCH ČR [MW</t>
    </r>
    <r>
      <rPr>
        <b/>
        <vertAlign val="subscript"/>
        <sz val="16"/>
        <color theme="3"/>
        <rFont val="Arial"/>
        <family val="2"/>
        <charset val="238"/>
        <scheme val="minor"/>
      </rPr>
      <t>t</t>
    </r>
    <r>
      <rPr>
        <b/>
        <sz val="16"/>
        <color theme="3"/>
        <rFont val="Arial"/>
        <family val="2"/>
        <charset val="238"/>
        <scheme val="minor"/>
      </rPr>
      <t>]</t>
    </r>
  </si>
  <si>
    <t>7 SPOTŘEBA TEPLA</t>
  </si>
  <si>
    <t>7.1 Spotřeba tepla podle sektorů národního hospodářství [TJ]</t>
  </si>
  <si>
    <t>7.2 Spotřeba tepla podle sektorů národního hospodářství v krajích ČR [TJ]</t>
  </si>
  <si>
    <t>8 VÝROBA, DODÁVKY A SPOTŘEBA TEPLA V JEDNOTLIVÝCH KRAJÍCH ČR</t>
  </si>
  <si>
    <t>8.1 Výroba, dodávky a spotřeba tepla: Hlavní město Praha</t>
  </si>
  <si>
    <t>8.2 Výroba, dodávky a spotřeba tepla: Jihočeský kraj</t>
  </si>
  <si>
    <t>8.3 Výroba, dodávky a spotřeba tepla: Jihomoravský kraj</t>
  </si>
  <si>
    <t>8.4 Výroba, dodávky a spotřeba tepla: Karlovarský kraj</t>
  </si>
  <si>
    <t>8.5 Výroba, dodávky a spotřeba tepla: Kraj Vysočina</t>
  </si>
  <si>
    <t>8.6 Výroba, dodávky a spotřeba tepla: Královéhradecký kraj</t>
  </si>
  <si>
    <t>8.7 Výroba, dodávky a spotřeba tepla: Liberecký kraj</t>
  </si>
  <si>
    <t>8.8 Výroba, dodávky a spotřeba tepla: Moravskoslezský kraj</t>
  </si>
  <si>
    <t>8.9 Výroba, dodávky a spotřeba tepla: Olomoucký kraj</t>
  </si>
  <si>
    <t>8.10 Výroba, dodávky a spotřeba tepla: Pardubický kraj</t>
  </si>
  <si>
    <t>8.11 Výroba, dodávky a spotřeba tepla: Plzeňský kraj</t>
  </si>
  <si>
    <t>8.12 Výroba, dodávky a spotřeba tepla: Středočeský kraj</t>
  </si>
  <si>
    <t>8.13 Výroba, dodávky a spotřeba tepla: Ústecký kraj</t>
  </si>
  <si>
    <t>8.14 Výroba, dodávky a spotřeba tepla: Zlínský kraj</t>
  </si>
  <si>
    <t>9 VÝROBA TEPLA NETTO A VÝROBA TEPLA Z KVET [TJ]</t>
  </si>
  <si>
    <t>10 VÝVOJ BILANCE TEPLA, DODÁVEK TEPLA, SPOTŘEBY TEPLA A KVET</t>
  </si>
  <si>
    <t>10.1 Vývoj bilance tepla: čtvrtletní porovnání [TJ]</t>
  </si>
  <si>
    <t>10.2 Vývoj bilance tepla: měsíční porovnání [TJ]</t>
  </si>
  <si>
    <t>5.3</t>
  </si>
  <si>
    <t>5.4</t>
  </si>
  <si>
    <t>Vývoj výroby tepla brutto a dodávek tepla podle paliv a krajů ČR</t>
  </si>
  <si>
    <t>Kraj</t>
  </si>
  <si>
    <t>Podíl v ČR</t>
  </si>
  <si>
    <t>Výroba tepla brutto 2022</t>
  </si>
  <si>
    <t>Dodávky tepla 2022</t>
  </si>
  <si>
    <t>max</t>
  </si>
  <si>
    <t>min</t>
  </si>
  <si>
    <t>10.3 Vývoj výroby tepla brutto a dodávek tepla podle paliv a krajů ČR [TJ]</t>
  </si>
  <si>
    <t>Spotřeba tepla 2019</t>
  </si>
  <si>
    <t>Spotřeba tepla 2020</t>
  </si>
  <si>
    <t>Spotřeba tepla 2021</t>
  </si>
  <si>
    <t>Spotřeba tepla 2022</t>
  </si>
  <si>
    <t>Meziroční změna-spotřeba tepla</t>
  </si>
  <si>
    <t>10.4 Vývoj spotřeby tepla [TJ]</t>
  </si>
  <si>
    <t>10.5 Vývoj výroby tepla z KVET [TJ]</t>
  </si>
  <si>
    <t>VÝROBA TEPLA NETTO A VÝROBA TEPLA Z KVET</t>
  </si>
  <si>
    <t>Výroba tepla brutto z vybraných paliv [TJ]</t>
  </si>
  <si>
    <t>Výroba tepla brutto ve vybraných krajích [TJ]</t>
  </si>
  <si>
    <t>Dodávky tepla z vybraných paliv [TJ]</t>
  </si>
  <si>
    <t>Dodávky tepla ve vybraných krajích [TJ]</t>
  </si>
  <si>
    <t>Výroby tepla KVET z vybraných paliv [TJ]</t>
  </si>
  <si>
    <t>1 ZKRATKY, POJMY A ZÁKLADNÍ VZTAHY</t>
  </si>
  <si>
    <r>
      <t xml:space="preserve">Výroba tepla brutto [TJ] </t>
    </r>
    <r>
      <rPr>
        <sz val="11"/>
        <color theme="1"/>
        <rFont val="Arial"/>
        <family val="2"/>
        <charset val="238"/>
      </rPr>
      <t>(kapitola 4)</t>
    </r>
  </si>
  <si>
    <r>
      <t xml:space="preserve">Dodávky tepla [TJ] </t>
    </r>
    <r>
      <rPr>
        <sz val="11"/>
        <color theme="1"/>
        <rFont val="Arial"/>
        <family val="2"/>
        <charset val="238"/>
      </rPr>
      <t>(kapitola 5)</t>
    </r>
  </si>
  <si>
    <r>
      <t>Instalovaný výkon [MW</t>
    </r>
    <r>
      <rPr>
        <b/>
        <vertAlign val="subscript"/>
        <sz val="11"/>
        <color theme="1"/>
        <rFont val="Arial"/>
        <family val="2"/>
        <charset val="238"/>
      </rPr>
      <t>t</t>
    </r>
    <r>
      <rPr>
        <b/>
        <sz val="11"/>
        <color theme="1"/>
        <rFont val="Arial"/>
        <family val="2"/>
        <charset val="238"/>
      </rPr>
      <t xml:space="preserve">] </t>
    </r>
    <r>
      <rPr>
        <sz val="11"/>
        <color theme="1"/>
        <rFont val="Arial"/>
        <family val="2"/>
        <charset val="238"/>
      </rPr>
      <t>(kapitola 6)</t>
    </r>
  </si>
  <si>
    <r>
      <t xml:space="preserve">Spotřeba tepla [TJ] </t>
    </r>
    <r>
      <rPr>
        <sz val="11"/>
        <color theme="1"/>
        <rFont val="Arial"/>
        <family val="2"/>
        <charset val="238"/>
      </rPr>
      <t>(kapitola 7)</t>
    </r>
  </si>
  <si>
    <r>
      <t xml:space="preserve">Výroby tepla z KVET [TJ] </t>
    </r>
    <r>
      <rPr>
        <sz val="11"/>
        <color theme="1"/>
        <rFont val="Arial"/>
        <family val="2"/>
        <charset val="238"/>
      </rPr>
      <t>(kapitola 9)</t>
    </r>
  </si>
  <si>
    <t>Vydání</t>
  </si>
  <si>
    <t>Výroba tepla brutto 2023</t>
  </si>
  <si>
    <t>Dodávky tepla 2023</t>
  </si>
  <si>
    <t>Spotřeba tepla 2023</t>
  </si>
  <si>
    <t>IV. čtvrtletí 2023</t>
  </si>
  <si>
    <t>teplo.statistika@eru.gov.cz</t>
  </si>
  <si>
    <t>Výroba tepla brutto [GJ]</t>
  </si>
  <si>
    <t>Dodávky tepla podle paliv [GJ]</t>
  </si>
  <si>
    <t>Dodávka tepla ze Středočeského kraje [GJ]</t>
  </si>
  <si>
    <t>Spotřeba tepla podle sektorů [GJ]*</t>
  </si>
  <si>
    <t>Dodávka tepla z Pardubického kraje [GJ]</t>
  </si>
  <si>
    <t>Dodávka tepla do Královehrad. kr. [GJ]</t>
  </si>
  <si>
    <t>Dodávka tepla do Prahy [GJ]</t>
  </si>
  <si>
    <t>Výroba tepla brutto 2024</t>
  </si>
  <si>
    <t>Dodávky tepla 2024</t>
  </si>
  <si>
    <t>Rozsah 2017-2023</t>
  </si>
  <si>
    <t>Rozdíl
(2024-2023)</t>
  </si>
  <si>
    <t>Spotřeba tepla 2024</t>
  </si>
  <si>
    <t>* Rozdíl mezi dodávkou a spotřebou jsou ztráty z nakoupeného tepla a z nezjištěného rozvodu tepla.</t>
  </si>
  <si>
    <t>5.4 Dodávky tepla z uhlí, biomasy a bioplynu [GJ]</t>
  </si>
  <si>
    <t xml:space="preserve">Energetický regulační úřad (ERÚ) zveřejňuje čtvrtletní zprávu o provozu teplárenských soustav ČR za dané čtvrtletí roku 2024 v souladu s § 17 odst. 7 písm. m) zákona č. 458/2000 Sb., o podmínkách podnikání a o výkonu státní správy v energetických odvětvích a o změně některých zákonů (energetický zákon), ve znění pozdějších předpisů. Údaje obsažené v této zprávě jsou určeny především pro státní orgány či instituce v rámci ČR nebo Evropské unie a odbornou veřejnost.
Údaje pro čtvrtletní zprávu jsou získávány na základě vyhlášky č. 404/2016 Sb., o náležitostech a členění výkazů nezbytných pro zpracování zpráv o provozu soustav v energetických odvětvích, včetně termínů, rozsahu a pravidel pro sestavování výkazů (statistická vyhláška), ve znění pozdějších předpisů, která nabyla účinnost dnem 1. ledna 2017.
Veškerá data vycházejí z podkladů od licencovaných subjektů: výrobců elektřiny, tepelné energie a provozovatelů rozvodných tepelných zařízení. 
Čtvrtletní zpráva přináší informace o základních ukazatelích v teplárenství a doplňuje tak čtvrtletní zprávu o provozu elektrizační soustavy ČR, která se věnuje mimo jiné i kombinované výrobě elektřiny a tepla (KVET). Tato zpráva zahrnuje údaje o veškerém vyrobeném teple z licencované činnosti včetně KVET. Jednotlivé kapitoly obsahují statistická data o bilanci, výrobě, dodávce a spotřebě tepla podle příslušných kategorií. Zpráva dále obsahuje vyhodnocení instalovaného výkonu výroben tepla v ČR a některá krajská vyhodnocení. Zjištěné a opravené chyby v obdržených datech a zpětné korekce výkazů jsou průběžně promítány do statistiky a projeví se vždy v dalších zveřejněných zprávách, případně v roční zprávě o provozu teplárenských soustav ČR za rok 2024, kterou ERÚ předpokládá zveřejnit do konce května roku 2025.
</t>
  </si>
  <si>
    <r>
      <rPr>
        <b/>
        <sz val="24"/>
        <color rgb="FF1A3366"/>
        <rFont val="Arial"/>
        <family val="2"/>
        <charset val="238"/>
      </rPr>
      <t xml:space="preserve">ČTVRTLETNÍ ZPRÁVA O PROVOZU TEPLÁRENSKÝCH SOUSTAV
ČESKÉ REPUBLIKY
</t>
    </r>
    <r>
      <rPr>
        <b/>
        <sz val="24"/>
        <color rgb="FFE53A2E"/>
        <rFont val="Arial"/>
        <family val="2"/>
        <charset val="238"/>
      </rPr>
      <t>ZA IV. ČTVRTLETÍ 2024</t>
    </r>
  </si>
  <si>
    <t>STRUČNÝ PŘEHLED ZA IV. ČTVRTLETÍ 2024</t>
  </si>
  <si>
    <t>Výroba tepla brutto podle paliv v krajích ČR za IV. čtvrtletí</t>
  </si>
  <si>
    <t>Dodávky tepla podle paliv v krajích ČR za IV. čtvrtletí</t>
  </si>
  <si>
    <t>2 STRUČNÝ PŘEHLED ZA IV. ČTVRTLETÍ 2024</t>
  </si>
  <si>
    <t>4.3 Výroba tepla brutto podle paliv v krajích ČR za IV. čtvrtletí [TJ]</t>
  </si>
  <si>
    <t>5.3 Dodávky tepla podle paliv v krajích ČR za IV. čtvrtletí [TJ]</t>
  </si>
  <si>
    <t>IV. čtvrtletí 2024</t>
  </si>
  <si>
    <t>03/2025</t>
  </si>
  <si>
    <t xml:space="preserve">IV. čtvrtletí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</si>
</sst>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"/>
    <numFmt numFmtId="165" formatCode="0.0_ "/>
    <numFmt numFmtId="166" formatCode="0.0"/>
    <numFmt numFmtId="167" formatCode="0.0%"/>
    <numFmt numFmtId="168" formatCode="\$#,##0\ ;\(\$#,##0\)"/>
    <numFmt numFmtId="169" formatCode="#,##0.000"/>
  </numFmts>
  <fonts count="101">
    <font>
      <sz val="10"/>
      <name val="Arial"/>
      <charset val="238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  <scheme val="minor"/>
    </font>
    <font>
      <sz val="10"/>
      <name val="Arial"/>
      <family val="2"/>
      <charset val="238"/>
    </font>
    <font>
      <sz val="9"/>
      <name val="Arial"/>
      <family val="2"/>
      <charset val="238"/>
      <scheme val="minor"/>
    </font>
    <font>
      <sz val="8"/>
      <name val="Arial"/>
      <family val="2"/>
      <charset val="238"/>
      <scheme val="minor"/>
    </font>
    <font>
      <b/>
      <sz val="9"/>
      <name val="Arial"/>
      <family val="2"/>
      <charset val="238"/>
      <scheme val="minor"/>
    </font>
    <font>
      <b/>
      <sz val="9"/>
      <color theme="0"/>
      <name val="Arial"/>
      <family val="2"/>
      <charset val="238"/>
      <scheme val="minor"/>
    </font>
    <font>
      <sz val="9"/>
      <color theme="0"/>
      <name val="Arial"/>
      <family val="2"/>
      <charset val="238"/>
      <scheme val="minor"/>
    </font>
    <font>
      <i/>
      <sz val="8"/>
      <name val="Arial"/>
      <family val="2"/>
      <charset val="238"/>
      <scheme val="minor"/>
    </font>
    <font>
      <sz val="9"/>
      <color theme="1"/>
      <name val="Arial"/>
      <family val="2"/>
      <charset val="238"/>
      <scheme val="minor"/>
    </font>
    <font>
      <i/>
      <sz val="8"/>
      <color theme="0"/>
      <name val="Arial"/>
      <family val="2"/>
      <charset val="238"/>
      <scheme val="minor"/>
    </font>
    <font>
      <sz val="10"/>
      <color theme="3"/>
      <name val="Arial"/>
      <family val="2"/>
      <charset val="238"/>
      <scheme val="minor"/>
    </font>
    <font>
      <sz val="10"/>
      <color rgb="FF005DA2"/>
      <name val="Arial"/>
      <family val="2"/>
      <charset val="238"/>
      <scheme val="minor"/>
    </font>
    <font>
      <sz val="10"/>
      <color theme="0"/>
      <name val="Arial"/>
      <family val="2"/>
      <charset val="238"/>
      <scheme val="minor"/>
    </font>
    <font>
      <b/>
      <sz val="10"/>
      <name val="Arial"/>
      <family val="2"/>
      <charset val="238"/>
      <scheme val="minor"/>
    </font>
    <font>
      <b/>
      <sz val="10"/>
      <color theme="3"/>
      <name val="Arial"/>
      <family val="2"/>
      <charset val="238"/>
      <scheme val="minor"/>
    </font>
    <font>
      <sz val="10"/>
      <color theme="4"/>
      <name val="Arial"/>
      <family val="2"/>
      <charset val="238"/>
      <scheme val="minor"/>
    </font>
    <font>
      <b/>
      <sz val="14"/>
      <color theme="2" tint="-0.499984740745262"/>
      <name val="Arial"/>
      <family val="2"/>
      <charset val="238"/>
      <scheme val="minor"/>
    </font>
    <font>
      <b/>
      <sz val="10"/>
      <color theme="2" tint="-0.499984740745262"/>
      <name val="Arial"/>
      <family val="2"/>
      <charset val="238"/>
      <scheme val="minor"/>
    </font>
    <font>
      <b/>
      <sz val="11"/>
      <name val="Arial"/>
      <family val="2"/>
      <charset val="238"/>
      <scheme val="minor"/>
    </font>
    <font>
      <sz val="11"/>
      <name val="Arial"/>
      <family val="2"/>
      <charset val="238"/>
      <scheme val="minor"/>
    </font>
    <font>
      <b/>
      <sz val="14"/>
      <name val="Arial"/>
      <family val="2"/>
      <charset val="238"/>
      <scheme val="minor"/>
    </font>
    <font>
      <sz val="14"/>
      <name val="Arial"/>
      <family val="2"/>
      <charset val="238"/>
      <scheme val="minor"/>
    </font>
    <font>
      <sz val="14"/>
      <name val="Arial"/>
      <family val="2"/>
      <charset val="238"/>
    </font>
    <font>
      <b/>
      <sz val="9"/>
      <color theme="2" tint="-0.499984740745262"/>
      <name val="Arial"/>
      <family val="2"/>
      <charset val="238"/>
      <scheme val="minor"/>
    </font>
    <font>
      <sz val="9"/>
      <color theme="0"/>
      <name val="Arial"/>
      <family val="2"/>
      <charset val="238"/>
    </font>
    <font>
      <sz val="10"/>
      <name val="Arial CE"/>
      <family val="2"/>
      <charset val="238"/>
    </font>
    <font>
      <b/>
      <sz val="9"/>
      <name val="Arial"/>
      <family val="2"/>
      <charset val="238"/>
    </font>
    <font>
      <b/>
      <vertAlign val="subscript"/>
      <sz val="9"/>
      <name val="Arial"/>
      <family val="2"/>
      <charset val="238"/>
      <scheme val="minor"/>
    </font>
    <font>
      <sz val="11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2"/>
      <name val="Arial"/>
      <family val="2"/>
      <charset val="238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39"/>
      <name val="Arial"/>
      <family val="2"/>
    </font>
    <font>
      <sz val="19"/>
      <color indexed="48"/>
      <name val="Arial"/>
      <family val="2"/>
      <charset val="238"/>
    </font>
    <font>
      <sz val="10"/>
      <color indexed="10"/>
      <name val="Arial"/>
      <family val="2"/>
    </font>
    <font>
      <sz val="12"/>
      <name val="Arial CE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0"/>
      <name val="Times New Roman CE"/>
      <family val="1"/>
      <charset val="238"/>
    </font>
    <font>
      <b/>
      <sz val="9"/>
      <name val="Times New Roman CE"/>
      <family val="1"/>
      <charset val="238"/>
    </font>
    <font>
      <b/>
      <sz val="8"/>
      <name val="Arial"/>
      <family val="2"/>
      <charset val="238"/>
    </font>
    <font>
      <b/>
      <sz val="8"/>
      <name val="Arial"/>
      <family val="2"/>
      <charset val="238"/>
      <scheme val="minor"/>
    </font>
    <font>
      <sz val="9"/>
      <color rgb="FFFF0000"/>
      <name val="Arial"/>
      <family val="2"/>
      <charset val="238"/>
    </font>
    <font>
      <sz val="12"/>
      <name val="Arial"/>
      <family val="2"/>
      <charset val="238"/>
      <scheme val="minor"/>
    </font>
    <font>
      <b/>
      <sz val="10"/>
      <color rgb="FF005DA2"/>
      <name val="Arial"/>
      <family val="2"/>
      <charset val="238"/>
      <scheme val="minor"/>
    </font>
    <font>
      <b/>
      <vertAlign val="subscript"/>
      <sz val="11"/>
      <name val="Arial"/>
      <family val="2"/>
      <charset val="238"/>
      <scheme val="minor"/>
    </font>
    <font>
      <sz val="10"/>
      <color rgb="FFFF0000"/>
      <name val="Arial"/>
      <family val="2"/>
      <charset val="238"/>
      <scheme val="minor"/>
    </font>
    <font>
      <b/>
      <sz val="16"/>
      <color theme="3"/>
      <name val="Arial"/>
      <family val="2"/>
      <charset val="238"/>
      <scheme val="minor"/>
    </font>
    <font>
      <b/>
      <vertAlign val="subscript"/>
      <sz val="16"/>
      <color theme="3"/>
      <name val="Arial"/>
      <family val="2"/>
      <charset val="238"/>
      <scheme val="minor"/>
    </font>
    <font>
      <b/>
      <sz val="16"/>
      <color theme="4"/>
      <name val="Arial"/>
      <family val="2"/>
      <charset val="238"/>
      <scheme val="minor"/>
    </font>
    <font>
      <sz val="11"/>
      <color rgb="FFFF0000"/>
      <name val="Arial"/>
      <family val="2"/>
      <charset val="238"/>
      <scheme val="minor"/>
    </font>
    <font>
      <sz val="9"/>
      <color rgb="FFFF0000"/>
      <name val="Arial"/>
      <family val="2"/>
      <charset val="238"/>
      <scheme val="minor"/>
    </font>
    <font>
      <b/>
      <sz val="9"/>
      <color rgb="FFFF0000"/>
      <name val="Arial"/>
      <family val="2"/>
      <charset val="238"/>
      <scheme val="minor"/>
    </font>
    <font>
      <b/>
      <sz val="10"/>
      <color rgb="FFFF0000"/>
      <name val="Arial"/>
      <family val="2"/>
      <charset val="238"/>
      <scheme val="minor"/>
    </font>
    <font>
      <u/>
      <sz val="10"/>
      <color theme="10"/>
      <name val="Arial"/>
      <family val="2"/>
      <charset val="238"/>
    </font>
    <font>
      <b/>
      <sz val="11"/>
      <color rgb="FFE53A2E"/>
      <name val="Arial"/>
      <family val="2"/>
      <charset val="238"/>
    </font>
    <font>
      <b/>
      <sz val="11"/>
      <color rgb="FF233060"/>
      <name val="Arial"/>
      <family val="2"/>
      <charset val="238"/>
      <scheme val="minor"/>
    </font>
    <font>
      <b/>
      <strike/>
      <sz val="11"/>
      <color rgb="FF233060"/>
      <name val="Arial"/>
      <family val="2"/>
      <charset val="238"/>
      <scheme val="minor"/>
    </font>
    <font>
      <b/>
      <sz val="14"/>
      <color theme="3"/>
      <name val="Arial"/>
      <family val="2"/>
      <charset val="238"/>
      <scheme val="minor"/>
    </font>
    <font>
      <b/>
      <sz val="17"/>
      <color rgb="FF153366"/>
      <name val="Arial"/>
      <family val="2"/>
      <charset val="238"/>
      <scheme val="minor"/>
    </font>
    <font>
      <sz val="16"/>
      <name val="Arial"/>
      <family val="2"/>
      <charset val="238"/>
    </font>
    <font>
      <b/>
      <sz val="24"/>
      <name val="Arial"/>
      <family val="2"/>
      <charset val="238"/>
    </font>
    <font>
      <b/>
      <sz val="24"/>
      <color rgb="FF1A3366"/>
      <name val="Arial"/>
      <family val="2"/>
      <charset val="238"/>
    </font>
    <font>
      <b/>
      <sz val="24"/>
      <color rgb="FFE53A2E"/>
      <name val="Arial"/>
      <family val="2"/>
      <charset val="238"/>
    </font>
    <font>
      <b/>
      <sz val="16"/>
      <color theme="3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vertAlign val="subscript"/>
      <sz val="11"/>
      <color theme="1"/>
      <name val="Arial"/>
      <family val="2"/>
      <charset val="238"/>
    </font>
    <font>
      <sz val="11"/>
      <color theme="3"/>
      <name val="Arial"/>
      <family val="2"/>
      <charset val="238"/>
    </font>
    <font>
      <sz val="8"/>
      <color theme="0"/>
      <name val="Arial"/>
      <family val="2"/>
      <charset val="238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indexed="40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medium">
        <color theme="2" tint="-0.499984740745262"/>
      </bottom>
      <diagonal/>
    </border>
    <border>
      <left/>
      <right/>
      <top/>
      <bottom style="medium">
        <color theme="2" tint="-0.499984740745262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/>
      <right style="medium">
        <color theme="2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2" tint="-0.499984740745262"/>
      </left>
      <right/>
      <top/>
      <bottom style="medium">
        <color theme="2" tint="-0.499984740745262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2" tint="-0.499984740745262"/>
      </left>
      <right/>
      <top/>
      <bottom style="thin">
        <color theme="0" tint="-0.24994659260841701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 style="medium">
        <color theme="2" tint="-0.499984740745262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 style="thin">
        <color theme="2" tint="-0.499984740745262"/>
      </bottom>
      <diagonal/>
    </border>
    <border>
      <left/>
      <right/>
      <top style="thin">
        <color theme="0" tint="-0.24994659260841701"/>
      </top>
      <bottom style="thin">
        <color theme="2" tint="-0.499984740745262"/>
      </bottom>
      <diagonal/>
    </border>
    <border>
      <left/>
      <right style="medium">
        <color theme="2" tint="-0.499984740745262"/>
      </right>
      <top style="thin">
        <color theme="0" tint="-0.24994659260841701"/>
      </top>
      <bottom style="thin">
        <color theme="2" tint="-0.4999847407452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76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8" borderId="0" applyNumberFormat="0" applyBorder="0" applyAlignment="0" applyProtection="0"/>
    <xf numFmtId="0" fontId="11" fillId="6" borderId="0" applyNumberFormat="0" applyBorder="0" applyAlignment="0" applyProtection="0"/>
    <xf numFmtId="0" fontId="11" fillId="3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1" applyNumberFormat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7" borderId="0" applyNumberFormat="0" applyBorder="0" applyAlignment="0" applyProtection="0"/>
    <xf numFmtId="0" fontId="9" fillId="4" borderId="5" applyNumberFormat="0" applyFont="0" applyAlignment="0" applyProtection="0"/>
    <xf numFmtId="0" fontId="19" fillId="0" borderId="6" applyNumberFormat="0" applyFill="0" applyAlignment="0" applyProtection="0"/>
    <xf numFmtId="0" fontId="20" fillId="6" borderId="0" applyNumberFormat="0" applyBorder="0" applyAlignment="0" applyProtection="0"/>
    <xf numFmtId="0" fontId="19" fillId="0" borderId="0" applyNumberFormat="0" applyFill="0" applyBorder="0" applyAlignment="0" applyProtection="0"/>
    <xf numFmtId="0" fontId="21" fillId="7" borderId="7" applyNumberFormat="0" applyAlignment="0" applyProtection="0"/>
    <xf numFmtId="0" fontId="22" fillId="13" borderId="7" applyNumberFormat="0" applyAlignment="0" applyProtection="0"/>
    <xf numFmtId="0" fontId="23" fillId="13" borderId="8" applyNumberFormat="0" applyAlignment="0" applyProtection="0"/>
    <xf numFmtId="0" fontId="24" fillId="0" borderId="0" applyNumberFormat="0" applyFill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9" fontId="28" fillId="0" borderId="0" applyFont="0" applyFill="0" applyBorder="0" applyAlignment="0" applyProtection="0"/>
    <xf numFmtId="0" fontId="52" fillId="0" borderId="0"/>
    <xf numFmtId="0" fontId="8" fillId="0" borderId="0"/>
    <xf numFmtId="9" fontId="8" fillId="0" borderId="0" applyFont="0" applyFill="0" applyBorder="0" applyAlignment="0" applyProtection="0"/>
    <xf numFmtId="0" fontId="55" fillId="0" borderId="0"/>
    <xf numFmtId="4" fontId="57" fillId="20" borderId="29" applyNumberFormat="0" applyProtection="0">
      <alignment horizontal="left" vertical="center" indent="1"/>
    </xf>
    <xf numFmtId="0" fontId="56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" fillId="0" borderId="0"/>
    <xf numFmtId="9" fontId="8" fillId="0" borderId="0" applyFont="0" applyFill="0" applyBorder="0" applyAlignment="0" applyProtection="0"/>
    <xf numFmtId="4" fontId="58" fillId="7" borderId="29" applyNumberFormat="0" applyProtection="0">
      <alignment vertical="center"/>
    </xf>
    <xf numFmtId="4" fontId="58" fillId="21" borderId="29" applyNumberFormat="0" applyProtection="0">
      <alignment horizontal="left" vertical="center" indent="1"/>
    </xf>
    <xf numFmtId="4" fontId="58" fillId="22" borderId="0" applyNumberFormat="0" applyProtection="0">
      <alignment horizontal="left" vertical="center" indent="1"/>
    </xf>
    <xf numFmtId="4" fontId="57" fillId="23" borderId="29" applyNumberFormat="0" applyProtection="0">
      <alignment horizontal="right" vertical="center"/>
    </xf>
    <xf numFmtId="0" fontId="8" fillId="0" borderId="0"/>
    <xf numFmtId="0" fontId="7" fillId="0" borderId="0"/>
    <xf numFmtId="0" fontId="8" fillId="0" borderId="0"/>
    <xf numFmtId="2" fontId="8" fillId="0" borderId="0" applyFont="0" applyFill="0" applyBorder="0" applyAlignment="0" applyProtection="0"/>
    <xf numFmtId="0" fontId="7" fillId="0" borderId="0"/>
    <xf numFmtId="0" fontId="8" fillId="0" borderId="0"/>
    <xf numFmtId="0" fontId="8" fillId="0" borderId="0"/>
    <xf numFmtId="4" fontId="60" fillId="21" borderId="29" applyNumberFormat="0" applyProtection="0">
      <alignment vertical="center"/>
    </xf>
    <xf numFmtId="0" fontId="58" fillId="21" borderId="29" applyNumberFormat="0" applyProtection="0">
      <alignment horizontal="left" vertical="top" indent="1"/>
    </xf>
    <xf numFmtId="4" fontId="57" fillId="8" borderId="29" applyNumberFormat="0" applyProtection="0">
      <alignment horizontal="right" vertical="center"/>
    </xf>
    <xf numFmtId="4" fontId="57" fillId="3" borderId="29" applyNumberFormat="0" applyProtection="0">
      <alignment horizontal="right" vertical="center"/>
    </xf>
    <xf numFmtId="4" fontId="57" fillId="17" borderId="29" applyNumberFormat="0" applyProtection="0">
      <alignment horizontal="right" vertical="center"/>
    </xf>
    <xf numFmtId="4" fontId="57" fillId="10" borderId="29" applyNumberFormat="0" applyProtection="0">
      <alignment horizontal="right" vertical="center"/>
    </xf>
    <xf numFmtId="4" fontId="57" fillId="24" borderId="29" applyNumberFormat="0" applyProtection="0">
      <alignment horizontal="right" vertical="center"/>
    </xf>
    <xf numFmtId="4" fontId="57" fillId="9" borderId="29" applyNumberFormat="0" applyProtection="0">
      <alignment horizontal="right" vertical="center"/>
    </xf>
    <xf numFmtId="4" fontId="57" fillId="25" borderId="29" applyNumberFormat="0" applyProtection="0">
      <alignment horizontal="right" vertical="center"/>
    </xf>
    <xf numFmtId="4" fontId="57" fillId="26" borderId="29" applyNumberFormat="0" applyProtection="0">
      <alignment horizontal="right" vertical="center"/>
    </xf>
    <xf numFmtId="4" fontId="57" fillId="27" borderId="29" applyNumberFormat="0" applyProtection="0">
      <alignment horizontal="right" vertical="center"/>
    </xf>
    <xf numFmtId="4" fontId="58" fillId="0" borderId="0" applyNumberFormat="0" applyProtection="0">
      <alignment horizontal="left" vertical="center" indent="1"/>
    </xf>
    <xf numFmtId="4" fontId="57" fillId="23" borderId="0" applyNumberFormat="0" applyProtection="0">
      <alignment horizontal="left" vertical="center" indent="1"/>
    </xf>
    <xf numFmtId="4" fontId="61" fillId="28" borderId="0" applyNumberFormat="0" applyProtection="0">
      <alignment horizontal="left" vertical="center" indent="1"/>
    </xf>
    <xf numFmtId="4" fontId="57" fillId="20" borderId="29" applyNumberFormat="0" applyProtection="0">
      <alignment horizontal="right" vertical="center"/>
    </xf>
    <xf numFmtId="4" fontId="62" fillId="23" borderId="0" applyNumberFormat="0" applyProtection="0">
      <alignment horizontal="left" vertical="center" indent="1"/>
    </xf>
    <xf numFmtId="4" fontId="62" fillId="22" borderId="0" applyNumberFormat="0" applyProtection="0">
      <alignment horizontal="left" vertical="center" indent="1"/>
    </xf>
    <xf numFmtId="0" fontId="8" fillId="28" borderId="29" applyNumberFormat="0" applyProtection="0">
      <alignment horizontal="left" vertical="center" indent="1"/>
    </xf>
    <xf numFmtId="0" fontId="8" fillId="28" borderId="29" applyNumberFormat="0" applyProtection="0">
      <alignment horizontal="left" vertical="top" indent="1"/>
    </xf>
    <xf numFmtId="0" fontId="8" fillId="22" borderId="29" applyNumberFormat="0" applyProtection="0">
      <alignment horizontal="left" vertical="center" indent="1"/>
    </xf>
    <xf numFmtId="0" fontId="8" fillId="22" borderId="29" applyNumberFormat="0" applyProtection="0">
      <alignment horizontal="left" vertical="top" indent="1"/>
    </xf>
    <xf numFmtId="0" fontId="8" fillId="29" borderId="29" applyNumberFormat="0" applyProtection="0">
      <alignment horizontal="left" vertical="center" indent="1"/>
    </xf>
    <xf numFmtId="0" fontId="8" fillId="29" borderId="29" applyNumberFormat="0" applyProtection="0">
      <alignment horizontal="left" vertical="top" indent="1"/>
    </xf>
    <xf numFmtId="0" fontId="8" fillId="30" borderId="29" applyNumberFormat="0" applyProtection="0">
      <alignment horizontal="left" vertical="center" indent="1"/>
    </xf>
    <xf numFmtId="0" fontId="8" fillId="30" borderId="29" applyNumberFormat="0" applyProtection="0">
      <alignment horizontal="left" vertical="top" indent="1"/>
    </xf>
    <xf numFmtId="4" fontId="57" fillId="31" borderId="29" applyNumberFormat="0" applyProtection="0">
      <alignment vertical="center"/>
    </xf>
    <xf numFmtId="4" fontId="63" fillId="31" borderId="29" applyNumberFormat="0" applyProtection="0">
      <alignment vertical="center"/>
    </xf>
    <xf numFmtId="4" fontId="57" fillId="31" borderId="29" applyNumberFormat="0" applyProtection="0">
      <alignment horizontal="left" vertical="center" indent="1"/>
    </xf>
    <xf numFmtId="0" fontId="57" fillId="31" borderId="29" applyNumberFormat="0" applyProtection="0">
      <alignment horizontal="left" vertical="top" indent="1"/>
    </xf>
    <xf numFmtId="4" fontId="63" fillId="23" borderId="29" applyNumberFormat="0" applyProtection="0">
      <alignment horizontal="right" vertical="center"/>
    </xf>
    <xf numFmtId="0" fontId="57" fillId="22" borderId="29" applyNumberFormat="0" applyProtection="0">
      <alignment horizontal="left" vertical="top" indent="1"/>
    </xf>
    <xf numFmtId="4" fontId="64" fillId="0" borderId="0" applyNumberFormat="0" applyProtection="0">
      <alignment horizontal="left" vertical="center" indent="1"/>
    </xf>
    <xf numFmtId="4" fontId="65" fillId="23" borderId="29" applyNumberFormat="0" applyProtection="0">
      <alignment horizontal="right" vertical="center"/>
    </xf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9" fontId="8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0" fontId="7" fillId="0" borderId="0"/>
    <xf numFmtId="0" fontId="52" fillId="0" borderId="0"/>
    <xf numFmtId="0" fontId="52" fillId="32" borderId="30" applyNumberFormat="0" applyFont="0" applyFill="0" applyAlignment="0" applyProtection="0"/>
    <xf numFmtId="0" fontId="52" fillId="32" borderId="0" applyFont="0" applyFill="0" applyBorder="0" applyAlignment="0" applyProtection="0"/>
    <xf numFmtId="0" fontId="66" fillId="32" borderId="0" applyNumberFormat="0" applyFont="0" applyFill="0" applyBorder="0" applyAlignment="0" applyProtection="0"/>
    <xf numFmtId="0" fontId="66" fillId="32" borderId="0" applyNumberFormat="0" applyFont="0" applyFill="0" applyBorder="0" applyAlignment="0" applyProtection="0"/>
    <xf numFmtId="0" fontId="66" fillId="32" borderId="0" applyNumberFormat="0" applyFont="0" applyFill="0" applyBorder="0" applyAlignment="0" applyProtection="0"/>
    <xf numFmtId="0" fontId="66" fillId="32" borderId="0" applyNumberFormat="0" applyFont="0" applyFill="0" applyBorder="0" applyAlignment="0" applyProtection="0"/>
    <xf numFmtId="0" fontId="66" fillId="32" borderId="0" applyNumberFormat="0" applyFont="0" applyFill="0" applyBorder="0" applyAlignment="0" applyProtection="0"/>
    <xf numFmtId="0" fontId="66" fillId="32" borderId="0" applyNumberFormat="0" applyFont="0" applyFill="0" applyBorder="0" applyAlignment="0" applyProtection="0"/>
    <xf numFmtId="0" fontId="66" fillId="32" borderId="0" applyNumberFormat="0" applyFont="0" applyFill="0" applyBorder="0" applyAlignment="0" applyProtection="0"/>
    <xf numFmtId="3" fontId="52" fillId="32" borderId="0" applyFont="0" applyFill="0" applyBorder="0" applyAlignment="0" applyProtection="0"/>
    <xf numFmtId="0" fontId="66" fillId="32" borderId="0" applyNumberFormat="0" applyFont="0" applyFill="0" applyBorder="0" applyAlignment="0" applyProtection="0"/>
    <xf numFmtId="0" fontId="66" fillId="32" borderId="0" applyNumberFormat="0" applyFont="0" applyFill="0" applyBorder="0" applyAlignment="0" applyProtection="0"/>
    <xf numFmtId="168" fontId="52" fillId="32" borderId="0" applyFont="0" applyFill="0" applyBorder="0" applyAlignment="0" applyProtection="0"/>
    <xf numFmtId="0" fontId="59" fillId="0" borderId="0" applyNumberFormat="0" applyFill="0" applyBorder="0" applyAlignment="0" applyProtection="0"/>
    <xf numFmtId="2" fontId="52" fillId="32" borderId="0" applyFont="0" applyFill="0" applyBorder="0" applyAlignment="0" applyProtection="0"/>
    <xf numFmtId="0" fontId="67" fillId="32" borderId="0" applyNumberFormat="0" applyFill="0" applyBorder="0" applyAlignment="0" applyProtection="0"/>
    <xf numFmtId="0" fontId="68" fillId="32" borderId="0" applyNumberForma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" fontId="69" fillId="0" borderId="0">
      <alignment horizontal="left"/>
      <protection hidden="1"/>
    </xf>
    <xf numFmtId="1" fontId="70" fillId="0" borderId="0">
      <protection hidden="1"/>
    </xf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" fillId="0" borderId="0"/>
    <xf numFmtId="0" fontId="4" fillId="0" borderId="0"/>
    <xf numFmtId="0" fontId="3" fillId="0" borderId="0"/>
    <xf numFmtId="0" fontId="85" fillId="0" borderId="0" applyNumberForma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402">
    <xf numFmtId="0" fontId="0" fillId="0" borderId="0" xfId="0"/>
    <xf numFmtId="164" fontId="31" fillId="0" borderId="0" xfId="0" applyNumberFormat="1" applyFont="1" applyFill="1" applyBorder="1"/>
    <xf numFmtId="0" fontId="27" fillId="0" borderId="0" xfId="0" applyFont="1" applyFill="1" applyBorder="1"/>
    <xf numFmtId="0" fontId="34" fillId="0" borderId="0" xfId="0" applyFont="1" applyFill="1" applyBorder="1" applyAlignment="1">
      <alignment horizontal="right" vertical="top"/>
    </xf>
    <xf numFmtId="0" fontId="30" fillId="0" borderId="0" xfId="0" applyFont="1" applyFill="1" applyBorder="1"/>
    <xf numFmtId="164" fontId="29" fillId="0" borderId="12" xfId="0" applyNumberFormat="1" applyFont="1" applyFill="1" applyBorder="1"/>
    <xf numFmtId="0" fontId="31" fillId="0" borderId="0" xfId="0" applyFont="1" applyFill="1" applyBorder="1" applyAlignment="1">
      <alignment vertical="center"/>
    </xf>
    <xf numFmtId="0" fontId="29" fillId="0" borderId="0" xfId="0" applyFont="1" applyFill="1" applyBorder="1"/>
    <xf numFmtId="164" fontId="29" fillId="0" borderId="0" xfId="0" applyNumberFormat="1" applyFont="1" applyFill="1" applyBorder="1"/>
    <xf numFmtId="0" fontId="31" fillId="0" borderId="0" xfId="0" applyFont="1" applyFill="1" applyBorder="1" applyAlignment="1">
      <alignment horizontal="right"/>
    </xf>
    <xf numFmtId="0" fontId="33" fillId="0" borderId="0" xfId="0" applyFont="1" applyFill="1" applyBorder="1"/>
    <xf numFmtId="9" fontId="33" fillId="0" borderId="0" xfId="41" applyFont="1" applyFill="1" applyBorder="1"/>
    <xf numFmtId="164" fontId="29" fillId="0" borderId="9" xfId="0" applyNumberFormat="1" applyFont="1" applyFill="1" applyBorder="1"/>
    <xf numFmtId="0" fontId="29" fillId="19" borderId="9" xfId="0" applyFont="1" applyFill="1" applyBorder="1"/>
    <xf numFmtId="0" fontId="29" fillId="0" borderId="12" xfId="0" applyFont="1" applyFill="1" applyBorder="1" applyAlignment="1">
      <alignment horizontal="left" vertical="center" indent="1"/>
    </xf>
    <xf numFmtId="0" fontId="29" fillId="19" borderId="0" xfId="0" applyFont="1" applyFill="1" applyBorder="1"/>
    <xf numFmtId="0" fontId="29" fillId="0" borderId="0" xfId="0" applyFont="1" applyFill="1" applyBorder="1" applyAlignment="1">
      <alignment horizontal="left" indent="1"/>
    </xf>
    <xf numFmtId="0" fontId="29" fillId="0" borderId="0" xfId="0" applyFont="1" applyFill="1" applyBorder="1" applyAlignment="1">
      <alignment horizontal="left" vertical="center" indent="1"/>
    </xf>
    <xf numFmtId="164" fontId="29" fillId="0" borderId="13" xfId="0" applyNumberFormat="1" applyFont="1" applyFill="1" applyBorder="1"/>
    <xf numFmtId="164" fontId="29" fillId="0" borderId="13" xfId="0" applyNumberFormat="1" applyFont="1" applyFill="1" applyBorder="1" applyAlignment="1"/>
    <xf numFmtId="0" fontId="29" fillId="0" borderId="0" xfId="0" applyNumberFormat="1" applyFont="1" applyFill="1" applyBorder="1" applyAlignment="1"/>
    <xf numFmtId="164" fontId="29" fillId="0" borderId="11" xfId="0" applyNumberFormat="1" applyFont="1" applyFill="1" applyBorder="1" applyAlignment="1"/>
    <xf numFmtId="164" fontId="29" fillId="0" borderId="22" xfId="0" applyNumberFormat="1" applyFont="1" applyFill="1" applyBorder="1"/>
    <xf numFmtId="0" fontId="31" fillId="0" borderId="0" xfId="0" applyFont="1" applyFill="1" applyBorder="1"/>
    <xf numFmtId="164" fontId="29" fillId="0" borderId="24" xfId="0" applyNumberFormat="1" applyFont="1" applyFill="1" applyBorder="1"/>
    <xf numFmtId="164" fontId="33" fillId="0" borderId="0" xfId="0" applyNumberFormat="1" applyFont="1" applyFill="1" applyBorder="1"/>
    <xf numFmtId="0" fontId="29" fillId="0" borderId="21" xfId="0" applyFont="1" applyFill="1" applyBorder="1" applyAlignment="1">
      <alignment horizontal="left" vertical="center" indent="1"/>
    </xf>
    <xf numFmtId="0" fontId="29" fillId="19" borderId="0" xfId="0" applyFont="1" applyFill="1"/>
    <xf numFmtId="0" fontId="31" fillId="19" borderId="0" xfId="0" applyFont="1" applyFill="1" applyBorder="1" applyAlignment="1">
      <alignment horizontal="right"/>
    </xf>
    <xf numFmtId="0" fontId="29" fillId="0" borderId="13" xfId="0" applyFont="1" applyFill="1" applyBorder="1" applyAlignment="1">
      <alignment horizontal="left" vertical="center" indent="1"/>
    </xf>
    <xf numFmtId="0" fontId="29" fillId="0" borderId="11" xfId="0" applyFont="1" applyFill="1" applyBorder="1" applyAlignment="1">
      <alignment horizontal="left" vertical="center" indent="1"/>
    </xf>
    <xf numFmtId="0" fontId="31" fillId="19" borderId="17" xfId="0" applyFont="1" applyFill="1" applyBorder="1" applyAlignment="1">
      <alignment horizontal="center"/>
    </xf>
    <xf numFmtId="0" fontId="31" fillId="19" borderId="18" xfId="0" applyFont="1" applyFill="1" applyBorder="1" applyAlignment="1">
      <alignment horizontal="center"/>
    </xf>
    <xf numFmtId="164" fontId="31" fillId="18" borderId="24" xfId="0" applyNumberFormat="1" applyFont="1" applyFill="1" applyBorder="1"/>
    <xf numFmtId="164" fontId="31" fillId="18" borderId="9" xfId="0" applyNumberFormat="1" applyFont="1" applyFill="1" applyBorder="1"/>
    <xf numFmtId="0" fontId="29" fillId="0" borderId="10" xfId="0" applyFont="1" applyFill="1" applyBorder="1" applyAlignment="1">
      <alignment horizontal="left" vertical="center" indent="1"/>
    </xf>
    <xf numFmtId="0" fontId="29" fillId="19" borderId="0" xfId="0" applyFont="1" applyFill="1" applyBorder="1" applyAlignment="1">
      <alignment horizontal="right" vertical="center"/>
    </xf>
    <xf numFmtId="0" fontId="31" fillId="19" borderId="14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right"/>
    </xf>
    <xf numFmtId="164" fontId="31" fillId="0" borderId="0" xfId="0" applyNumberFormat="1" applyFont="1" applyFill="1" applyBorder="1" applyAlignment="1">
      <alignment horizontal="center"/>
    </xf>
    <xf numFmtId="167" fontId="29" fillId="0" borderId="0" xfId="41" applyNumberFormat="1" applyFont="1" applyFill="1" applyBorder="1"/>
    <xf numFmtId="167" fontId="29" fillId="0" borderId="13" xfId="0" applyNumberFormat="1" applyFont="1" applyFill="1" applyBorder="1" applyAlignment="1">
      <alignment vertical="center"/>
    </xf>
    <xf numFmtId="167" fontId="29" fillId="0" borderId="11" xfId="0" applyNumberFormat="1" applyFont="1" applyFill="1" applyBorder="1" applyAlignment="1">
      <alignment vertical="center"/>
    </xf>
    <xf numFmtId="167" fontId="29" fillId="0" borderId="0" xfId="0" applyNumberFormat="1" applyFont="1" applyFill="1" applyBorder="1"/>
    <xf numFmtId="167" fontId="29" fillId="18" borderId="13" xfId="41" applyNumberFormat="1" applyFont="1" applyFill="1" applyBorder="1" applyAlignment="1"/>
    <xf numFmtId="167" fontId="29" fillId="18" borderId="13" xfId="0" applyNumberFormat="1" applyFont="1" applyFill="1" applyBorder="1" applyAlignment="1">
      <alignment vertical="center"/>
    </xf>
    <xf numFmtId="0" fontId="29" fillId="19" borderId="15" xfId="0" applyFont="1" applyFill="1" applyBorder="1"/>
    <xf numFmtId="0" fontId="31" fillId="19" borderId="18" xfId="0" applyFont="1" applyFill="1" applyBorder="1" applyAlignment="1">
      <alignment horizontal="center"/>
    </xf>
    <xf numFmtId="0" fontId="31" fillId="19" borderId="0" xfId="0" applyFont="1" applyFill="1" applyBorder="1" applyAlignment="1">
      <alignment horizontal="right"/>
    </xf>
    <xf numFmtId="0" fontId="33" fillId="0" borderId="0" xfId="41" applyNumberFormat="1" applyFont="1" applyFill="1" applyBorder="1"/>
    <xf numFmtId="0" fontId="32" fillId="0" borderId="0" xfId="0" applyFont="1" applyFill="1" applyBorder="1" applyAlignment="1">
      <alignment horizontal="right"/>
    </xf>
    <xf numFmtId="0" fontId="33" fillId="0" borderId="0" xfId="0" applyFont="1" applyFill="1" applyBorder="1" applyAlignment="1">
      <alignment horizontal="right"/>
    </xf>
    <xf numFmtId="0" fontId="32" fillId="0" borderId="0" xfId="0" applyFont="1" applyFill="1" applyBorder="1" applyAlignment="1">
      <alignment horizontal="center"/>
    </xf>
    <xf numFmtId="164" fontId="32" fillId="0" borderId="0" xfId="0" applyNumberFormat="1" applyFont="1" applyFill="1" applyBorder="1" applyAlignment="1">
      <alignment horizontal="center"/>
    </xf>
    <xf numFmtId="164" fontId="32" fillId="0" borderId="0" xfId="0" applyNumberFormat="1" applyFont="1" applyFill="1" applyBorder="1"/>
    <xf numFmtId="164" fontId="29" fillId="0" borderId="23" xfId="0" applyNumberFormat="1" applyFont="1" applyFill="1" applyBorder="1" applyAlignment="1">
      <alignment vertical="center"/>
    </xf>
    <xf numFmtId="164" fontId="29" fillId="0" borderId="25" xfId="0" applyNumberFormat="1" applyFont="1" applyFill="1" applyBorder="1" applyAlignment="1">
      <alignment vertical="center"/>
    </xf>
    <xf numFmtId="0" fontId="31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vertical="center" wrapText="1"/>
    </xf>
    <xf numFmtId="0" fontId="33" fillId="0" borderId="0" xfId="41" applyNumberFormat="1" applyFont="1" applyFill="1" applyBorder="1" applyAlignment="1"/>
    <xf numFmtId="0" fontId="29" fillId="0" borderId="0" xfId="0" applyNumberFormat="1" applyFont="1" applyFill="1" applyBorder="1" applyAlignment="1">
      <alignment wrapText="1"/>
    </xf>
    <xf numFmtId="0" fontId="31" fillId="19" borderId="9" xfId="0" applyFont="1" applyFill="1" applyBorder="1" applyAlignment="1">
      <alignment horizontal="center"/>
    </xf>
    <xf numFmtId="0" fontId="31" fillId="19" borderId="19" xfId="0" applyFont="1" applyFill="1" applyBorder="1" applyAlignment="1">
      <alignment horizontal="center"/>
    </xf>
    <xf numFmtId="0" fontId="29" fillId="0" borderId="0" xfId="0" applyFont="1" applyFill="1" applyBorder="1" applyAlignment="1"/>
    <xf numFmtId="49" fontId="44" fillId="0" borderId="0" xfId="0" applyNumberFormat="1" applyFont="1" applyFill="1" applyBorder="1" applyAlignment="1">
      <alignment horizontal="right"/>
    </xf>
    <xf numFmtId="0" fontId="26" fillId="0" borderId="0" xfId="0" applyFont="1" applyFill="1"/>
    <xf numFmtId="0" fontId="39" fillId="0" borderId="0" xfId="0" applyFont="1" applyFill="1" applyBorder="1"/>
    <xf numFmtId="164" fontId="39" fillId="0" borderId="0" xfId="0" applyNumberFormat="1" applyFont="1" applyFill="1" applyBorder="1"/>
    <xf numFmtId="165" fontId="29" fillId="0" borderId="0" xfId="0" applyNumberFormat="1" applyFont="1" applyFill="1" applyBorder="1" applyAlignment="1">
      <alignment horizontal="right"/>
    </xf>
    <xf numFmtId="0" fontId="27" fillId="0" borderId="0" xfId="0" applyNumberFormat="1" applyFont="1" applyFill="1" applyBorder="1"/>
    <xf numFmtId="0" fontId="34" fillId="0" borderId="0" xfId="0" applyFont="1" applyFill="1" applyBorder="1" applyAlignment="1">
      <alignment vertical="top"/>
    </xf>
    <xf numFmtId="0" fontId="47" fillId="0" borderId="0" xfId="0" applyFont="1" applyFill="1" applyBorder="1"/>
    <xf numFmtId="0" fontId="50" fillId="0" borderId="0" xfId="0" applyFont="1" applyFill="1" applyBorder="1"/>
    <xf numFmtId="0" fontId="29" fillId="0" borderId="0" xfId="0" applyFont="1" applyFill="1"/>
    <xf numFmtId="0" fontId="30" fillId="0" borderId="0" xfId="0" applyFont="1" applyFill="1"/>
    <xf numFmtId="0" fontId="49" fillId="0" borderId="0" xfId="0" applyFont="1" applyFill="1"/>
    <xf numFmtId="0" fontId="25" fillId="0" borderId="0" xfId="0" applyFont="1" applyFill="1"/>
    <xf numFmtId="164" fontId="29" fillId="0" borderId="0" xfId="0" applyNumberFormat="1" applyFont="1" applyFill="1"/>
    <xf numFmtId="0" fontId="26" fillId="0" borderId="0" xfId="0" applyFont="1" applyFill="1" applyAlignment="1"/>
    <xf numFmtId="0" fontId="29" fillId="0" borderId="0" xfId="0" applyFont="1" applyFill="1" applyAlignment="1">
      <alignment horizontal="right"/>
    </xf>
    <xf numFmtId="0" fontId="27" fillId="0" borderId="0" xfId="0" applyFont="1" applyFill="1"/>
    <xf numFmtId="0" fontId="48" fillId="0" borderId="0" xfId="0" applyFont="1" applyFill="1"/>
    <xf numFmtId="0" fontId="31" fillId="0" borderId="0" xfId="0" applyFont="1" applyFill="1"/>
    <xf numFmtId="0" fontId="46" fillId="0" borderId="0" xfId="0" applyFont="1" applyFill="1"/>
    <xf numFmtId="0" fontId="45" fillId="0" borderId="0" xfId="0" applyFont="1" applyFill="1" applyAlignment="1"/>
    <xf numFmtId="0" fontId="46" fillId="0" borderId="0" xfId="0" applyFont="1" applyFill="1" applyBorder="1"/>
    <xf numFmtId="0" fontId="46" fillId="0" borderId="0" xfId="0" applyFont="1" applyFill="1" applyAlignment="1">
      <alignment vertical="top"/>
    </xf>
    <xf numFmtId="0" fontId="46" fillId="0" borderId="0" xfId="0" applyFont="1" applyFill="1" applyAlignment="1"/>
    <xf numFmtId="0" fontId="43" fillId="0" borderId="0" xfId="0" applyFont="1" applyFill="1"/>
    <xf numFmtId="0" fontId="44" fillId="0" borderId="0" xfId="0" applyFont="1" applyFill="1" applyAlignment="1">
      <alignment horizontal="right"/>
    </xf>
    <xf numFmtId="164" fontId="29" fillId="0" borderId="23" xfId="0" applyNumberFormat="1" applyFont="1" applyFill="1" applyBorder="1"/>
    <xf numFmtId="167" fontId="29" fillId="0" borderId="13" xfId="41" applyNumberFormat="1" applyFont="1" applyFill="1" applyBorder="1" applyAlignment="1"/>
    <xf numFmtId="164" fontId="33" fillId="0" borderId="0" xfId="0" applyNumberFormat="1" applyFont="1" applyFill="1"/>
    <xf numFmtId="167" fontId="29" fillId="0" borderId="13" xfId="41" applyNumberFormat="1" applyFont="1" applyFill="1" applyBorder="1"/>
    <xf numFmtId="167" fontId="29" fillId="0" borderId="11" xfId="41" applyNumberFormat="1" applyFont="1" applyFill="1" applyBorder="1" applyAlignment="1"/>
    <xf numFmtId="167" fontId="29" fillId="0" borderId="11" xfId="41" applyNumberFormat="1" applyFont="1" applyFill="1" applyBorder="1"/>
    <xf numFmtId="167" fontId="29" fillId="0" borderId="12" xfId="41" applyNumberFormat="1" applyFont="1" applyFill="1" applyBorder="1"/>
    <xf numFmtId="166" fontId="29" fillId="0" borderId="0" xfId="0" applyNumberFormat="1" applyFont="1" applyFill="1" applyBorder="1"/>
    <xf numFmtId="0" fontId="34" fillId="0" borderId="0" xfId="0" applyFont="1" applyFill="1" applyAlignment="1">
      <alignment horizontal="right"/>
    </xf>
    <xf numFmtId="0" fontId="36" fillId="0" borderId="0" xfId="0" applyFont="1" applyFill="1" applyAlignment="1">
      <alignment horizontal="right"/>
    </xf>
    <xf numFmtId="166" fontId="33" fillId="0" borderId="0" xfId="0" applyNumberFormat="1" applyFont="1" applyFill="1" applyBorder="1"/>
    <xf numFmtId="167" fontId="33" fillId="0" borderId="0" xfId="41" applyNumberFormat="1" applyFont="1" applyFill="1" applyBorder="1"/>
    <xf numFmtId="0" fontId="33" fillId="0" borderId="0" xfId="0" applyFont="1" applyFill="1"/>
    <xf numFmtId="167" fontId="33" fillId="0" borderId="0" xfId="41" applyNumberFormat="1" applyFont="1" applyFill="1"/>
    <xf numFmtId="167" fontId="33" fillId="0" borderId="0" xfId="0" applyNumberFormat="1" applyFont="1" applyFill="1"/>
    <xf numFmtId="0" fontId="29" fillId="0" borderId="0" xfId="0" applyNumberFormat="1" applyFont="1" applyFill="1" applyAlignment="1"/>
    <xf numFmtId="0" fontId="33" fillId="0" borderId="0" xfId="41" applyNumberFormat="1" applyFont="1" applyFill="1" applyAlignment="1"/>
    <xf numFmtId="0" fontId="33" fillId="0" borderId="0" xfId="0" applyNumberFormat="1" applyFont="1" applyFill="1" applyAlignment="1"/>
    <xf numFmtId="0" fontId="33" fillId="0" borderId="0" xfId="0" applyNumberFormat="1" applyFont="1" applyFill="1" applyBorder="1" applyAlignment="1"/>
    <xf numFmtId="0" fontId="29" fillId="0" borderId="0" xfId="0" applyFont="1" applyFill="1" applyBorder="1" applyAlignment="1"/>
    <xf numFmtId="0" fontId="33" fillId="0" borderId="0" xfId="0" applyNumberFormat="1" applyFont="1" applyFill="1" applyBorder="1"/>
    <xf numFmtId="0" fontId="51" fillId="0" borderId="0" xfId="0" applyFont="1" applyFill="1"/>
    <xf numFmtId="164" fontId="51" fillId="0" borderId="0" xfId="0" applyNumberFormat="1" applyFont="1" applyFill="1"/>
    <xf numFmtId="9" fontId="33" fillId="0" borderId="0" xfId="41" applyFont="1" applyFill="1"/>
    <xf numFmtId="0" fontId="32" fillId="0" borderId="0" xfId="42" applyFont="1" applyFill="1" applyBorder="1" applyAlignment="1">
      <alignment horizontal="right"/>
    </xf>
    <xf numFmtId="167" fontId="33" fillId="0" borderId="0" xfId="0" applyNumberFormat="1" applyFont="1" applyFill="1" applyBorder="1"/>
    <xf numFmtId="0" fontId="53" fillId="0" borderId="0" xfId="0" applyFont="1" applyFill="1"/>
    <xf numFmtId="9" fontId="26" fillId="0" borderId="0" xfId="41" applyFont="1" applyFill="1"/>
    <xf numFmtId="0" fontId="33" fillId="0" borderId="0" xfId="0" applyFont="1" applyFill="1" applyBorder="1" applyAlignment="1">
      <alignment horizontal="left" indent="1"/>
    </xf>
    <xf numFmtId="164" fontId="31" fillId="0" borderId="0" xfId="0" applyNumberFormat="1" applyFont="1" applyFill="1"/>
    <xf numFmtId="167" fontId="26" fillId="0" borderId="0" xfId="41" applyNumberFormat="1" applyFont="1" applyFill="1"/>
    <xf numFmtId="0" fontId="34" fillId="0" borderId="0" xfId="0" applyFont="1" applyFill="1" applyBorder="1"/>
    <xf numFmtId="9" fontId="26" fillId="0" borderId="0" xfId="41" applyFont="1" applyFill="1" applyAlignment="1"/>
    <xf numFmtId="9" fontId="29" fillId="0" borderId="0" xfId="41" applyFont="1" applyFill="1" applyBorder="1"/>
    <xf numFmtId="0" fontId="26" fillId="0" borderId="0" xfId="0" applyFont="1" applyFill="1" applyAlignment="1">
      <alignment horizontal="center"/>
    </xf>
    <xf numFmtId="0" fontId="31" fillId="0" borderId="0" xfId="0" applyFont="1" applyFill="1" applyBorder="1" applyAlignment="1"/>
    <xf numFmtId="167" fontId="29" fillId="0" borderId="0" xfId="41" applyNumberFormat="1" applyFont="1" applyFill="1"/>
    <xf numFmtId="164" fontId="26" fillId="0" borderId="0" xfId="0" applyNumberFormat="1" applyFont="1" applyFill="1"/>
    <xf numFmtId="167" fontId="29" fillId="0" borderId="0" xfId="41" applyNumberFormat="1" applyFont="1" applyFill="1" applyBorder="1" applyAlignment="1"/>
    <xf numFmtId="0" fontId="29" fillId="0" borderId="0" xfId="0" applyFont="1" applyFill="1" applyBorder="1"/>
    <xf numFmtId="0" fontId="26" fillId="0" borderId="0" xfId="0" applyFont="1" applyFill="1"/>
    <xf numFmtId="0" fontId="47" fillId="0" borderId="0" xfId="0" applyFont="1" applyFill="1" applyBorder="1"/>
    <xf numFmtId="0" fontId="26" fillId="0" borderId="0" xfId="0" applyFont="1" applyFill="1" applyAlignment="1"/>
    <xf numFmtId="0" fontId="27" fillId="0" borderId="0" xfId="0" applyFont="1"/>
    <xf numFmtId="0" fontId="31" fillId="0" borderId="0" xfId="0" applyFont="1" applyFill="1" applyBorder="1" applyAlignment="1">
      <alignment horizontal="center" vertical="center" wrapText="1"/>
    </xf>
    <xf numFmtId="164" fontId="53" fillId="0" borderId="0" xfId="0" applyNumberFormat="1" applyFont="1" applyFill="1"/>
    <xf numFmtId="164" fontId="71" fillId="0" borderId="0" xfId="0" applyNumberFormat="1" applyFont="1" applyFill="1"/>
    <xf numFmtId="164" fontId="72" fillId="0" borderId="0" xfId="0" applyNumberFormat="1" applyFont="1" applyFill="1" applyBorder="1"/>
    <xf numFmtId="9" fontId="72" fillId="0" borderId="0" xfId="41" applyFont="1" applyFill="1" applyBorder="1"/>
    <xf numFmtId="9" fontId="71" fillId="0" borderId="0" xfId="41" applyFont="1" applyFill="1"/>
    <xf numFmtId="9" fontId="53" fillId="0" borderId="0" xfId="41" applyFont="1" applyFill="1"/>
    <xf numFmtId="10" fontId="26" fillId="0" borderId="0" xfId="41" applyNumberFormat="1" applyFont="1" applyFill="1"/>
    <xf numFmtId="9" fontId="31" fillId="0" borderId="0" xfId="41" applyFont="1" applyFill="1" applyBorder="1"/>
    <xf numFmtId="0" fontId="73" fillId="0" borderId="0" xfId="0" applyFont="1" applyFill="1"/>
    <xf numFmtId="0" fontId="33" fillId="33" borderId="0" xfId="0" applyFont="1" applyFill="1"/>
    <xf numFmtId="0" fontId="40" fillId="0" borderId="0" xfId="0" applyFont="1" applyFill="1"/>
    <xf numFmtId="0" fontId="48" fillId="0" borderId="0" xfId="0" applyFont="1" applyFill="1" applyBorder="1"/>
    <xf numFmtId="0" fontId="27" fillId="0" borderId="0" xfId="43" applyFont="1" applyFill="1"/>
    <xf numFmtId="49" fontId="27" fillId="0" borderId="0" xfId="43" applyNumberFormat="1" applyFont="1" applyFill="1" applyAlignment="1">
      <alignment horizontal="right" vertical="center"/>
    </xf>
    <xf numFmtId="0" fontId="74" fillId="0" borderId="0" xfId="43" applyFont="1" applyFill="1"/>
    <xf numFmtId="0" fontId="29" fillId="0" borderId="0" xfId="43" applyFont="1" applyFill="1"/>
    <xf numFmtId="0" fontId="45" fillId="0" borderId="0" xfId="0" applyFont="1" applyFill="1"/>
    <xf numFmtId="0" fontId="46" fillId="0" borderId="0" xfId="0" applyFont="1" applyAlignment="1">
      <alignment vertical="top" wrapText="1"/>
    </xf>
    <xf numFmtId="0" fontId="45" fillId="0" borderId="0" xfId="0" applyFont="1" applyFill="1" applyAlignment="1">
      <alignment vertical="top"/>
    </xf>
    <xf numFmtId="169" fontId="0" fillId="0" borderId="0" xfId="0" applyNumberFormat="1"/>
    <xf numFmtId="166" fontId="0" fillId="0" borderId="0" xfId="0" applyNumberFormat="1"/>
    <xf numFmtId="9" fontId="26" fillId="0" borderId="0" xfId="41" applyNumberFormat="1" applyFont="1" applyFill="1"/>
    <xf numFmtId="9" fontId="29" fillId="0" borderId="0" xfId="41" applyNumberFormat="1" applyFont="1" applyFill="1" applyBorder="1" applyAlignment="1"/>
    <xf numFmtId="0" fontId="29" fillId="0" borderId="0" xfId="150" applyFont="1" applyFill="1" applyBorder="1"/>
    <xf numFmtId="0" fontId="29" fillId="0" borderId="0" xfId="150" applyFont="1" applyFill="1"/>
    <xf numFmtId="0" fontId="29" fillId="0" borderId="0" xfId="150" applyFont="1" applyFill="1" applyAlignment="1"/>
    <xf numFmtId="164" fontId="29" fillId="0" borderId="0" xfId="150" applyNumberFormat="1" applyFont="1" applyFill="1"/>
    <xf numFmtId="0" fontId="34" fillId="0" borderId="0" xfId="0" applyFont="1" applyFill="1" applyBorder="1" applyAlignment="1">
      <alignment horizontal="right"/>
    </xf>
    <xf numFmtId="0" fontId="25" fillId="0" borderId="0" xfId="0" applyFont="1"/>
    <xf numFmtId="0" fontId="31" fillId="33" borderId="31" xfId="0" applyFont="1" applyFill="1" applyBorder="1" applyAlignment="1">
      <alignment horizontal="center" vertical="center"/>
    </xf>
    <xf numFmtId="0" fontId="29" fillId="33" borderId="31" xfId="0" applyFont="1" applyFill="1" applyBorder="1" applyAlignment="1">
      <alignment horizontal="left" indent="1"/>
    </xf>
    <xf numFmtId="0" fontId="31" fillId="33" borderId="31" xfId="0" applyFont="1" applyFill="1" applyBorder="1" applyAlignment="1">
      <alignment vertical="center" wrapText="1"/>
    </xf>
    <xf numFmtId="0" fontId="31" fillId="33" borderId="31" xfId="0" applyFont="1" applyFill="1" applyBorder="1" applyAlignment="1">
      <alignment vertical="center"/>
    </xf>
    <xf numFmtId="0" fontId="29" fillId="33" borderId="31" xfId="0" applyFont="1" applyFill="1" applyBorder="1" applyAlignment="1">
      <alignment horizontal="left" wrapText="1" indent="1"/>
    </xf>
    <xf numFmtId="0" fontId="29" fillId="33" borderId="31" xfId="0" applyFont="1" applyFill="1" applyBorder="1" applyAlignment="1">
      <alignment horizontal="left" vertical="center" indent="1"/>
    </xf>
    <xf numFmtId="0" fontId="31" fillId="33" borderId="32" xfId="0" applyFont="1" applyFill="1" applyBorder="1" applyAlignment="1">
      <alignment vertical="center" wrapText="1"/>
    </xf>
    <xf numFmtId="0" fontId="78" fillId="0" borderId="0" xfId="43" applyFont="1" applyFill="1" applyAlignment="1">
      <alignment horizontal="left" vertical="top"/>
    </xf>
    <xf numFmtId="0" fontId="78" fillId="0" borderId="0" xfId="0" applyFont="1" applyFill="1" applyAlignment="1">
      <alignment horizontal="left" vertical="top"/>
    </xf>
    <xf numFmtId="0" fontId="78" fillId="0" borderId="0" xfId="0" applyFont="1" applyFill="1" applyBorder="1"/>
    <xf numFmtId="0" fontId="78" fillId="0" borderId="0" xfId="43" applyFont="1" applyFill="1" applyBorder="1"/>
    <xf numFmtId="0" fontId="78" fillId="0" borderId="0" xfId="43" applyFont="1" applyFill="1"/>
    <xf numFmtId="0" fontId="80" fillId="0" borderId="0" xfId="0" applyFont="1" applyFill="1" applyBorder="1"/>
    <xf numFmtId="0" fontId="31" fillId="33" borderId="31" xfId="0" applyFont="1" applyFill="1" applyBorder="1" applyAlignment="1">
      <alignment horizontal="right" vertical="center"/>
    </xf>
    <xf numFmtId="0" fontId="82" fillId="0" borderId="0" xfId="0" applyFont="1" applyFill="1"/>
    <xf numFmtId="0" fontId="82" fillId="0" borderId="0" xfId="0" applyFont="1" applyFill="1" applyAlignment="1">
      <alignment horizontal="right"/>
    </xf>
    <xf numFmtId="0" fontId="77" fillId="0" borderId="0" xfId="0" applyFont="1" applyFill="1"/>
    <xf numFmtId="0" fontId="81" fillId="0" borderId="0" xfId="43" applyFont="1" applyFill="1" applyBorder="1"/>
    <xf numFmtId="0" fontId="81" fillId="0" borderId="0" xfId="43" applyFont="1" applyFill="1" applyBorder="1" applyAlignment="1">
      <alignment horizontal="left" vertical="center" indent="1"/>
    </xf>
    <xf numFmtId="0" fontId="84" fillId="0" borderId="0" xfId="0" applyFont="1" applyFill="1"/>
    <xf numFmtId="0" fontId="83" fillId="0" borderId="0" xfId="0" applyFont="1" applyFill="1"/>
    <xf numFmtId="49" fontId="81" fillId="0" borderId="0" xfId="43" applyNumberFormat="1" applyFont="1" applyFill="1" applyBorder="1" applyAlignment="1">
      <alignment horizontal="left" vertical="center"/>
    </xf>
    <xf numFmtId="0" fontId="81" fillId="0" borderId="0" xfId="43" applyFont="1" applyFill="1" applyBorder="1" applyAlignment="1">
      <alignment horizontal="left" vertical="center"/>
    </xf>
    <xf numFmtId="0" fontId="81" fillId="0" borderId="0" xfId="43" applyFont="1" applyFill="1" applyBorder="1" applyAlignment="1">
      <alignment horizontal="right" vertical="center"/>
    </xf>
    <xf numFmtId="164" fontId="29" fillId="33" borderId="31" xfId="0" applyNumberFormat="1" applyFont="1" applyFill="1" applyBorder="1" applyAlignment="1">
      <alignment horizontal="right" vertical="top"/>
    </xf>
    <xf numFmtId="0" fontId="30" fillId="0" borderId="0" xfId="0" applyFont="1" applyFill="1" applyBorder="1" applyAlignment="1">
      <alignment vertical="top"/>
    </xf>
    <xf numFmtId="0" fontId="29" fillId="0" borderId="0" xfId="0" applyFont="1" applyFill="1" applyBorder="1" applyAlignment="1">
      <alignment vertical="top"/>
    </xf>
    <xf numFmtId="164" fontId="31" fillId="33" borderId="31" xfId="0" applyNumberFormat="1" applyFont="1" applyFill="1" applyBorder="1" applyAlignment="1">
      <alignment horizontal="right" vertical="top"/>
    </xf>
    <xf numFmtId="0" fontId="31" fillId="33" borderId="31" xfId="0" applyFont="1" applyFill="1" applyBorder="1" applyAlignment="1">
      <alignment horizontal="right" vertical="top"/>
    </xf>
    <xf numFmtId="0" fontId="31" fillId="33" borderId="32" xfId="0" applyFont="1" applyFill="1" applyBorder="1" applyAlignment="1">
      <alignment horizontal="right" vertical="top"/>
    </xf>
    <xf numFmtId="164" fontId="31" fillId="33" borderId="31" xfId="0" applyNumberFormat="1" applyFont="1" applyFill="1" applyBorder="1" applyAlignment="1">
      <alignment vertical="top"/>
    </xf>
    <xf numFmtId="164" fontId="29" fillId="33" borderId="31" xfId="0" applyNumberFormat="1" applyFont="1" applyFill="1" applyBorder="1" applyAlignment="1">
      <alignment vertical="top"/>
    </xf>
    <xf numFmtId="0" fontId="31" fillId="33" borderId="31" xfId="42" applyFont="1" applyFill="1" applyBorder="1" applyAlignment="1">
      <alignment horizontal="right" vertical="top"/>
    </xf>
    <xf numFmtId="0" fontId="29" fillId="33" borderId="31" xfId="0" applyFont="1" applyFill="1" applyBorder="1" applyAlignment="1">
      <alignment horizontal="left" vertical="top"/>
    </xf>
    <xf numFmtId="0" fontId="30" fillId="0" borderId="0" xfId="0" applyFont="1" applyFill="1" applyBorder="1" applyAlignment="1"/>
    <xf numFmtId="0" fontId="30" fillId="0" borderId="0" xfId="0" applyFont="1" applyFill="1" applyBorder="1" applyAlignment="1">
      <alignment horizontal="left" vertical="top"/>
    </xf>
    <xf numFmtId="167" fontId="31" fillId="33" borderId="31" xfId="41" applyNumberFormat="1" applyFont="1" applyFill="1" applyBorder="1" applyAlignment="1">
      <alignment vertical="top"/>
    </xf>
    <xf numFmtId="167" fontId="31" fillId="33" borderId="31" xfId="0" applyNumberFormat="1" applyFont="1" applyFill="1" applyBorder="1" applyAlignment="1">
      <alignment vertical="top"/>
    </xf>
    <xf numFmtId="167" fontId="29" fillId="33" borderId="31" xfId="0" applyNumberFormat="1" applyFont="1" applyFill="1" applyBorder="1" applyAlignment="1">
      <alignment vertical="top"/>
    </xf>
    <xf numFmtId="167" fontId="31" fillId="33" borderId="31" xfId="41" applyNumberFormat="1" applyFont="1" applyFill="1" applyBorder="1" applyAlignment="1">
      <alignment horizontal="right" vertical="top"/>
    </xf>
    <xf numFmtId="167" fontId="31" fillId="33" borderId="31" xfId="0" applyNumberFormat="1" applyFont="1" applyFill="1" applyBorder="1" applyAlignment="1">
      <alignment horizontal="right" vertical="top"/>
    </xf>
    <xf numFmtId="167" fontId="29" fillId="33" borderId="31" xfId="0" applyNumberFormat="1" applyFont="1" applyFill="1" applyBorder="1" applyAlignment="1">
      <alignment horizontal="right" vertical="top"/>
    </xf>
    <xf numFmtId="164" fontId="35" fillId="33" borderId="31" xfId="0" applyNumberFormat="1" applyFont="1" applyFill="1" applyBorder="1" applyAlignment="1" applyProtection="1">
      <alignment horizontal="right" vertical="top"/>
    </xf>
    <xf numFmtId="0" fontId="31" fillId="33" borderId="31" xfId="0" applyFont="1" applyFill="1" applyBorder="1" applyAlignment="1">
      <alignment horizontal="right" wrapText="1"/>
    </xf>
    <xf numFmtId="0" fontId="31" fillId="33" borderId="33" xfId="0" applyFont="1" applyFill="1" applyBorder="1" applyAlignment="1">
      <alignment horizontal="right" vertical="top"/>
    </xf>
    <xf numFmtId="0" fontId="8" fillId="0" borderId="0" xfId="0" applyFont="1"/>
    <xf numFmtId="0" fontId="31" fillId="0" borderId="0" xfId="0" applyFont="1" applyFill="1" applyAlignment="1"/>
    <xf numFmtId="0" fontId="40" fillId="0" borderId="0" xfId="0" applyFont="1" applyFill="1" applyAlignment="1">
      <alignment horizontal="left" vertical="center"/>
    </xf>
    <xf numFmtId="0" fontId="27" fillId="0" borderId="0" xfId="0" applyFont="1" applyFill="1" applyAlignment="1">
      <alignment horizontal="right"/>
    </xf>
    <xf numFmtId="0" fontId="40" fillId="0" borderId="0" xfId="0" applyFont="1" applyFill="1" applyAlignment="1"/>
    <xf numFmtId="0" fontId="78" fillId="0" borderId="0" xfId="43" applyFont="1"/>
    <xf numFmtId="164" fontId="31" fillId="33" borderId="31" xfId="0" applyNumberFormat="1" applyFont="1" applyFill="1" applyBorder="1" applyAlignment="1">
      <alignment horizontal="right" vertical="top"/>
    </xf>
    <xf numFmtId="164" fontId="29" fillId="33" borderId="31" xfId="0" applyNumberFormat="1" applyFont="1" applyFill="1" applyBorder="1" applyAlignment="1">
      <alignment horizontal="right" vertical="top"/>
    </xf>
    <xf numFmtId="0" fontId="31" fillId="33" borderId="31" xfId="0" applyFont="1" applyFill="1" applyBorder="1" applyAlignment="1">
      <alignment horizontal="left" vertical="top"/>
    </xf>
    <xf numFmtId="0" fontId="31" fillId="33" borderId="31" xfId="0" applyFont="1" applyFill="1" applyBorder="1" applyAlignment="1">
      <alignment horizontal="right" vertical="top"/>
    </xf>
    <xf numFmtId="0" fontId="31" fillId="33" borderId="31" xfId="0" applyFont="1" applyFill="1" applyBorder="1" applyAlignment="1">
      <alignment horizontal="right" vertical="top" wrapText="1"/>
    </xf>
    <xf numFmtId="49" fontId="87" fillId="0" borderId="0" xfId="0" applyNumberFormat="1" applyFont="1" applyFill="1" applyBorder="1" applyAlignment="1">
      <alignment horizontal="left" vertical="center"/>
    </xf>
    <xf numFmtId="0" fontId="87" fillId="0" borderId="0" xfId="0" applyFont="1" applyFill="1" applyBorder="1" applyAlignment="1">
      <alignment horizontal="left" vertical="center"/>
    </xf>
    <xf numFmtId="0" fontId="87" fillId="0" borderId="0" xfId="0" applyFont="1" applyFill="1" applyBorder="1" applyAlignment="1"/>
    <xf numFmtId="0" fontId="87" fillId="0" borderId="0" xfId="0" applyFont="1" applyFill="1" applyBorder="1" applyAlignment="1">
      <alignment horizontal="right" vertical="center"/>
    </xf>
    <xf numFmtId="0" fontId="87" fillId="0" borderId="0" xfId="0" applyFont="1" applyFill="1" applyBorder="1"/>
    <xf numFmtId="0" fontId="87" fillId="0" borderId="0" xfId="0" applyFont="1" applyFill="1" applyBorder="1" applyAlignment="1">
      <alignment horizontal="left" vertical="center" indent="1"/>
    </xf>
    <xf numFmtId="49" fontId="87" fillId="0" borderId="0" xfId="43" applyNumberFormat="1" applyFont="1" applyFill="1" applyBorder="1" applyAlignment="1">
      <alignment horizontal="left" vertical="center"/>
    </xf>
    <xf numFmtId="0" fontId="87" fillId="0" borderId="0" xfId="43" applyFont="1" applyFill="1" applyBorder="1" applyAlignment="1">
      <alignment horizontal="left" vertical="center"/>
    </xf>
    <xf numFmtId="0" fontId="87" fillId="0" borderId="0" xfId="43" applyFont="1" applyFill="1" applyBorder="1"/>
    <xf numFmtId="0" fontId="87" fillId="0" borderId="0" xfId="43" applyFont="1" applyFill="1" applyBorder="1" applyAlignment="1">
      <alignment horizontal="left" vertical="center" indent="1"/>
    </xf>
    <xf numFmtId="0" fontId="87" fillId="0" borderId="0" xfId="43" applyFont="1" applyFill="1" applyBorder="1" applyAlignment="1">
      <alignment horizontal="right" vertical="center"/>
    </xf>
    <xf numFmtId="0" fontId="87" fillId="0" borderId="0" xfId="0" applyFont="1" applyFill="1" applyBorder="1" applyAlignment="1">
      <alignment horizontal="right"/>
    </xf>
    <xf numFmtId="0" fontId="88" fillId="0" borderId="0" xfId="0" applyFont="1" applyFill="1" applyBorder="1"/>
    <xf numFmtId="0" fontId="89" fillId="0" borderId="0" xfId="0" applyFont="1" applyFill="1" applyBorder="1"/>
    <xf numFmtId="0" fontId="30" fillId="0" borderId="0" xfId="0" applyFont="1" applyFill="1" applyBorder="1" applyAlignment="1">
      <alignment horizontal="left"/>
    </xf>
    <xf numFmtId="0" fontId="89" fillId="0" borderId="0" xfId="0" applyFont="1" applyFill="1"/>
    <xf numFmtId="0" fontId="89" fillId="0" borderId="0" xfId="150" applyFont="1" applyFill="1" applyBorder="1"/>
    <xf numFmtId="49" fontId="39" fillId="0" borderId="0" xfId="0" applyNumberFormat="1" applyFont="1" applyFill="1" applyBorder="1" applyAlignment="1">
      <alignment horizontal="right"/>
    </xf>
    <xf numFmtId="49" fontId="39" fillId="0" borderId="0" xfId="0" applyNumberFormat="1" applyFont="1" applyFill="1" applyAlignment="1">
      <alignment horizontal="right"/>
    </xf>
    <xf numFmtId="49" fontId="39" fillId="0" borderId="0" xfId="150" applyNumberFormat="1" applyFont="1" applyFill="1" applyAlignment="1">
      <alignment horizontal="right"/>
    </xf>
    <xf numFmtId="9" fontId="31" fillId="33" borderId="31" xfId="41" applyFont="1" applyFill="1" applyBorder="1" applyAlignment="1">
      <alignment vertical="top"/>
    </xf>
    <xf numFmtId="9" fontId="29" fillId="33" borderId="31" xfId="41" applyFont="1" applyFill="1" applyBorder="1" applyAlignment="1">
      <alignment horizontal="right" vertical="top"/>
    </xf>
    <xf numFmtId="0" fontId="29" fillId="33" borderId="31" xfId="0" applyFont="1" applyFill="1" applyBorder="1" applyAlignment="1">
      <alignment vertical="top"/>
    </xf>
    <xf numFmtId="164" fontId="29" fillId="33" borderId="31" xfId="41" applyNumberFormat="1" applyFont="1" applyFill="1" applyBorder="1" applyAlignment="1">
      <alignment vertical="top"/>
    </xf>
    <xf numFmtId="0" fontId="31" fillId="33" borderId="31" xfId="0" applyFont="1" applyFill="1" applyBorder="1" applyAlignment="1">
      <alignment vertical="top"/>
    </xf>
    <xf numFmtId="0" fontId="31" fillId="33" borderId="31" xfId="0" applyFont="1" applyFill="1" applyBorder="1" applyAlignment="1">
      <alignment vertical="top" wrapText="1"/>
    </xf>
    <xf numFmtId="167" fontId="29" fillId="33" borderId="31" xfId="41" applyNumberFormat="1" applyFont="1" applyFill="1" applyBorder="1" applyAlignment="1">
      <alignment horizontal="right" vertical="top"/>
    </xf>
    <xf numFmtId="0" fontId="27" fillId="0" borderId="0" xfId="168" applyFont="1"/>
    <xf numFmtId="49" fontId="41" fillId="0" borderId="0" xfId="168" applyNumberFormat="1" applyFont="1" applyAlignment="1">
      <alignment vertical="center"/>
    </xf>
    <xf numFmtId="0" fontId="27" fillId="0" borderId="0" xfId="168" applyFont="1" applyAlignment="1">
      <alignment horizontal="left" vertical="center" indent="1"/>
    </xf>
    <xf numFmtId="0" fontId="27" fillId="0" borderId="0" xfId="168" applyFont="1" applyAlignment="1">
      <alignment horizontal="right" vertical="center"/>
    </xf>
    <xf numFmtId="0" fontId="40" fillId="0" borderId="0" xfId="168" applyFont="1"/>
    <xf numFmtId="0" fontId="38" fillId="0" borderId="0" xfId="168" applyFont="1"/>
    <xf numFmtId="0" fontId="38" fillId="0" borderId="0" xfId="168" applyFont="1" applyAlignment="1">
      <alignment horizontal="left" vertical="center" indent="1"/>
    </xf>
    <xf numFmtId="0" fontId="38" fillId="0" borderId="0" xfId="168" applyFont="1" applyAlignment="1">
      <alignment horizontal="right" vertical="center"/>
    </xf>
    <xf numFmtId="0" fontId="40" fillId="0" borderId="0" xfId="168" applyFont="1" applyAlignment="1">
      <alignment horizontal="center"/>
    </xf>
    <xf numFmtId="0" fontId="27" fillId="0" borderId="0" xfId="168" applyFont="1" applyAlignment="1">
      <alignment horizontal="left" vertical="center"/>
    </xf>
    <xf numFmtId="0" fontId="37" fillId="0" borderId="0" xfId="168" applyFont="1"/>
    <xf numFmtId="49" fontId="42" fillId="0" borderId="0" xfId="168" applyNumberFormat="1" applyFont="1" applyAlignment="1">
      <alignment vertical="center"/>
    </xf>
    <xf numFmtId="0" fontId="41" fillId="0" borderId="0" xfId="168" applyFont="1" applyAlignment="1">
      <alignment horizontal="center" vertical="center"/>
    </xf>
    <xf numFmtId="0" fontId="41" fillId="0" borderId="0" xfId="168" applyFont="1" applyAlignment="1">
      <alignment horizontal="left" vertical="center"/>
    </xf>
    <xf numFmtId="164" fontId="31" fillId="33" borderId="31" xfId="0" applyNumberFormat="1" applyFont="1" applyFill="1" applyBorder="1" applyAlignment="1">
      <alignment horizontal="right" vertical="top"/>
    </xf>
    <xf numFmtId="164" fontId="29" fillId="33" borderId="31" xfId="0" applyNumberFormat="1" applyFont="1" applyFill="1" applyBorder="1" applyAlignment="1">
      <alignment horizontal="right" vertical="top"/>
    </xf>
    <xf numFmtId="0" fontId="31" fillId="33" borderId="31" xfId="0" applyFont="1" applyFill="1" applyBorder="1" applyAlignment="1">
      <alignment horizontal="right" vertical="top"/>
    </xf>
    <xf numFmtId="0" fontId="82" fillId="0" borderId="0" xfId="0" applyNumberFormat="1" applyFont="1" applyFill="1" applyBorder="1" applyAlignment="1"/>
    <xf numFmtId="0" fontId="82" fillId="0" borderId="0" xfId="0" applyNumberFormat="1" applyFont="1" applyFill="1" applyBorder="1"/>
    <xf numFmtId="0" fontId="82" fillId="0" borderId="0" xfId="41" applyNumberFormat="1" applyFont="1" applyFill="1" applyBorder="1" applyAlignment="1"/>
    <xf numFmtId="166" fontId="82" fillId="0" borderId="0" xfId="0" applyNumberFormat="1" applyFont="1" applyFill="1" applyBorder="1"/>
    <xf numFmtId="167" fontId="82" fillId="0" borderId="0" xfId="41" applyNumberFormat="1" applyFont="1" applyFill="1"/>
    <xf numFmtId="164" fontId="82" fillId="0" borderId="0" xfId="0" applyNumberFormat="1" applyFont="1" applyFill="1"/>
    <xf numFmtId="164" fontId="31" fillId="33" borderId="31" xfId="0" applyNumberFormat="1" applyFont="1" applyFill="1" applyBorder="1" applyAlignment="1">
      <alignment horizontal="right" vertical="top"/>
    </xf>
    <xf numFmtId="164" fontId="29" fillId="33" borderId="31" xfId="0" applyNumberFormat="1" applyFont="1" applyFill="1" applyBorder="1" applyAlignment="1">
      <alignment horizontal="right" vertical="top"/>
    </xf>
    <xf numFmtId="0" fontId="31" fillId="33" borderId="31" xfId="0" applyFont="1" applyFill="1" applyBorder="1" applyAlignment="1">
      <alignment horizontal="right" vertical="top"/>
    </xf>
    <xf numFmtId="0" fontId="31" fillId="33" borderId="34" xfId="0" applyFont="1" applyFill="1" applyBorder="1" applyAlignment="1">
      <alignment horizontal="right" vertical="top"/>
    </xf>
    <xf numFmtId="0" fontId="31" fillId="33" borderId="35" xfId="0" applyFont="1" applyFill="1" applyBorder="1" applyAlignment="1">
      <alignment horizontal="right" vertical="top"/>
    </xf>
    <xf numFmtId="164" fontId="29" fillId="33" borderId="34" xfId="0" applyNumberFormat="1" applyFont="1" applyFill="1" applyBorder="1" applyAlignment="1">
      <alignment horizontal="right" vertical="top"/>
    </xf>
    <xf numFmtId="164" fontId="29" fillId="33" borderId="35" xfId="0" applyNumberFormat="1" applyFont="1" applyFill="1" applyBorder="1" applyAlignment="1">
      <alignment horizontal="right" vertical="top"/>
    </xf>
    <xf numFmtId="164" fontId="31" fillId="33" borderId="34" xfId="0" applyNumberFormat="1" applyFont="1" applyFill="1" applyBorder="1" applyAlignment="1">
      <alignment horizontal="right" vertical="top"/>
    </xf>
    <xf numFmtId="164" fontId="31" fillId="33" borderId="35" xfId="0" applyNumberFormat="1" applyFont="1" applyFill="1" applyBorder="1" applyAlignment="1">
      <alignment horizontal="right" vertical="top"/>
    </xf>
    <xf numFmtId="164" fontId="31" fillId="33" borderId="34" xfId="0" applyNumberFormat="1" applyFont="1" applyFill="1" applyBorder="1" applyAlignment="1">
      <alignment vertical="top"/>
    </xf>
    <xf numFmtId="164" fontId="31" fillId="33" borderId="35" xfId="0" applyNumberFormat="1" applyFont="1" applyFill="1" applyBorder="1" applyAlignment="1">
      <alignment vertical="top"/>
    </xf>
    <xf numFmtId="164" fontId="29" fillId="33" borderId="34" xfId="0" applyNumberFormat="1" applyFont="1" applyFill="1" applyBorder="1" applyAlignment="1">
      <alignment vertical="top"/>
    </xf>
    <xf numFmtId="164" fontId="29" fillId="33" borderId="35" xfId="0" applyNumberFormat="1" applyFont="1" applyFill="1" applyBorder="1" applyAlignment="1">
      <alignment vertical="top"/>
    </xf>
    <xf numFmtId="0" fontId="31" fillId="33" borderId="34" xfId="0" applyFont="1" applyFill="1" applyBorder="1" applyAlignment="1">
      <alignment horizontal="right" vertical="center"/>
    </xf>
    <xf numFmtId="0" fontId="31" fillId="33" borderId="35" xfId="0" applyFont="1" applyFill="1" applyBorder="1" applyAlignment="1">
      <alignment horizontal="right" vertical="top" wrapText="1"/>
    </xf>
    <xf numFmtId="9" fontId="31" fillId="33" borderId="35" xfId="41" applyFont="1" applyFill="1" applyBorder="1" applyAlignment="1">
      <alignment vertical="top"/>
    </xf>
    <xf numFmtId="9" fontId="29" fillId="33" borderId="35" xfId="41" applyFont="1" applyFill="1" applyBorder="1" applyAlignment="1">
      <alignment horizontal="right" vertical="top"/>
    </xf>
    <xf numFmtId="164" fontId="31" fillId="33" borderId="31" xfId="0" applyNumberFormat="1" applyFont="1" applyFill="1" applyBorder="1" applyAlignment="1">
      <alignment horizontal="right" vertical="top"/>
    </xf>
    <xf numFmtId="164" fontId="29" fillId="33" borderId="34" xfId="0" applyNumberFormat="1" applyFont="1" applyFill="1" applyBorder="1" applyAlignment="1">
      <alignment horizontal="right" vertical="top"/>
    </xf>
    <xf numFmtId="164" fontId="29" fillId="33" borderId="31" xfId="0" applyNumberFormat="1" applyFont="1" applyFill="1" applyBorder="1" applyAlignment="1">
      <alignment horizontal="right" vertical="top"/>
    </xf>
    <xf numFmtId="164" fontId="31" fillId="33" borderId="34" xfId="0" applyNumberFormat="1" applyFont="1" applyFill="1" applyBorder="1" applyAlignment="1">
      <alignment horizontal="right" vertical="top"/>
    </xf>
    <xf numFmtId="164" fontId="29" fillId="33" borderId="34" xfId="0" applyNumberFormat="1" applyFont="1" applyFill="1" applyBorder="1" applyAlignment="1">
      <alignment horizontal="right" vertical="top"/>
    </xf>
    <xf numFmtId="0" fontId="31" fillId="33" borderId="31" xfId="0" applyFont="1" applyFill="1" applyBorder="1" applyAlignment="1">
      <alignment horizontal="right" vertical="top"/>
    </xf>
    <xf numFmtId="164" fontId="31" fillId="33" borderId="34" xfId="0" applyNumberFormat="1" applyFont="1" applyFill="1" applyBorder="1" applyAlignment="1">
      <alignment horizontal="right" vertical="top"/>
    </xf>
    <xf numFmtId="0" fontId="95" fillId="0" borderId="0" xfId="0" applyFont="1" applyFill="1" applyAlignment="1">
      <alignment horizontal="left" vertical="top"/>
    </xf>
    <xf numFmtId="0" fontId="96" fillId="0" borderId="0" xfId="173" applyFont="1"/>
    <xf numFmtId="49" fontId="8" fillId="0" borderId="0" xfId="0" applyNumberFormat="1" applyFont="1" applyFill="1" applyBorder="1" applyAlignment="1">
      <alignment horizontal="right"/>
    </xf>
    <xf numFmtId="0" fontId="97" fillId="0" borderId="0" xfId="173" applyFont="1"/>
    <xf numFmtId="164" fontId="97" fillId="0" borderId="36" xfId="173" applyNumberFormat="1" applyFont="1" applyBorder="1"/>
    <xf numFmtId="167" fontId="97" fillId="0" borderId="36" xfId="174" applyNumberFormat="1" applyFont="1" applyBorder="1"/>
    <xf numFmtId="0" fontId="96" fillId="0" borderId="0" xfId="173" applyFont="1" applyAlignment="1">
      <alignment horizontal="right"/>
    </xf>
    <xf numFmtId="164" fontId="96" fillId="0" borderId="0" xfId="173" applyNumberFormat="1" applyFont="1"/>
    <xf numFmtId="167" fontId="55" fillId="0" borderId="0" xfId="174" applyNumberFormat="1" applyFont="1"/>
    <xf numFmtId="167" fontId="8" fillId="0" borderId="0" xfId="174" applyNumberFormat="1" applyFont="1"/>
    <xf numFmtId="164" fontId="97" fillId="0" borderId="0" xfId="173" applyNumberFormat="1" applyFont="1"/>
    <xf numFmtId="167" fontId="97" fillId="0" borderId="0" xfId="174" applyNumberFormat="1" applyFont="1"/>
    <xf numFmtId="164" fontId="96" fillId="0" borderId="0" xfId="173" applyNumberFormat="1" applyFont="1" applyFill="1"/>
    <xf numFmtId="0" fontId="97" fillId="0" borderId="0" xfId="173" applyFont="1" applyAlignment="1">
      <alignment horizontal="left"/>
    </xf>
    <xf numFmtId="0" fontId="31" fillId="33" borderId="0" xfId="0" applyFont="1" applyFill="1" applyBorder="1" applyAlignment="1">
      <alignment horizontal="left" vertical="top"/>
    </xf>
    <xf numFmtId="0" fontId="31" fillId="33" borderId="0" xfId="0" applyFont="1" applyFill="1" applyBorder="1" applyAlignment="1">
      <alignment horizontal="right" vertical="center"/>
    </xf>
    <xf numFmtId="164" fontId="31" fillId="33" borderId="0" xfId="0" applyNumberFormat="1" applyFont="1" applyFill="1" applyBorder="1" applyAlignment="1">
      <alignment horizontal="right" vertical="top"/>
    </xf>
    <xf numFmtId="0" fontId="29" fillId="33" borderId="32" xfId="0" applyFont="1" applyFill="1" applyBorder="1" applyAlignment="1">
      <alignment horizontal="left" indent="1"/>
    </xf>
    <xf numFmtId="164" fontId="29" fillId="33" borderId="32" xfId="0" applyNumberFormat="1" applyFont="1" applyFill="1" applyBorder="1" applyAlignment="1">
      <alignment horizontal="right" vertical="top"/>
    </xf>
    <xf numFmtId="0" fontId="29" fillId="33" borderId="33" xfId="0" applyFont="1" applyFill="1" applyBorder="1" applyAlignment="1">
      <alignment horizontal="left" indent="1"/>
    </xf>
    <xf numFmtId="164" fontId="29" fillId="33" borderId="33" xfId="0" applyNumberFormat="1" applyFont="1" applyFill="1" applyBorder="1" applyAlignment="1">
      <alignment horizontal="right" vertical="top"/>
    </xf>
    <xf numFmtId="9" fontId="33" fillId="33" borderId="0" xfId="41" applyFont="1" applyFill="1" applyBorder="1" applyAlignment="1">
      <alignment horizontal="right" vertical="top"/>
    </xf>
    <xf numFmtId="164" fontId="32" fillId="33" borderId="0" xfId="0" applyNumberFormat="1" applyFont="1" applyFill="1" applyBorder="1" applyAlignment="1">
      <alignment horizontal="right" vertical="top"/>
    </xf>
    <xf numFmtId="0" fontId="31" fillId="33" borderId="31" xfId="0" applyFont="1" applyFill="1" applyBorder="1" applyAlignment="1">
      <alignment horizontal="right" vertical="top"/>
    </xf>
    <xf numFmtId="0" fontId="29" fillId="33" borderId="0" xfId="0" applyFont="1" applyFill="1" applyBorder="1" applyAlignment="1">
      <alignment horizontal="left" indent="1"/>
    </xf>
    <xf numFmtId="164" fontId="29" fillId="33" borderId="0" xfId="0" applyNumberFormat="1" applyFont="1" applyFill="1" applyBorder="1" applyAlignment="1">
      <alignment horizontal="right" vertical="top"/>
    </xf>
    <xf numFmtId="167" fontId="31" fillId="33" borderId="35" xfId="41" applyNumberFormat="1" applyFont="1" applyFill="1" applyBorder="1" applyAlignment="1">
      <alignment horizontal="right" vertical="top"/>
    </xf>
    <xf numFmtId="167" fontId="29" fillId="33" borderId="35" xfId="41" applyNumberFormat="1" applyFont="1" applyFill="1" applyBorder="1" applyAlignment="1">
      <alignment horizontal="right" vertical="top"/>
    </xf>
    <xf numFmtId="167" fontId="31" fillId="33" borderId="35" xfId="41" applyNumberFormat="1" applyFont="1" applyFill="1" applyBorder="1" applyAlignment="1">
      <alignment vertical="top"/>
    </xf>
    <xf numFmtId="167" fontId="29" fillId="33" borderId="35" xfId="41" applyNumberFormat="1" applyFont="1" applyFill="1" applyBorder="1" applyAlignment="1">
      <alignment vertical="top"/>
    </xf>
    <xf numFmtId="167" fontId="29" fillId="33" borderId="35" xfId="0" applyNumberFormat="1" applyFont="1" applyFill="1" applyBorder="1" applyAlignment="1">
      <alignment horizontal="right" vertical="top"/>
    </xf>
    <xf numFmtId="0" fontId="33" fillId="0" borderId="0" xfId="150" applyFont="1" applyFill="1"/>
    <xf numFmtId="0" fontId="31" fillId="33" borderId="31" xfId="0" applyFont="1" applyFill="1" applyBorder="1" applyAlignment="1">
      <alignment horizontal="left" vertical="top" wrapText="1"/>
    </xf>
    <xf numFmtId="0" fontId="31" fillId="33" borderId="31" xfId="0" applyFont="1" applyFill="1" applyBorder="1" applyAlignment="1">
      <alignment horizontal="left" vertical="top"/>
    </xf>
    <xf numFmtId="0" fontId="86" fillId="0" borderId="0" xfId="150" applyFont="1"/>
    <xf numFmtId="0" fontId="8" fillId="0" borderId="0" xfId="150"/>
    <xf numFmtId="0" fontId="55" fillId="0" borderId="0" xfId="150" applyFont="1"/>
    <xf numFmtId="0" fontId="99" fillId="0" borderId="0" xfId="152" applyFont="1" applyAlignment="1">
      <alignment horizontal="left"/>
    </xf>
    <xf numFmtId="0" fontId="85" fillId="0" borderId="0" xfId="171" applyFill="1"/>
    <xf numFmtId="0" fontId="31" fillId="33" borderId="31" xfId="0" applyFont="1" applyFill="1" applyBorder="1" applyAlignment="1">
      <alignment horizontal="left" vertical="top"/>
    </xf>
    <xf numFmtId="49" fontId="99" fillId="0" borderId="0" xfId="152" applyNumberFormat="1" applyFont="1" applyAlignment="1">
      <alignment horizontal="right"/>
    </xf>
    <xf numFmtId="164" fontId="27" fillId="0" borderId="0" xfId="0" applyNumberFormat="1" applyFont="1" applyFill="1" applyBorder="1"/>
    <xf numFmtId="0" fontId="77" fillId="0" borderId="0" xfId="0" applyFont="1"/>
    <xf numFmtId="0" fontId="90" fillId="0" borderId="0" xfId="175" applyFont="1" applyAlignment="1">
      <alignment horizontal="left" vertical="center" wrapText="1"/>
    </xf>
    <xf numFmtId="49" fontId="77" fillId="0" borderId="0" xfId="175" applyNumberFormat="1" applyFont="1" applyAlignment="1">
      <alignment vertical="top" wrapText="1"/>
    </xf>
    <xf numFmtId="164" fontId="39" fillId="0" borderId="0" xfId="150" applyNumberFormat="1" applyFont="1" applyFill="1"/>
    <xf numFmtId="0" fontId="39" fillId="0" borderId="0" xfId="150" applyFont="1" applyFill="1"/>
    <xf numFmtId="0" fontId="100" fillId="0" borderId="0" xfId="0" applyFont="1" applyFill="1"/>
    <xf numFmtId="164" fontId="31" fillId="33" borderId="31" xfId="0" applyNumberFormat="1" applyFont="1" applyFill="1" applyBorder="1" applyAlignment="1">
      <alignment horizontal="right" vertical="top"/>
    </xf>
    <xf numFmtId="164" fontId="31" fillId="33" borderId="31" xfId="0" applyNumberFormat="1" applyFont="1" applyFill="1" applyBorder="1" applyAlignment="1">
      <alignment horizontal="right" vertical="top"/>
    </xf>
    <xf numFmtId="10" fontId="29" fillId="0" borderId="0" xfId="41" applyNumberFormat="1" applyFont="1" applyFill="1" applyBorder="1"/>
    <xf numFmtId="164" fontId="82" fillId="33" borderId="0" xfId="0" applyNumberFormat="1" applyFont="1" applyFill="1" applyBorder="1" applyAlignment="1">
      <alignment horizontal="right" vertical="top"/>
    </xf>
    <xf numFmtId="9" fontId="82" fillId="0" borderId="0" xfId="41" applyFont="1" applyFill="1" applyBorder="1"/>
    <xf numFmtId="164" fontId="83" fillId="33" borderId="0" xfId="0" applyNumberFormat="1" applyFont="1" applyFill="1" applyBorder="1" applyAlignment="1">
      <alignment horizontal="right" vertical="top"/>
    </xf>
    <xf numFmtId="0" fontId="82" fillId="0" borderId="0" xfId="0" applyFont="1" applyFill="1" applyBorder="1"/>
    <xf numFmtId="166" fontId="82" fillId="33" borderId="0" xfId="41" applyNumberFormat="1" applyFont="1" applyFill="1" applyBorder="1" applyAlignment="1">
      <alignment horizontal="right" vertical="top"/>
    </xf>
    <xf numFmtId="1" fontId="33" fillId="33" borderId="0" xfId="41" applyNumberFormat="1" applyFont="1" applyFill="1" applyBorder="1" applyAlignment="1">
      <alignment horizontal="right" vertical="top"/>
    </xf>
    <xf numFmtId="10" fontId="33" fillId="0" borderId="0" xfId="41" applyNumberFormat="1" applyFont="1" applyFill="1" applyBorder="1"/>
    <xf numFmtId="166" fontId="29" fillId="0" borderId="0" xfId="0" applyNumberFormat="1" applyFont="1" applyFill="1"/>
    <xf numFmtId="164" fontId="31" fillId="33" borderId="31" xfId="0" applyNumberFormat="1" applyFont="1" applyFill="1" applyBorder="1" applyAlignment="1">
      <alignment horizontal="right" vertical="top"/>
    </xf>
    <xf numFmtId="164" fontId="29" fillId="0" borderId="0" xfId="41" applyNumberFormat="1" applyFont="1" applyFill="1" applyBorder="1"/>
    <xf numFmtId="164" fontId="26" fillId="0" borderId="0" xfId="0" applyNumberFormat="1" applyFont="1" applyFill="1" applyAlignment="1"/>
    <xf numFmtId="0" fontId="92" fillId="0" borderId="0" xfId="168" applyFont="1" applyAlignment="1">
      <alignment horizontal="left" vertical="center" wrapText="1"/>
    </xf>
    <xf numFmtId="0" fontId="91" fillId="0" borderId="0" xfId="168" applyFont="1" applyAlignment="1">
      <alignment horizontal="left" vertical="center" wrapText="1"/>
    </xf>
    <xf numFmtId="0" fontId="75" fillId="0" borderId="0" xfId="168" applyFont="1" applyAlignment="1">
      <alignment horizontal="center"/>
    </xf>
    <xf numFmtId="49" fontId="75" fillId="0" borderId="0" xfId="168" applyNumberFormat="1" applyFont="1" applyAlignment="1">
      <alignment horizontal="center" vertical="center"/>
    </xf>
    <xf numFmtId="49" fontId="39" fillId="0" borderId="0" xfId="168" applyNumberFormat="1" applyFont="1" applyAlignment="1">
      <alignment horizontal="center" vertical="center"/>
    </xf>
    <xf numFmtId="0" fontId="46" fillId="0" borderId="0" xfId="43" applyFont="1" applyFill="1" applyBorder="1" applyAlignment="1">
      <alignment horizontal="justify" vertical="top" wrapText="1"/>
    </xf>
    <xf numFmtId="0" fontId="46" fillId="0" borderId="0" xfId="0" applyFont="1" applyFill="1" applyAlignment="1">
      <alignment vertical="top" wrapText="1"/>
    </xf>
    <xf numFmtId="0" fontId="97" fillId="0" borderId="0" xfId="173" applyFont="1" applyAlignment="1">
      <alignment horizontal="center" vertical="center"/>
    </xf>
    <xf numFmtId="164" fontId="31" fillId="33" borderId="31" xfId="0" applyNumberFormat="1" applyFont="1" applyFill="1" applyBorder="1" applyAlignment="1">
      <alignment horizontal="right" vertical="top"/>
    </xf>
    <xf numFmtId="0" fontId="29" fillId="33" borderId="31" xfId="0" applyFont="1" applyFill="1" applyBorder="1" applyAlignment="1">
      <alignment horizontal="left" vertical="center" wrapText="1" indent="1"/>
    </xf>
    <xf numFmtId="164" fontId="29" fillId="33" borderId="34" xfId="0" applyNumberFormat="1" applyFont="1" applyFill="1" applyBorder="1" applyAlignment="1">
      <alignment horizontal="center" vertical="top"/>
    </xf>
    <xf numFmtId="164" fontId="29" fillId="33" borderId="31" xfId="0" applyNumberFormat="1" applyFont="1" applyFill="1" applyBorder="1" applyAlignment="1">
      <alignment horizontal="center" vertical="top"/>
    </xf>
    <xf numFmtId="164" fontId="29" fillId="33" borderId="35" xfId="0" applyNumberFormat="1" applyFont="1" applyFill="1" applyBorder="1" applyAlignment="1">
      <alignment horizontal="center" vertical="top"/>
    </xf>
    <xf numFmtId="0" fontId="31" fillId="33" borderId="31" xfId="0" applyFont="1" applyFill="1" applyBorder="1" applyAlignment="1">
      <alignment horizontal="left" vertical="top"/>
    </xf>
    <xf numFmtId="0" fontId="31" fillId="33" borderId="34" xfId="0" applyFont="1" applyFill="1" applyBorder="1" applyAlignment="1">
      <alignment horizontal="center" vertical="top"/>
    </xf>
    <xf numFmtId="0" fontId="31" fillId="33" borderId="31" xfId="0" applyFont="1" applyFill="1" applyBorder="1" applyAlignment="1">
      <alignment horizontal="center" vertical="top"/>
    </xf>
    <xf numFmtId="0" fontId="31" fillId="33" borderId="35" xfId="0" applyFont="1" applyFill="1" applyBorder="1" applyAlignment="1">
      <alignment horizontal="center" vertical="top"/>
    </xf>
    <xf numFmtId="0" fontId="31" fillId="33" borderId="31" xfId="0" applyFont="1" applyFill="1" applyBorder="1" applyAlignment="1">
      <alignment horizontal="right" vertical="top"/>
    </xf>
    <xf numFmtId="0" fontId="31" fillId="33" borderId="31" xfId="0" applyFont="1" applyFill="1" applyBorder="1" applyAlignment="1">
      <alignment horizontal="left" vertical="top" wrapText="1"/>
    </xf>
    <xf numFmtId="164" fontId="31" fillId="33" borderId="34" xfId="0" applyNumberFormat="1" applyFont="1" applyFill="1" applyBorder="1" applyAlignment="1">
      <alignment horizontal="center" vertical="top"/>
    </xf>
    <xf numFmtId="164" fontId="31" fillId="33" borderId="31" xfId="0" applyNumberFormat="1" applyFont="1" applyFill="1" applyBorder="1" applyAlignment="1">
      <alignment horizontal="center" vertical="top"/>
    </xf>
    <xf numFmtId="164" fontId="31" fillId="33" borderId="35" xfId="0" applyNumberFormat="1" applyFont="1" applyFill="1" applyBorder="1" applyAlignment="1">
      <alignment horizontal="center" vertical="top"/>
    </xf>
    <xf numFmtId="0" fontId="31" fillId="33" borderId="37" xfId="0" applyFont="1" applyFill="1" applyBorder="1" applyAlignment="1">
      <alignment horizontal="left" vertical="top"/>
    </xf>
    <xf numFmtId="0" fontId="31" fillId="33" borderId="38" xfId="0" applyFont="1" applyFill="1" applyBorder="1" applyAlignment="1">
      <alignment horizontal="left" vertical="top"/>
    </xf>
    <xf numFmtId="0" fontId="31" fillId="0" borderId="0" xfId="0" applyFont="1" applyFill="1" applyBorder="1" applyAlignment="1">
      <alignment horizontal="center" vertical="center"/>
    </xf>
    <xf numFmtId="0" fontId="31" fillId="33" borderId="37" xfId="0" applyFont="1" applyFill="1" applyBorder="1" applyAlignment="1">
      <alignment horizontal="right" vertical="top"/>
    </xf>
    <xf numFmtId="0" fontId="31" fillId="33" borderId="38" xfId="0" applyFont="1" applyFill="1" applyBorder="1" applyAlignment="1">
      <alignment horizontal="right" vertical="top"/>
    </xf>
    <xf numFmtId="164" fontId="31" fillId="18" borderId="10" xfId="0" applyNumberFormat="1" applyFont="1" applyFill="1" applyBorder="1" applyAlignment="1">
      <alignment horizontal="left" vertical="center"/>
    </xf>
    <xf numFmtId="164" fontId="31" fillId="18" borderId="9" xfId="0" applyNumberFormat="1" applyFont="1" applyFill="1" applyBorder="1" applyAlignment="1">
      <alignment horizontal="left" vertical="center"/>
    </xf>
    <xf numFmtId="164" fontId="31" fillId="18" borderId="26" xfId="0" applyNumberFormat="1" applyFont="1" applyFill="1" applyBorder="1" applyAlignment="1">
      <alignment horizontal="center"/>
    </xf>
    <xf numFmtId="164" fontId="31" fillId="18" borderId="27" xfId="0" applyNumberFormat="1" applyFont="1" applyFill="1" applyBorder="1" applyAlignment="1">
      <alignment horizontal="center"/>
    </xf>
    <xf numFmtId="0" fontId="31" fillId="18" borderId="10" xfId="0" applyFont="1" applyFill="1" applyBorder="1" applyAlignment="1">
      <alignment horizontal="left" vertical="center"/>
    </xf>
    <xf numFmtId="0" fontId="31" fillId="18" borderId="0" xfId="0" applyFont="1" applyFill="1" applyBorder="1" applyAlignment="1">
      <alignment horizontal="left" vertical="center"/>
    </xf>
    <xf numFmtId="164" fontId="31" fillId="18" borderId="28" xfId="0" applyNumberFormat="1" applyFont="1" applyFill="1" applyBorder="1" applyAlignment="1">
      <alignment horizontal="center"/>
    </xf>
    <xf numFmtId="0" fontId="31" fillId="19" borderId="0" xfId="0" applyFont="1" applyFill="1" applyBorder="1" applyAlignment="1">
      <alignment horizontal="right"/>
    </xf>
    <xf numFmtId="0" fontId="31" fillId="19" borderId="14" xfId="0" applyFont="1" applyFill="1" applyBorder="1" applyAlignment="1">
      <alignment horizontal="right"/>
    </xf>
    <xf numFmtId="0" fontId="29" fillId="19" borderId="16" xfId="0" applyFont="1" applyFill="1" applyBorder="1" applyAlignment="1">
      <alignment horizontal="right" vertical="center"/>
    </xf>
    <xf numFmtId="0" fontId="29" fillId="19" borderId="9" xfId="0" applyFont="1" applyFill="1" applyBorder="1" applyAlignment="1">
      <alignment horizontal="right" vertical="center"/>
    </xf>
    <xf numFmtId="0" fontId="31" fillId="19" borderId="13" xfId="0" applyFont="1" applyFill="1" applyBorder="1" applyAlignment="1">
      <alignment horizontal="center"/>
    </xf>
    <xf numFmtId="0" fontId="31" fillId="19" borderId="19" xfId="0" applyFont="1" applyFill="1" applyBorder="1" applyAlignment="1">
      <alignment horizontal="center"/>
    </xf>
    <xf numFmtId="0" fontId="31" fillId="19" borderId="18" xfId="0" applyFont="1" applyFill="1" applyBorder="1" applyAlignment="1">
      <alignment horizontal="center"/>
    </xf>
    <xf numFmtId="0" fontId="31" fillId="19" borderId="20" xfId="0" applyFont="1" applyFill="1" applyBorder="1" applyAlignment="1">
      <alignment horizontal="right"/>
    </xf>
    <xf numFmtId="0" fontId="29" fillId="19" borderId="16" xfId="0" applyFont="1" applyFill="1" applyBorder="1" applyAlignment="1">
      <alignment horizontal="right"/>
    </xf>
    <xf numFmtId="0" fontId="29" fillId="19" borderId="9" xfId="0" applyFont="1" applyFill="1" applyBorder="1" applyAlignment="1">
      <alignment horizontal="right"/>
    </xf>
    <xf numFmtId="0" fontId="29" fillId="19" borderId="15" xfId="0" applyFont="1" applyFill="1" applyBorder="1" applyAlignment="1">
      <alignment horizontal="right"/>
    </xf>
  </cellXfs>
  <cellStyles count="176">
    <cellStyle name="$l0 Row" xfId="130" xr:uid="{00000000-0005-0000-0000-000000000000}"/>
    <cellStyle name="$l1 Row" xfId="131" xr:uid="{00000000-0005-0000-0000-000001000000}"/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Celkem 2" xfId="111" xr:uid="{00000000-0005-0000-0000-000014000000}"/>
    <cellStyle name="Datum" xfId="112" xr:uid="{00000000-0005-0000-0000-000015000000}"/>
    <cellStyle name="F2" xfId="113" xr:uid="{00000000-0005-0000-0000-000016000000}"/>
    <cellStyle name="F3" xfId="114" xr:uid="{00000000-0005-0000-0000-000017000000}"/>
    <cellStyle name="F4" xfId="115" xr:uid="{00000000-0005-0000-0000-000018000000}"/>
    <cellStyle name="F5" xfId="116" xr:uid="{00000000-0005-0000-0000-000019000000}"/>
    <cellStyle name="F6" xfId="117" xr:uid="{00000000-0005-0000-0000-00001A000000}"/>
    <cellStyle name="F7" xfId="118" xr:uid="{00000000-0005-0000-0000-00001B000000}"/>
    <cellStyle name="F8" xfId="119" xr:uid="{00000000-0005-0000-0000-00001C000000}"/>
    <cellStyle name="Finanční0" xfId="120" xr:uid="{00000000-0005-0000-0000-00001D000000}"/>
    <cellStyle name="Fixed" xfId="58" xr:uid="{00000000-0005-0000-0000-00001E000000}"/>
    <cellStyle name="HEADING1" xfId="121" xr:uid="{00000000-0005-0000-0000-00001F000000}"/>
    <cellStyle name="HEADING2" xfId="122" xr:uid="{00000000-0005-0000-0000-000020000000}"/>
    <cellStyle name="Hypertextový odkaz" xfId="171" builtinId="8"/>
    <cellStyle name="Hypertextový odkaz 2" xfId="47" xr:uid="{00000000-0005-0000-0000-000021000000}"/>
    <cellStyle name="Kontrolní buňka" xfId="20" builtinId="23" customBuiltin="1"/>
    <cellStyle name="Měna0" xfId="123" xr:uid="{00000000-0005-0000-0000-000024000000}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al" xfId="124" xr:uid="{00000000-0005-0000-0000-00002B000000}"/>
    <cellStyle name="Normální" xfId="0" builtinId="0"/>
    <cellStyle name="Normální 10" xfId="100" xr:uid="{00000000-0005-0000-0000-00002D000000}"/>
    <cellStyle name="Normální 10 2" xfId="139" xr:uid="{00000000-0005-0000-0000-00002E000000}"/>
    <cellStyle name="Normální 10 3" xfId="151" xr:uid="{00000000-0005-0000-0000-00002F000000}"/>
    <cellStyle name="Normální 11" xfId="110" xr:uid="{00000000-0005-0000-0000-000030000000}"/>
    <cellStyle name="Normální 12" xfId="128" xr:uid="{00000000-0005-0000-0000-000031000000}"/>
    <cellStyle name="Normální 12 2" xfId="147" xr:uid="{00000000-0005-0000-0000-000032000000}"/>
    <cellStyle name="Normální 12 2 2" xfId="150" xr:uid="{00000000-0005-0000-0000-000033000000}"/>
    <cellStyle name="Normální 12 3" xfId="152" xr:uid="{00000000-0005-0000-0000-000034000000}"/>
    <cellStyle name="Normální 13" xfId="132" xr:uid="{00000000-0005-0000-0000-000035000000}"/>
    <cellStyle name="Normální 13 2" xfId="149" xr:uid="{00000000-0005-0000-0000-000036000000}"/>
    <cellStyle name="Normální 13 3" xfId="153" xr:uid="{00000000-0005-0000-0000-000037000000}"/>
    <cellStyle name="Normální 14" xfId="173" xr:uid="{4669F200-2867-45FB-8EC9-D5679104F2C4}"/>
    <cellStyle name="Normální 19" xfId="169" xr:uid="{8402CB00-FF53-419C-83D1-AFE65A98DBF0}"/>
    <cellStyle name="Normální 19 2" xfId="170" xr:uid="{6D95584E-CFCD-452C-9F27-53B53D80770F}"/>
    <cellStyle name="Normální 19 2 2" xfId="172" xr:uid="{22402AB5-EA49-46C1-AE0D-E421212159FB}"/>
    <cellStyle name="Normální 19 2 2 2" xfId="175" xr:uid="{9D48A8B9-3453-4334-BDB1-157EB2C39A54}"/>
    <cellStyle name="Normální 2" xfId="43" xr:uid="{00000000-0005-0000-0000-000038000000}"/>
    <cellStyle name="Normální 2 2" xfId="55" xr:uid="{00000000-0005-0000-0000-000039000000}"/>
    <cellStyle name="Normální 2 2 2" xfId="57" xr:uid="{00000000-0005-0000-0000-00003A000000}"/>
    <cellStyle name="Normální 2 3" xfId="61" xr:uid="{00000000-0005-0000-0000-00003B000000}"/>
    <cellStyle name="Normální 2 7" xfId="168" xr:uid="{4AB1B394-F26C-49A2-AB4A-B3DBD81C00F3}"/>
    <cellStyle name="Normální 3" xfId="45" xr:uid="{00000000-0005-0000-0000-00003C000000}"/>
    <cellStyle name="Normální 3 2" xfId="48" xr:uid="{00000000-0005-0000-0000-00003D000000}"/>
    <cellStyle name="Normální 4" xfId="49" xr:uid="{00000000-0005-0000-0000-00003E000000}"/>
    <cellStyle name="Normální 4 2" xfId="101" xr:uid="{00000000-0005-0000-0000-00003F000000}"/>
    <cellStyle name="Normální 4 2 2" xfId="140" xr:uid="{00000000-0005-0000-0000-000040000000}"/>
    <cellStyle name="Normální 4 2 3" xfId="154" xr:uid="{00000000-0005-0000-0000-000041000000}"/>
    <cellStyle name="Normální 4 3" xfId="133" xr:uid="{00000000-0005-0000-0000-000042000000}"/>
    <cellStyle name="Normální 4 4" xfId="155" xr:uid="{00000000-0005-0000-0000-000043000000}"/>
    <cellStyle name="Normální 5" xfId="56" xr:uid="{00000000-0005-0000-0000-000044000000}"/>
    <cellStyle name="Normální 5 2" xfId="59" xr:uid="{00000000-0005-0000-0000-000045000000}"/>
    <cellStyle name="Normální 5 2 2" xfId="104" xr:uid="{00000000-0005-0000-0000-000046000000}"/>
    <cellStyle name="Normální 5 2 2 2" xfId="142" xr:uid="{00000000-0005-0000-0000-000047000000}"/>
    <cellStyle name="Normální 5 2 2 3" xfId="156" xr:uid="{00000000-0005-0000-0000-000048000000}"/>
    <cellStyle name="Normální 5 2 3" xfId="135" xr:uid="{00000000-0005-0000-0000-000049000000}"/>
    <cellStyle name="Normální 5 2 4" xfId="157" xr:uid="{00000000-0005-0000-0000-00004A000000}"/>
    <cellStyle name="Normální 5 3" xfId="95" xr:uid="{00000000-0005-0000-0000-00004B000000}"/>
    <cellStyle name="Normální 5 4" xfId="103" xr:uid="{00000000-0005-0000-0000-00004C000000}"/>
    <cellStyle name="Normální 5 4 2" xfId="141" xr:uid="{00000000-0005-0000-0000-00004D000000}"/>
    <cellStyle name="Normální 5 4 3" xfId="158" xr:uid="{00000000-0005-0000-0000-00004E000000}"/>
    <cellStyle name="Normální 5 5" xfId="134" xr:uid="{00000000-0005-0000-0000-00004F000000}"/>
    <cellStyle name="Normální 5 6" xfId="159" xr:uid="{00000000-0005-0000-0000-000050000000}"/>
    <cellStyle name="Normální 6" xfId="60" xr:uid="{00000000-0005-0000-0000-000051000000}"/>
    <cellStyle name="Normální 6 2" xfId="106" xr:uid="{00000000-0005-0000-0000-000052000000}"/>
    <cellStyle name="Normální 7" xfId="96" xr:uid="{00000000-0005-0000-0000-000053000000}"/>
    <cellStyle name="Normální 7 2" xfId="99" xr:uid="{00000000-0005-0000-0000-000054000000}"/>
    <cellStyle name="Normální 7 3" xfId="107" xr:uid="{00000000-0005-0000-0000-000055000000}"/>
    <cellStyle name="Normální 7 3 2" xfId="144" xr:uid="{00000000-0005-0000-0000-000056000000}"/>
    <cellStyle name="Normální 7 3 3" xfId="160" xr:uid="{00000000-0005-0000-0000-000057000000}"/>
    <cellStyle name="Normální 7 4" xfId="136" xr:uid="{00000000-0005-0000-0000-000058000000}"/>
    <cellStyle name="Normální 7 5" xfId="161" xr:uid="{00000000-0005-0000-0000-000059000000}"/>
    <cellStyle name="Normální 8" xfId="97" xr:uid="{00000000-0005-0000-0000-00005A000000}"/>
    <cellStyle name="Normální 8 2" xfId="108" xr:uid="{00000000-0005-0000-0000-00005B000000}"/>
    <cellStyle name="Normální 8 2 2" xfId="145" xr:uid="{00000000-0005-0000-0000-00005C000000}"/>
    <cellStyle name="Normální 8 2 3" xfId="162" xr:uid="{00000000-0005-0000-0000-00005D000000}"/>
    <cellStyle name="Normální 8 3" xfId="137" xr:uid="{00000000-0005-0000-0000-00005E000000}"/>
    <cellStyle name="Normální 8 4" xfId="163" xr:uid="{00000000-0005-0000-0000-00005F000000}"/>
    <cellStyle name="Normální 9" xfId="98" xr:uid="{00000000-0005-0000-0000-000060000000}"/>
    <cellStyle name="Normální 9 2" xfId="109" xr:uid="{00000000-0005-0000-0000-000061000000}"/>
    <cellStyle name="Normální 9 2 2" xfId="146" xr:uid="{00000000-0005-0000-0000-000062000000}"/>
    <cellStyle name="Normální 9 2 3" xfId="164" xr:uid="{00000000-0005-0000-0000-000063000000}"/>
    <cellStyle name="Normální 9 3" xfId="138" xr:uid="{00000000-0005-0000-0000-000064000000}"/>
    <cellStyle name="Normální 9 4" xfId="165" xr:uid="{00000000-0005-0000-0000-000065000000}"/>
    <cellStyle name="normální_meszpr 12_2011-draft pro úpravy" xfId="42" xr:uid="{00000000-0005-0000-0000-000066000000}"/>
    <cellStyle name="Pevný" xfId="125" xr:uid="{00000000-0005-0000-0000-000067000000}"/>
    <cellStyle name="Poznámka" xfId="27" builtinId="10" customBuiltin="1"/>
    <cellStyle name="Procenta" xfId="41" builtinId="5"/>
    <cellStyle name="Procenta 2" xfId="44" xr:uid="{00000000-0005-0000-0000-00006A000000}"/>
    <cellStyle name="Procenta 2 2" xfId="50" xr:uid="{00000000-0005-0000-0000-00006B000000}"/>
    <cellStyle name="Procenta 2 3" xfId="102" xr:uid="{00000000-0005-0000-0000-00006C000000}"/>
    <cellStyle name="Procenta 3" xfId="105" xr:uid="{00000000-0005-0000-0000-00006D000000}"/>
    <cellStyle name="Procenta 3 2" xfId="129" xr:uid="{00000000-0005-0000-0000-00006E000000}"/>
    <cellStyle name="Procenta 3 2 2" xfId="148" xr:uid="{00000000-0005-0000-0000-00006F000000}"/>
    <cellStyle name="Procenta 3 2 3" xfId="166" xr:uid="{00000000-0005-0000-0000-000070000000}"/>
    <cellStyle name="Procenta 3 3" xfId="143" xr:uid="{00000000-0005-0000-0000-000071000000}"/>
    <cellStyle name="Procenta 3 4" xfId="167" xr:uid="{00000000-0005-0000-0000-000072000000}"/>
    <cellStyle name="Procenta 4" xfId="174" xr:uid="{BB4B7D1F-01B3-433F-BA24-9D066AF4D4CC}"/>
    <cellStyle name="Propojená buňka" xfId="28" builtinId="24" customBuiltin="1"/>
    <cellStyle name="SAPBEXaggData" xfId="51" xr:uid="{00000000-0005-0000-0000-000074000000}"/>
    <cellStyle name="SAPBEXaggDataEmph" xfId="62" xr:uid="{00000000-0005-0000-0000-000075000000}"/>
    <cellStyle name="SAPBEXaggItem" xfId="52" xr:uid="{00000000-0005-0000-0000-000076000000}"/>
    <cellStyle name="SAPBEXaggItemX" xfId="63" xr:uid="{00000000-0005-0000-0000-000077000000}"/>
    <cellStyle name="SAPBEXexcBad7" xfId="64" xr:uid="{00000000-0005-0000-0000-000078000000}"/>
    <cellStyle name="SAPBEXexcBad8" xfId="65" xr:uid="{00000000-0005-0000-0000-000079000000}"/>
    <cellStyle name="SAPBEXexcBad9" xfId="66" xr:uid="{00000000-0005-0000-0000-00007A000000}"/>
    <cellStyle name="SAPBEXexcCritical4" xfId="67" xr:uid="{00000000-0005-0000-0000-00007B000000}"/>
    <cellStyle name="SAPBEXexcCritical5" xfId="68" xr:uid="{00000000-0005-0000-0000-00007C000000}"/>
    <cellStyle name="SAPBEXexcCritical6" xfId="69" xr:uid="{00000000-0005-0000-0000-00007D000000}"/>
    <cellStyle name="SAPBEXexcGood1" xfId="70" xr:uid="{00000000-0005-0000-0000-00007E000000}"/>
    <cellStyle name="SAPBEXexcGood2" xfId="71" xr:uid="{00000000-0005-0000-0000-00007F000000}"/>
    <cellStyle name="SAPBEXexcGood3" xfId="72" xr:uid="{00000000-0005-0000-0000-000080000000}"/>
    <cellStyle name="SAPBEXfilterDrill" xfId="73" xr:uid="{00000000-0005-0000-0000-000081000000}"/>
    <cellStyle name="SAPBEXfilterItem" xfId="74" xr:uid="{00000000-0005-0000-0000-000082000000}"/>
    <cellStyle name="SAPBEXfilterText" xfId="75" xr:uid="{00000000-0005-0000-0000-000083000000}"/>
    <cellStyle name="SAPBEXformats" xfId="76" xr:uid="{00000000-0005-0000-0000-000084000000}"/>
    <cellStyle name="SAPBEXheaderItem" xfId="77" xr:uid="{00000000-0005-0000-0000-000085000000}"/>
    <cellStyle name="SAPBEXheaderText" xfId="78" xr:uid="{00000000-0005-0000-0000-000086000000}"/>
    <cellStyle name="SAPBEXHLevel0" xfId="79" xr:uid="{00000000-0005-0000-0000-000087000000}"/>
    <cellStyle name="SAPBEXHLevel0X" xfId="80" xr:uid="{00000000-0005-0000-0000-000088000000}"/>
    <cellStyle name="SAPBEXHLevel1" xfId="81" xr:uid="{00000000-0005-0000-0000-000089000000}"/>
    <cellStyle name="SAPBEXHLevel1X" xfId="82" xr:uid="{00000000-0005-0000-0000-00008A000000}"/>
    <cellStyle name="SAPBEXHLevel2" xfId="83" xr:uid="{00000000-0005-0000-0000-00008B000000}"/>
    <cellStyle name="SAPBEXHLevel2X" xfId="84" xr:uid="{00000000-0005-0000-0000-00008C000000}"/>
    <cellStyle name="SAPBEXHLevel3" xfId="85" xr:uid="{00000000-0005-0000-0000-00008D000000}"/>
    <cellStyle name="SAPBEXHLevel3X" xfId="86" xr:uid="{00000000-0005-0000-0000-00008E000000}"/>
    <cellStyle name="SAPBEXchaText" xfId="53" xr:uid="{00000000-0005-0000-0000-00008F000000}"/>
    <cellStyle name="SAPBEXresData" xfId="87" xr:uid="{00000000-0005-0000-0000-000090000000}"/>
    <cellStyle name="SAPBEXresDataEmph" xfId="88" xr:uid="{00000000-0005-0000-0000-000091000000}"/>
    <cellStyle name="SAPBEXresItem" xfId="89" xr:uid="{00000000-0005-0000-0000-000092000000}"/>
    <cellStyle name="SAPBEXresItemX" xfId="90" xr:uid="{00000000-0005-0000-0000-000093000000}"/>
    <cellStyle name="SAPBEXstdData" xfId="54" xr:uid="{00000000-0005-0000-0000-000094000000}"/>
    <cellStyle name="SAPBEXstdDataEmph" xfId="91" xr:uid="{00000000-0005-0000-0000-000095000000}"/>
    <cellStyle name="SAPBEXstdItem" xfId="46" xr:uid="{00000000-0005-0000-0000-000096000000}"/>
    <cellStyle name="SAPBEXstdItemX" xfId="92" xr:uid="{00000000-0005-0000-0000-000097000000}"/>
    <cellStyle name="SAPBEXtitle" xfId="93" xr:uid="{00000000-0005-0000-0000-000098000000}"/>
    <cellStyle name="SAPBEXundefined" xfId="94" xr:uid="{00000000-0005-0000-0000-000099000000}"/>
    <cellStyle name="Správně" xfId="29" builtinId="26" customBuiltin="1"/>
    <cellStyle name="Špatně" xfId="19" builtinId="27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áhlaví 1" xfId="126" xr:uid="{00000000-0005-0000-0000-0000A0000000}"/>
    <cellStyle name="Záhlaví 2" xfId="127" xr:uid="{00000000-0005-0000-0000-0000A1000000}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0"/>
  <tableStyles count="0" defaultTableStyle="TableStyleMedium2" defaultPivotStyle="PivotStyleLight16"/>
  <colors>
    <mruColors>
      <color rgb="FFE86159"/>
      <color rgb="FFDF2B20"/>
      <color rgb="FFF7C9C7"/>
      <color rgb="FFF0948F"/>
      <color rgb="FFC7CCD6"/>
      <color rgb="FF9196B0"/>
      <color rgb="FF596387"/>
      <color rgb="FF233060"/>
      <color rgb="FF000000"/>
      <color rgb="FF64636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'3'!$O$5</c:f>
              <c:strCache>
                <c:ptCount val="1"/>
              </c:strCache>
            </c:strRef>
          </c:tx>
          <c:spPr>
            <a:solidFill>
              <a:srgbClr val="233060"/>
            </a:solidFill>
          </c:spPr>
          <c:invertIfNegative val="0"/>
          <c:cat>
            <c:numRef>
              <c:f>'3'!$P$4</c:f>
              <c:numCache>
                <c:formatCode>General</c:formatCode>
                <c:ptCount val="1"/>
              </c:numCache>
            </c:numRef>
          </c:cat>
          <c:val>
            <c:numRef>
              <c:f>'3'!$P$5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C98-4D4F-B5B8-A007A8ABFA98}"/>
            </c:ext>
          </c:extLst>
        </c:ser>
        <c:ser>
          <c:idx val="1"/>
          <c:order val="1"/>
          <c:tx>
            <c:strRef>
              <c:f>'3'!$O$6</c:f>
              <c:strCache>
                <c:ptCount val="1"/>
              </c:strCache>
            </c:strRef>
          </c:tx>
          <c:spPr>
            <a:solidFill>
              <a:srgbClr val="596387"/>
            </a:solidFill>
          </c:spPr>
          <c:invertIfNegative val="0"/>
          <c:cat>
            <c:numRef>
              <c:f>'3'!$P$4</c:f>
              <c:numCache>
                <c:formatCode>General</c:formatCode>
                <c:ptCount val="1"/>
              </c:numCache>
            </c:numRef>
          </c:cat>
          <c:val>
            <c:numRef>
              <c:f>'3'!$P$6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C98-4D4F-B5B8-A007A8ABFA98}"/>
            </c:ext>
          </c:extLst>
        </c:ser>
        <c:ser>
          <c:idx val="2"/>
          <c:order val="2"/>
          <c:tx>
            <c:strRef>
              <c:f>'3'!$O$7</c:f>
              <c:strCache>
                <c:ptCount val="1"/>
              </c:strCache>
            </c:strRef>
          </c:tx>
          <c:spPr>
            <a:solidFill>
              <a:srgbClr val="9196B0"/>
            </a:solidFill>
          </c:spPr>
          <c:invertIfNegative val="0"/>
          <c:cat>
            <c:numRef>
              <c:f>'3'!$P$4</c:f>
              <c:numCache>
                <c:formatCode>General</c:formatCode>
                <c:ptCount val="1"/>
              </c:numCache>
            </c:numRef>
          </c:cat>
          <c:val>
            <c:numRef>
              <c:f>'3'!$P$7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C98-4D4F-B5B8-A007A8ABFA98}"/>
            </c:ext>
          </c:extLst>
        </c:ser>
        <c:ser>
          <c:idx val="3"/>
          <c:order val="3"/>
          <c:tx>
            <c:strRef>
              <c:f>'3'!$O$8</c:f>
              <c:strCache>
                <c:ptCount val="1"/>
              </c:strCache>
            </c:strRef>
          </c:tx>
          <c:spPr>
            <a:solidFill>
              <a:srgbClr val="C7CCD6"/>
            </a:solidFill>
          </c:spPr>
          <c:invertIfNegative val="0"/>
          <c:cat>
            <c:numRef>
              <c:f>'3'!$P$4</c:f>
              <c:numCache>
                <c:formatCode>General</c:formatCode>
                <c:ptCount val="1"/>
              </c:numCache>
            </c:numRef>
          </c:cat>
          <c:val>
            <c:numRef>
              <c:f>'3'!$P$8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C98-4D4F-B5B8-A007A8ABFA98}"/>
            </c:ext>
          </c:extLst>
        </c:ser>
        <c:ser>
          <c:idx val="4"/>
          <c:order val="4"/>
          <c:tx>
            <c:strRef>
              <c:f>'3'!$O$9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'3'!$P$4</c:f>
              <c:numCache>
                <c:formatCode>General</c:formatCode>
                <c:ptCount val="1"/>
              </c:numCache>
            </c:numRef>
          </c:cat>
          <c:val>
            <c:numRef>
              <c:f>'3'!$P$9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C98-4D4F-B5B8-A007A8ABFA98}"/>
            </c:ext>
          </c:extLst>
        </c:ser>
        <c:ser>
          <c:idx val="5"/>
          <c:order val="5"/>
          <c:tx>
            <c:strRef>
              <c:f>'3'!$O$10</c:f>
              <c:strCache>
                <c:ptCount val="1"/>
              </c:strCache>
            </c:strRef>
          </c:tx>
          <c:spPr>
            <a:solidFill>
              <a:srgbClr val="E86159"/>
            </a:solidFill>
          </c:spPr>
          <c:invertIfNegative val="0"/>
          <c:cat>
            <c:numRef>
              <c:f>'3'!$P$4</c:f>
              <c:numCache>
                <c:formatCode>General</c:formatCode>
                <c:ptCount val="1"/>
              </c:numCache>
            </c:numRef>
          </c:cat>
          <c:val>
            <c:numRef>
              <c:f>'3'!$P$10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C98-4D4F-B5B8-A007A8ABF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032640"/>
        <c:axId val="222034176"/>
      </c:barChart>
      <c:catAx>
        <c:axId val="2220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2034176"/>
        <c:crosses val="autoZero"/>
        <c:auto val="1"/>
        <c:lblAlgn val="ctr"/>
        <c:lblOffset val="100"/>
        <c:noMultiLvlLbl val="0"/>
      </c:catAx>
      <c:valAx>
        <c:axId val="2220341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20326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8C4-48C4-814A-3670A97690A4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8C4-48C4-814A-3670A97690A4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8C4-48C4-814A-3670A97690A4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8C4-48C4-814A-3670A97690A4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98C4-48C4-814A-3670A97690A4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98C4-48C4-814A-3670A97690A4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98C4-48C4-814A-3670A97690A4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98C4-48C4-814A-3670A97690A4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98C4-48C4-814A-3670A97690A4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98C4-48C4-814A-3670A97690A4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98C4-48C4-814A-3670A97690A4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98C4-48C4-814A-3670A97690A4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98C4-48C4-814A-3670A97690A4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98C4-48C4-814A-3670A97690A4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98C4-48C4-814A-3670A97690A4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98C4-48C4-814A-3670A9769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'14.12'!$L$19:$L$26</c:f>
              <c:numCache>
                <c:formatCode>General</c:formatCode>
                <c:ptCount val="8"/>
              </c:numCache>
            </c:numRef>
          </c:cat>
          <c:val>
            <c:numRef>
              <c:f>'14.12'!$M$19:$M$26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E73F-4CA1-94C9-939A54994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274880"/>
        <c:axId val="285276416"/>
      </c:barChart>
      <c:catAx>
        <c:axId val="285274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276416"/>
        <c:crosses val="autoZero"/>
        <c:auto val="1"/>
        <c:lblAlgn val="ctr"/>
        <c:lblOffset val="100"/>
        <c:noMultiLvlLbl val="0"/>
      </c:catAx>
      <c:valAx>
        <c:axId val="2852764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27488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52E1-43CD-A1A1-505FD1A893FD}"/>
              </c:ext>
            </c:extLst>
          </c:dPt>
          <c:cat>
            <c:numRef>
              <c:f>'14.13'!$J$19:$J$26</c:f>
              <c:numCache>
                <c:formatCode>General</c:formatCode>
                <c:ptCount val="8"/>
              </c:numCache>
            </c:numRef>
          </c:cat>
          <c:val>
            <c:numRef>
              <c:f>'14.13'!$K$19:$K$26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52E1-43CD-A1A1-505FD1A89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'14.13'!$H$19:$H$22</c:f>
              <c:numCache>
                <c:formatCode>0.0</c:formatCode>
                <c:ptCount val="4"/>
              </c:numCache>
            </c:numRef>
          </c:cat>
          <c:val>
            <c:numRef>
              <c:f>'14.13'!$I$19:$I$22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656E-4ECF-8A0D-3E8684471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055616"/>
        <c:axId val="285069696"/>
      </c:barChart>
      <c:catAx>
        <c:axId val="285055616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069696"/>
        <c:crosses val="autoZero"/>
        <c:auto val="1"/>
        <c:lblAlgn val="ctr"/>
        <c:lblOffset val="100"/>
        <c:noMultiLvlLbl val="0"/>
      </c:catAx>
      <c:valAx>
        <c:axId val="28506969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0556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'14.13'!$H$31:$H$38</c:f>
              <c:numCache>
                <c:formatCode>General</c:formatCode>
                <c:ptCount val="8"/>
              </c:numCache>
            </c:numRef>
          </c:cat>
          <c:val>
            <c:numRef>
              <c:f>'14.13'!$I$31:$I$38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94C9-4CD4-B0AC-45A08BAC2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106560"/>
        <c:axId val="285108096"/>
      </c:barChart>
      <c:catAx>
        <c:axId val="285106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108096"/>
        <c:crosses val="autoZero"/>
        <c:auto val="1"/>
        <c:lblAlgn val="ctr"/>
        <c:lblOffset val="100"/>
        <c:noMultiLvlLbl val="0"/>
      </c:catAx>
      <c:valAx>
        <c:axId val="2851080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1065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'14.13'!$J$31</c:f>
              <c:strCache>
                <c:ptCount val="1"/>
              </c:strCache>
            </c:strRef>
          </c:tx>
          <c:invertIfNegative val="0"/>
          <c:cat>
            <c:numRef>
              <c:f>'14.13'!$K$30:$M$30</c:f>
              <c:numCache>
                <c:formatCode>General</c:formatCode>
                <c:ptCount val="3"/>
              </c:numCache>
            </c:numRef>
          </c:cat>
          <c:val>
            <c:numRef>
              <c:f>'14.13'!$K$31:$M$31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E41F-4ADC-AC16-F15E8BEBFAF0}"/>
            </c:ext>
          </c:extLst>
        </c:ser>
        <c:ser>
          <c:idx val="1"/>
          <c:order val="1"/>
          <c:tx>
            <c:strRef>
              <c:f>'14.13'!$J$32</c:f>
              <c:strCache>
                <c:ptCount val="1"/>
              </c:strCache>
            </c:strRef>
          </c:tx>
          <c:invertIfNegative val="0"/>
          <c:cat>
            <c:numRef>
              <c:f>'14.13'!$K$30:$M$30</c:f>
              <c:numCache>
                <c:formatCode>General</c:formatCode>
                <c:ptCount val="3"/>
              </c:numCache>
            </c:numRef>
          </c:cat>
          <c:val>
            <c:numRef>
              <c:f>'14.13'!$K$32:$M$32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E41F-4ADC-AC16-F15E8BEBFAF0}"/>
            </c:ext>
          </c:extLst>
        </c:ser>
        <c:ser>
          <c:idx val="2"/>
          <c:order val="2"/>
          <c:tx>
            <c:strRef>
              <c:f>'14.13'!$J$33</c:f>
              <c:strCache>
                <c:ptCount val="1"/>
              </c:strCache>
            </c:strRef>
          </c:tx>
          <c:invertIfNegative val="0"/>
          <c:cat>
            <c:numRef>
              <c:f>'14.13'!$K$30:$M$30</c:f>
              <c:numCache>
                <c:formatCode>General</c:formatCode>
                <c:ptCount val="3"/>
              </c:numCache>
            </c:numRef>
          </c:cat>
          <c:val>
            <c:numRef>
              <c:f>'14.13'!$K$33:$M$33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E41F-4ADC-AC16-F15E8BEBFAF0}"/>
            </c:ext>
          </c:extLst>
        </c:ser>
        <c:ser>
          <c:idx val="3"/>
          <c:order val="3"/>
          <c:tx>
            <c:strRef>
              <c:f>'14.13'!$J$34</c:f>
              <c:strCache>
                <c:ptCount val="1"/>
              </c:strCache>
            </c:strRef>
          </c:tx>
          <c:invertIfNegative val="0"/>
          <c:cat>
            <c:numRef>
              <c:f>'14.13'!$K$30:$M$30</c:f>
              <c:numCache>
                <c:formatCode>General</c:formatCode>
                <c:ptCount val="3"/>
              </c:numCache>
            </c:numRef>
          </c:cat>
          <c:val>
            <c:numRef>
              <c:f>'14.13'!$K$34:$M$34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E41F-4ADC-AC16-F15E8BEBFAF0}"/>
            </c:ext>
          </c:extLst>
        </c:ser>
        <c:ser>
          <c:idx val="4"/>
          <c:order val="4"/>
          <c:tx>
            <c:strRef>
              <c:f>'14.13'!$J$35</c:f>
              <c:strCache>
                <c:ptCount val="1"/>
              </c:strCache>
            </c:strRef>
          </c:tx>
          <c:invertIfNegative val="0"/>
          <c:cat>
            <c:numRef>
              <c:f>'14.13'!$K$30:$M$30</c:f>
              <c:numCache>
                <c:formatCode>General</c:formatCode>
                <c:ptCount val="3"/>
              </c:numCache>
            </c:numRef>
          </c:cat>
          <c:val>
            <c:numRef>
              <c:f>'14.13'!$K$35:$M$35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E41F-4ADC-AC16-F15E8BEBFAF0}"/>
            </c:ext>
          </c:extLst>
        </c:ser>
        <c:ser>
          <c:idx val="5"/>
          <c:order val="5"/>
          <c:tx>
            <c:strRef>
              <c:f>'14.13'!$J$36</c:f>
              <c:strCache>
                <c:ptCount val="1"/>
              </c:strCache>
            </c:strRef>
          </c:tx>
          <c:invertIfNegative val="0"/>
          <c:cat>
            <c:numRef>
              <c:f>'14.13'!$K$30:$M$30</c:f>
              <c:numCache>
                <c:formatCode>General</c:formatCode>
                <c:ptCount val="3"/>
              </c:numCache>
            </c:numRef>
          </c:cat>
          <c:val>
            <c:numRef>
              <c:f>'14.13'!$K$36:$M$36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E41F-4ADC-AC16-F15E8BEBFAF0}"/>
            </c:ext>
          </c:extLst>
        </c:ser>
        <c:ser>
          <c:idx val="6"/>
          <c:order val="6"/>
          <c:tx>
            <c:strRef>
              <c:f>'14.13'!$J$37</c:f>
              <c:strCache>
                <c:ptCount val="1"/>
              </c:strCache>
            </c:strRef>
          </c:tx>
          <c:invertIfNegative val="0"/>
          <c:cat>
            <c:numRef>
              <c:f>'14.13'!$K$30:$M$30</c:f>
              <c:numCache>
                <c:formatCode>General</c:formatCode>
                <c:ptCount val="3"/>
              </c:numCache>
            </c:numRef>
          </c:cat>
          <c:val>
            <c:numRef>
              <c:f>'14.13'!$K$37:$M$37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E41F-4ADC-AC16-F15E8BEBFAF0}"/>
            </c:ext>
          </c:extLst>
        </c:ser>
        <c:ser>
          <c:idx val="7"/>
          <c:order val="7"/>
          <c:tx>
            <c:strRef>
              <c:f>'14.13'!$J$38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'14.13'!$K$30:$M$30</c:f>
              <c:numCache>
                <c:formatCode>General</c:formatCode>
                <c:ptCount val="3"/>
              </c:numCache>
            </c:numRef>
          </c:cat>
          <c:val>
            <c:numRef>
              <c:f>'14.13'!$K$38:$M$38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E41F-4ADC-AC16-F15E8BEBF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5157632"/>
        <c:axId val="285163520"/>
      </c:barChart>
      <c:catAx>
        <c:axId val="28515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163520"/>
        <c:crosses val="autoZero"/>
        <c:auto val="1"/>
        <c:lblAlgn val="ctr"/>
        <c:lblOffset val="100"/>
        <c:noMultiLvlLbl val="0"/>
      </c:catAx>
      <c:valAx>
        <c:axId val="2851635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157632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'14.13'!$L$19:$L$26</c:f>
              <c:numCache>
                <c:formatCode>General</c:formatCode>
                <c:ptCount val="8"/>
              </c:numCache>
            </c:numRef>
          </c:cat>
          <c:val>
            <c:numRef>
              <c:f>'14.13'!$M$19:$M$26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D0B-4998-B3D0-ED4CA6CB4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197056"/>
        <c:axId val="285198592"/>
      </c:barChart>
      <c:catAx>
        <c:axId val="285197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198592"/>
        <c:crosses val="autoZero"/>
        <c:auto val="1"/>
        <c:lblAlgn val="ctr"/>
        <c:lblOffset val="100"/>
        <c:noMultiLvlLbl val="0"/>
      </c:catAx>
      <c:valAx>
        <c:axId val="2851985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197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D537-48D4-AE83-88E08A54BD35}"/>
              </c:ext>
            </c:extLst>
          </c:dPt>
          <c:cat>
            <c:numRef>
              <c:f>'14.14'!$J$19:$J$26</c:f>
              <c:numCache>
                <c:formatCode>General</c:formatCode>
                <c:ptCount val="8"/>
              </c:numCache>
            </c:numRef>
          </c:cat>
          <c:val>
            <c:numRef>
              <c:f>'14.14'!$K$19:$K$26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D537-48D4-AE83-88E08A54B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'14.14'!$H$19:$H$22</c:f>
              <c:numCache>
                <c:formatCode>0.0</c:formatCode>
                <c:ptCount val="4"/>
              </c:numCache>
            </c:numRef>
          </c:cat>
          <c:val>
            <c:numRef>
              <c:f>'14.14'!$I$19:$I$22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1CD1-4109-B99F-21BE67C49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416064"/>
        <c:axId val="285426048"/>
      </c:barChart>
      <c:catAx>
        <c:axId val="285416064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426048"/>
        <c:crosses val="autoZero"/>
        <c:auto val="1"/>
        <c:lblAlgn val="ctr"/>
        <c:lblOffset val="100"/>
        <c:noMultiLvlLbl val="0"/>
      </c:catAx>
      <c:valAx>
        <c:axId val="2854260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41606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'14.14'!$H$31:$H$38</c:f>
              <c:numCache>
                <c:formatCode>General</c:formatCode>
                <c:ptCount val="8"/>
              </c:numCache>
            </c:numRef>
          </c:cat>
          <c:val>
            <c:numRef>
              <c:f>'14.14'!$I$31:$I$38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533A-4656-9AE8-AC2CE5CFA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442432"/>
        <c:axId val="285443968"/>
      </c:barChart>
      <c:catAx>
        <c:axId val="2854424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443968"/>
        <c:crosses val="autoZero"/>
        <c:auto val="1"/>
        <c:lblAlgn val="ctr"/>
        <c:lblOffset val="100"/>
        <c:noMultiLvlLbl val="0"/>
      </c:catAx>
      <c:valAx>
        <c:axId val="2854439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4424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'14.14'!$J$31</c:f>
              <c:strCache>
                <c:ptCount val="1"/>
              </c:strCache>
            </c:strRef>
          </c:tx>
          <c:invertIfNegative val="0"/>
          <c:cat>
            <c:numRef>
              <c:f>'14.14'!$K$30:$M$30</c:f>
              <c:numCache>
                <c:formatCode>General</c:formatCode>
                <c:ptCount val="3"/>
              </c:numCache>
            </c:numRef>
          </c:cat>
          <c:val>
            <c:numRef>
              <c:f>'14.14'!$K$31:$M$31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1126-45DC-BB60-9D591292108A}"/>
            </c:ext>
          </c:extLst>
        </c:ser>
        <c:ser>
          <c:idx val="1"/>
          <c:order val="1"/>
          <c:tx>
            <c:strRef>
              <c:f>'14.14'!$J$32</c:f>
              <c:strCache>
                <c:ptCount val="1"/>
              </c:strCache>
            </c:strRef>
          </c:tx>
          <c:invertIfNegative val="0"/>
          <c:cat>
            <c:numRef>
              <c:f>'14.14'!$K$30:$M$30</c:f>
              <c:numCache>
                <c:formatCode>General</c:formatCode>
                <c:ptCount val="3"/>
              </c:numCache>
            </c:numRef>
          </c:cat>
          <c:val>
            <c:numRef>
              <c:f>'14.14'!$K$32:$M$32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1126-45DC-BB60-9D591292108A}"/>
            </c:ext>
          </c:extLst>
        </c:ser>
        <c:ser>
          <c:idx val="2"/>
          <c:order val="2"/>
          <c:tx>
            <c:strRef>
              <c:f>'14.14'!$J$33</c:f>
              <c:strCache>
                <c:ptCount val="1"/>
              </c:strCache>
            </c:strRef>
          </c:tx>
          <c:invertIfNegative val="0"/>
          <c:cat>
            <c:numRef>
              <c:f>'14.14'!$K$30:$M$30</c:f>
              <c:numCache>
                <c:formatCode>General</c:formatCode>
                <c:ptCount val="3"/>
              </c:numCache>
            </c:numRef>
          </c:cat>
          <c:val>
            <c:numRef>
              <c:f>'14.14'!$K$33:$M$33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1126-45DC-BB60-9D591292108A}"/>
            </c:ext>
          </c:extLst>
        </c:ser>
        <c:ser>
          <c:idx val="3"/>
          <c:order val="3"/>
          <c:tx>
            <c:strRef>
              <c:f>'14.14'!$J$34</c:f>
              <c:strCache>
                <c:ptCount val="1"/>
              </c:strCache>
            </c:strRef>
          </c:tx>
          <c:invertIfNegative val="0"/>
          <c:cat>
            <c:numRef>
              <c:f>'14.14'!$K$30:$M$30</c:f>
              <c:numCache>
                <c:formatCode>General</c:formatCode>
                <c:ptCount val="3"/>
              </c:numCache>
            </c:numRef>
          </c:cat>
          <c:val>
            <c:numRef>
              <c:f>'14.14'!$K$34:$M$34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1126-45DC-BB60-9D591292108A}"/>
            </c:ext>
          </c:extLst>
        </c:ser>
        <c:ser>
          <c:idx val="4"/>
          <c:order val="4"/>
          <c:tx>
            <c:strRef>
              <c:f>'14.14'!$J$35</c:f>
              <c:strCache>
                <c:ptCount val="1"/>
              </c:strCache>
            </c:strRef>
          </c:tx>
          <c:invertIfNegative val="0"/>
          <c:cat>
            <c:numRef>
              <c:f>'14.14'!$K$30:$M$30</c:f>
              <c:numCache>
                <c:formatCode>General</c:formatCode>
                <c:ptCount val="3"/>
              </c:numCache>
            </c:numRef>
          </c:cat>
          <c:val>
            <c:numRef>
              <c:f>'14.14'!$K$35:$M$35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1126-45DC-BB60-9D591292108A}"/>
            </c:ext>
          </c:extLst>
        </c:ser>
        <c:ser>
          <c:idx val="5"/>
          <c:order val="5"/>
          <c:tx>
            <c:strRef>
              <c:f>'14.14'!$J$36</c:f>
              <c:strCache>
                <c:ptCount val="1"/>
              </c:strCache>
            </c:strRef>
          </c:tx>
          <c:invertIfNegative val="0"/>
          <c:cat>
            <c:numRef>
              <c:f>'14.14'!$K$30:$M$30</c:f>
              <c:numCache>
                <c:formatCode>General</c:formatCode>
                <c:ptCount val="3"/>
              </c:numCache>
            </c:numRef>
          </c:cat>
          <c:val>
            <c:numRef>
              <c:f>'14.14'!$K$36:$M$36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1126-45DC-BB60-9D591292108A}"/>
            </c:ext>
          </c:extLst>
        </c:ser>
        <c:ser>
          <c:idx val="6"/>
          <c:order val="6"/>
          <c:tx>
            <c:strRef>
              <c:f>'14.14'!$J$37</c:f>
              <c:strCache>
                <c:ptCount val="1"/>
              </c:strCache>
            </c:strRef>
          </c:tx>
          <c:invertIfNegative val="0"/>
          <c:cat>
            <c:numRef>
              <c:f>'14.14'!$K$30:$M$30</c:f>
              <c:numCache>
                <c:formatCode>General</c:formatCode>
                <c:ptCount val="3"/>
              </c:numCache>
            </c:numRef>
          </c:cat>
          <c:val>
            <c:numRef>
              <c:f>'14.14'!$K$37:$M$37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1126-45DC-BB60-9D591292108A}"/>
            </c:ext>
          </c:extLst>
        </c:ser>
        <c:ser>
          <c:idx val="7"/>
          <c:order val="7"/>
          <c:tx>
            <c:strRef>
              <c:f>'14.14'!$J$38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'14.14'!$K$30:$M$30</c:f>
              <c:numCache>
                <c:formatCode>General</c:formatCode>
                <c:ptCount val="3"/>
              </c:numCache>
            </c:numRef>
          </c:cat>
          <c:val>
            <c:numRef>
              <c:f>'14.14'!$K$38:$M$38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1126-45DC-BB60-9D5912921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5833472"/>
        <c:axId val="285847552"/>
      </c:barChart>
      <c:catAx>
        <c:axId val="28583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847552"/>
        <c:crosses val="autoZero"/>
        <c:auto val="1"/>
        <c:lblAlgn val="ctr"/>
        <c:lblOffset val="100"/>
        <c:noMultiLvlLbl val="0"/>
      </c:catAx>
      <c:valAx>
        <c:axId val="28584755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833472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Dodávky tepla </a:t>
            </a:r>
            <a:r>
              <a:rPr lang="en-US" sz="1000">
                <a:solidFill>
                  <a:schemeClr val="accent1"/>
                </a:solidFill>
              </a:rPr>
              <a:t>(</a:t>
            </a:r>
            <a:r>
              <a:rPr lang="cs-CZ" sz="1000">
                <a:solidFill>
                  <a:schemeClr val="accent1"/>
                </a:solidFill>
              </a:rPr>
              <a:t>TJ</a:t>
            </a:r>
            <a:r>
              <a:rPr lang="en-US" sz="1000">
                <a:solidFill>
                  <a:schemeClr val="accent1"/>
                </a:solidFill>
              </a:rPr>
              <a:t>)</a:t>
            </a:r>
          </a:p>
        </c:rich>
      </c:tx>
      <c:layout>
        <c:manualLayout>
          <c:xMode val="edge"/>
          <c:yMode val="edge"/>
          <c:x val="4.0979344729344721E-3"/>
          <c:y val="1.24912341758385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877328424643471E-2"/>
          <c:y val="0.13519313304721031"/>
          <c:w val="0.88392532828191406"/>
          <c:h val="0.770472103004291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'5.1'!$A$8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val>
            <c:numRef>
              <c:f>'5.1'!$B$8:$M$8</c:f>
              <c:numCache>
                <c:formatCode>#,##0.0</c:formatCode>
                <c:ptCount val="12"/>
                <c:pt idx="0">
                  <c:v>1219.2779549999996</c:v>
                </c:pt>
                <c:pt idx="1">
                  <c:v>986.02125000000001</c:v>
                </c:pt>
                <c:pt idx="2">
                  <c:v>971.33242599999994</c:v>
                </c:pt>
                <c:pt idx="3">
                  <c:v>734.99290700000006</c:v>
                </c:pt>
                <c:pt idx="4">
                  <c:v>456.92799399999996</c:v>
                </c:pt>
                <c:pt idx="5">
                  <c:v>344.00761999999997</c:v>
                </c:pt>
                <c:pt idx="6">
                  <c:v>340.26512200000002</c:v>
                </c:pt>
                <c:pt idx="7">
                  <c:v>333.209272</c:v>
                </c:pt>
                <c:pt idx="8">
                  <c:v>435.28561300000024</c:v>
                </c:pt>
                <c:pt idx="9">
                  <c:v>800.39074300000016</c:v>
                </c:pt>
                <c:pt idx="10">
                  <c:v>1153.870864</c:v>
                </c:pt>
                <c:pt idx="11">
                  <c:v>1276.1791890000002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A-41BF-94A4-ABB20CCABEA8}"/>
            </c:ext>
          </c:extLst>
        </c:ser>
        <c:ser>
          <c:idx val="1"/>
          <c:order val="1"/>
          <c:tx>
            <c:strRef>
              <c:f>'5.1'!$A$9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'5.1'!$B$9:$M$9</c:f>
              <c:numCache>
                <c:formatCode>#,##0.0</c:formatCode>
                <c:ptCount val="12"/>
                <c:pt idx="0">
                  <c:v>59.192023999999996</c:v>
                </c:pt>
                <c:pt idx="1">
                  <c:v>52.13147</c:v>
                </c:pt>
                <c:pt idx="2">
                  <c:v>48.926086000000019</c:v>
                </c:pt>
                <c:pt idx="3">
                  <c:v>41.396479000000014</c:v>
                </c:pt>
                <c:pt idx="4">
                  <c:v>32.999497000000005</c:v>
                </c:pt>
                <c:pt idx="5">
                  <c:v>27.263393000000011</c:v>
                </c:pt>
                <c:pt idx="6">
                  <c:v>24.831749000000002</c:v>
                </c:pt>
                <c:pt idx="7">
                  <c:v>23.646503999999997</c:v>
                </c:pt>
                <c:pt idx="8">
                  <c:v>29.288890000000013</c:v>
                </c:pt>
                <c:pt idx="9">
                  <c:v>46.658981000000004</c:v>
                </c:pt>
                <c:pt idx="10">
                  <c:v>55.881539000000004</c:v>
                </c:pt>
                <c:pt idx="11">
                  <c:v>62.081965000000018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A-41BF-94A4-ABB20CCABEA8}"/>
            </c:ext>
          </c:extLst>
        </c:ser>
        <c:ser>
          <c:idx val="2"/>
          <c:order val="2"/>
          <c:tx>
            <c:strRef>
              <c:f>'5.1'!$A$10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'5.1'!$B$10:$M$10</c:f>
              <c:numCache>
                <c:formatCode>#,##0.0</c:formatCode>
                <c:ptCount val="12"/>
                <c:pt idx="0">
                  <c:v>1057.245126</c:v>
                </c:pt>
                <c:pt idx="1">
                  <c:v>633.10364000000004</c:v>
                </c:pt>
                <c:pt idx="2">
                  <c:v>577.22798399999999</c:v>
                </c:pt>
                <c:pt idx="3">
                  <c:v>391.00806299999999</c:v>
                </c:pt>
                <c:pt idx="4">
                  <c:v>157.555207</c:v>
                </c:pt>
                <c:pt idx="5">
                  <c:v>118.582306</c:v>
                </c:pt>
                <c:pt idx="6">
                  <c:v>84.394270000000006</c:v>
                </c:pt>
                <c:pt idx="7">
                  <c:v>101.172562</c:v>
                </c:pt>
                <c:pt idx="8">
                  <c:v>126.58607800000001</c:v>
                </c:pt>
                <c:pt idx="9">
                  <c:v>379.98551600000002</c:v>
                </c:pt>
                <c:pt idx="10">
                  <c:v>708.44134999999994</c:v>
                </c:pt>
                <c:pt idx="11">
                  <c:v>821.035616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BA-41BF-94A4-ABB20CCABEA8}"/>
            </c:ext>
          </c:extLst>
        </c:ser>
        <c:ser>
          <c:idx val="3"/>
          <c:order val="3"/>
          <c:tx>
            <c:strRef>
              <c:f>'5.1'!$A$11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'5.1'!$B$11:$M$11</c:f>
              <c:numCache>
                <c:formatCode>#,##0.0</c:formatCode>
                <c:ptCount val="12"/>
                <c:pt idx="0">
                  <c:v>6.8511129999999998</c:v>
                </c:pt>
                <c:pt idx="1">
                  <c:v>6.9166720000000002</c:v>
                </c:pt>
                <c:pt idx="2">
                  <c:v>7.9428000000000001</c:v>
                </c:pt>
                <c:pt idx="3">
                  <c:v>7.6741800000000007</c:v>
                </c:pt>
                <c:pt idx="4">
                  <c:v>8.6690079999999998</c:v>
                </c:pt>
                <c:pt idx="5">
                  <c:v>6.8756769999999996</c:v>
                </c:pt>
                <c:pt idx="6">
                  <c:v>3.7535349999999998</c:v>
                </c:pt>
                <c:pt idx="7">
                  <c:v>9.4230760000000018</c:v>
                </c:pt>
                <c:pt idx="8">
                  <c:v>10.105546999999998</c:v>
                </c:pt>
                <c:pt idx="9">
                  <c:v>8.5945470000000004</c:v>
                </c:pt>
                <c:pt idx="10">
                  <c:v>4.3864850000000004</c:v>
                </c:pt>
                <c:pt idx="11">
                  <c:v>5.7698309999999999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BA-41BF-94A4-ABB20CCABEA8}"/>
            </c:ext>
          </c:extLst>
        </c:ser>
        <c:ser>
          <c:idx val="4"/>
          <c:order val="4"/>
          <c:tx>
            <c:strRef>
              <c:f>'5.1'!$A$12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'5.1'!$B$12:$M$12</c:f>
              <c:numCache>
                <c:formatCode>#,##0.0</c:formatCode>
                <c:ptCount val="12"/>
                <c:pt idx="0">
                  <c:v>12.037753901786701</c:v>
                </c:pt>
                <c:pt idx="1">
                  <c:v>8.7004922847878792</c:v>
                </c:pt>
                <c:pt idx="2">
                  <c:v>8.9156231650099826</c:v>
                </c:pt>
                <c:pt idx="3">
                  <c:v>7.5268091244679498</c:v>
                </c:pt>
                <c:pt idx="4">
                  <c:v>5.9726838815043246</c:v>
                </c:pt>
                <c:pt idx="5">
                  <c:v>6.1974480793614166</c:v>
                </c:pt>
                <c:pt idx="6">
                  <c:v>6.7944176832414813</c:v>
                </c:pt>
                <c:pt idx="7">
                  <c:v>5.4503265475520024</c:v>
                </c:pt>
                <c:pt idx="8">
                  <c:v>4.7657403334656614</c:v>
                </c:pt>
                <c:pt idx="9">
                  <c:v>8.5899960005731533</c:v>
                </c:pt>
                <c:pt idx="10">
                  <c:v>9.1153282582036059</c:v>
                </c:pt>
                <c:pt idx="11">
                  <c:v>10.078562740045843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BA-41BF-94A4-ABB20CCABEA8}"/>
            </c:ext>
          </c:extLst>
        </c:ser>
        <c:ser>
          <c:idx val="5"/>
          <c:order val="5"/>
          <c:tx>
            <c:strRef>
              <c:f>'5.1'!$A$13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'5.1'!$B$13:$M$13</c:f>
              <c:numCache>
                <c:formatCode>#,##0.0</c:formatCode>
                <c:ptCount val="12"/>
                <c:pt idx="0">
                  <c:v>0.27752000000000004</c:v>
                </c:pt>
                <c:pt idx="1">
                  <c:v>0.10791000000000001</c:v>
                </c:pt>
                <c:pt idx="2">
                  <c:v>0.20577999999999999</c:v>
                </c:pt>
                <c:pt idx="3">
                  <c:v>0.11172</c:v>
                </c:pt>
                <c:pt idx="4">
                  <c:v>0.10122999999999999</c:v>
                </c:pt>
                <c:pt idx="5">
                  <c:v>8.9779999999999999E-2</c:v>
                </c:pt>
                <c:pt idx="6">
                  <c:v>0.10849</c:v>
                </c:pt>
                <c:pt idx="7">
                  <c:v>0.10258</c:v>
                </c:pt>
                <c:pt idx="8">
                  <c:v>0.12323999999999999</c:v>
                </c:pt>
                <c:pt idx="9">
                  <c:v>0.18567000000000003</c:v>
                </c:pt>
                <c:pt idx="10">
                  <c:v>0.26630000000000004</c:v>
                </c:pt>
                <c:pt idx="11">
                  <c:v>0.30656899999999998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BA-41BF-94A4-ABB20CCABEA8}"/>
            </c:ext>
          </c:extLst>
        </c:ser>
        <c:ser>
          <c:idx val="6"/>
          <c:order val="6"/>
          <c:tx>
            <c:strRef>
              <c:f>'5.1'!$A$14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'5.1'!$B$14:$M$14</c:f>
              <c:numCache>
                <c:formatCode>#,##0.0</c:formatCode>
                <c:ptCount val="12"/>
                <c:pt idx="0">
                  <c:v>5337.3372890000001</c:v>
                </c:pt>
                <c:pt idx="1">
                  <c:v>3636.5824839999991</c:v>
                </c:pt>
                <c:pt idx="2">
                  <c:v>3222.3831299999997</c:v>
                </c:pt>
                <c:pt idx="3">
                  <c:v>2323.4977669999994</c:v>
                </c:pt>
                <c:pt idx="4">
                  <c:v>1359.2454990000006</c:v>
                </c:pt>
                <c:pt idx="5">
                  <c:v>1005.4829089999998</c:v>
                </c:pt>
                <c:pt idx="6">
                  <c:v>691.94563099999982</c:v>
                </c:pt>
                <c:pt idx="7">
                  <c:v>788.14713899999992</c:v>
                </c:pt>
                <c:pt idx="8">
                  <c:v>1332.0176670000003</c:v>
                </c:pt>
                <c:pt idx="9">
                  <c:v>2426.7960779999999</c:v>
                </c:pt>
                <c:pt idx="10">
                  <c:v>3883.3145560000003</c:v>
                </c:pt>
                <c:pt idx="11">
                  <c:v>4598.8310620000002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BA-41BF-94A4-ABB20CCABEA8}"/>
            </c:ext>
          </c:extLst>
        </c:ser>
        <c:ser>
          <c:idx val="7"/>
          <c:order val="7"/>
          <c:tx>
            <c:strRef>
              <c:f>'5.1'!$A$15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'5.1'!$B$15:$M$15</c:f>
              <c:numCache>
                <c:formatCode>#,##0.0</c:formatCode>
                <c:ptCount val="12"/>
                <c:pt idx="0">
                  <c:v>165.14170999999999</c:v>
                </c:pt>
                <c:pt idx="1">
                  <c:v>95.534589999999994</c:v>
                </c:pt>
                <c:pt idx="2">
                  <c:v>105.88573999999998</c:v>
                </c:pt>
                <c:pt idx="3">
                  <c:v>77.802720000000008</c:v>
                </c:pt>
                <c:pt idx="4">
                  <c:v>44.144090000000006</c:v>
                </c:pt>
                <c:pt idx="5">
                  <c:v>28.215979999999998</c:v>
                </c:pt>
                <c:pt idx="6">
                  <c:v>16.845170000000003</c:v>
                </c:pt>
                <c:pt idx="7">
                  <c:v>5.9046500000000002</c:v>
                </c:pt>
                <c:pt idx="8">
                  <c:v>9.79908</c:v>
                </c:pt>
                <c:pt idx="9">
                  <c:v>80.353499999999997</c:v>
                </c:pt>
                <c:pt idx="10">
                  <c:v>134.50604000000001</c:v>
                </c:pt>
                <c:pt idx="11">
                  <c:v>153.84072999999998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BA-41BF-94A4-ABB20CCABEA8}"/>
            </c:ext>
          </c:extLst>
        </c:ser>
        <c:ser>
          <c:idx val="8"/>
          <c:order val="8"/>
          <c:tx>
            <c:strRef>
              <c:f>'5.1'!$A$16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'5.1'!$B$16:$M$16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3.5999999999999997E-2</c:v>
                </c:pt>
                <c:pt idx="11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5BA-41BF-94A4-ABB20CCABEA8}"/>
            </c:ext>
          </c:extLst>
        </c:ser>
        <c:ser>
          <c:idx val="9"/>
          <c:order val="9"/>
          <c:tx>
            <c:strRef>
              <c:f>'5.1'!$A$17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val>
            <c:numRef>
              <c:f>'5.1'!$B$17:$M$17</c:f>
              <c:numCache>
                <c:formatCode>#,##0.0</c:formatCode>
                <c:ptCount val="12"/>
                <c:pt idx="0">
                  <c:v>87.920591000000002</c:v>
                </c:pt>
                <c:pt idx="1">
                  <c:v>87.642083</c:v>
                </c:pt>
                <c:pt idx="2">
                  <c:v>75.262092999999993</c:v>
                </c:pt>
                <c:pt idx="3">
                  <c:v>93.502456000000009</c:v>
                </c:pt>
                <c:pt idx="4">
                  <c:v>74.908930999999995</c:v>
                </c:pt>
                <c:pt idx="5">
                  <c:v>82.181916999999999</c:v>
                </c:pt>
                <c:pt idx="6">
                  <c:v>81.671397999999996</c:v>
                </c:pt>
                <c:pt idx="7">
                  <c:v>74.594770000000011</c:v>
                </c:pt>
                <c:pt idx="8">
                  <c:v>64.546924000000004</c:v>
                </c:pt>
                <c:pt idx="9">
                  <c:v>69.468662000000009</c:v>
                </c:pt>
                <c:pt idx="10">
                  <c:v>88.05265</c:v>
                </c:pt>
                <c:pt idx="11">
                  <c:v>87.946095999999997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5BA-41BF-94A4-ABB20CCABEA8}"/>
            </c:ext>
          </c:extLst>
        </c:ser>
        <c:ser>
          <c:idx val="10"/>
          <c:order val="10"/>
          <c:tx>
            <c:strRef>
              <c:f>'5.1'!$A$18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val>
            <c:numRef>
              <c:f>'5.1'!$B$18:$M$18</c:f>
              <c:numCache>
                <c:formatCode>#,##0.0</c:formatCode>
                <c:ptCount val="12"/>
                <c:pt idx="0">
                  <c:v>8.6092589999999998</c:v>
                </c:pt>
                <c:pt idx="1">
                  <c:v>2.5861530000000004</c:v>
                </c:pt>
                <c:pt idx="2">
                  <c:v>1.202213</c:v>
                </c:pt>
                <c:pt idx="3">
                  <c:v>4.2201209999999989</c:v>
                </c:pt>
                <c:pt idx="4">
                  <c:v>0.60944900000000002</c:v>
                </c:pt>
                <c:pt idx="5">
                  <c:v>0.52254899999999993</c:v>
                </c:pt>
                <c:pt idx="6">
                  <c:v>0.25546400000000002</c:v>
                </c:pt>
                <c:pt idx="7">
                  <c:v>0.83323500000000006</c:v>
                </c:pt>
                <c:pt idx="8">
                  <c:v>2.2809359999999996</c:v>
                </c:pt>
                <c:pt idx="9">
                  <c:v>4.199396000000001</c:v>
                </c:pt>
                <c:pt idx="10">
                  <c:v>7.9157079999999995</c:v>
                </c:pt>
                <c:pt idx="11">
                  <c:v>7.4348179999999999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BA-41BF-94A4-ABB20CCABEA8}"/>
            </c:ext>
          </c:extLst>
        </c:ser>
        <c:ser>
          <c:idx val="11"/>
          <c:order val="11"/>
          <c:tx>
            <c:strRef>
              <c:f>'5.1'!$A$19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val>
            <c:numRef>
              <c:f>'5.1'!$B$19:$M$19</c:f>
              <c:numCache>
                <c:formatCode>#,##0.0</c:formatCode>
                <c:ptCount val="12"/>
                <c:pt idx="0">
                  <c:v>336.76181799999995</c:v>
                </c:pt>
                <c:pt idx="1">
                  <c:v>325.54970799999995</c:v>
                </c:pt>
                <c:pt idx="2">
                  <c:v>318.90088400000002</c:v>
                </c:pt>
                <c:pt idx="3">
                  <c:v>290.30203799999992</c:v>
                </c:pt>
                <c:pt idx="4">
                  <c:v>250.481111</c:v>
                </c:pt>
                <c:pt idx="5">
                  <c:v>219.73164399999999</c:v>
                </c:pt>
                <c:pt idx="6">
                  <c:v>197.14690600000003</c:v>
                </c:pt>
                <c:pt idx="7">
                  <c:v>218.298967</c:v>
                </c:pt>
                <c:pt idx="8">
                  <c:v>201.44562299999998</c:v>
                </c:pt>
                <c:pt idx="9">
                  <c:v>256.58018099999998</c:v>
                </c:pt>
                <c:pt idx="10">
                  <c:v>351.12974400000007</c:v>
                </c:pt>
                <c:pt idx="11">
                  <c:v>340.74556000000001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5BA-41BF-94A4-ABB20CCABEA8}"/>
            </c:ext>
          </c:extLst>
        </c:ser>
        <c:ser>
          <c:idx val="12"/>
          <c:order val="12"/>
          <c:tx>
            <c:strRef>
              <c:f>'5.1'!$A$20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val>
            <c:numRef>
              <c:f>'5.1'!$B$20:$M$20</c:f>
              <c:numCache>
                <c:formatCode>#,##0.0</c:formatCode>
                <c:ptCount val="12"/>
                <c:pt idx="0">
                  <c:v>207.39221799999996</c:v>
                </c:pt>
                <c:pt idx="1">
                  <c:v>198.91372700000002</c:v>
                </c:pt>
                <c:pt idx="2">
                  <c:v>200.76551000000001</c:v>
                </c:pt>
                <c:pt idx="3">
                  <c:v>195.49948000000001</c:v>
                </c:pt>
                <c:pt idx="4">
                  <c:v>185.05208599999992</c:v>
                </c:pt>
                <c:pt idx="5">
                  <c:v>139.98778799999999</c:v>
                </c:pt>
                <c:pt idx="6">
                  <c:v>141.71013500000001</c:v>
                </c:pt>
                <c:pt idx="7">
                  <c:v>125.158238</c:v>
                </c:pt>
                <c:pt idx="8">
                  <c:v>114.213651</c:v>
                </c:pt>
                <c:pt idx="9">
                  <c:v>213.26547600000004</c:v>
                </c:pt>
                <c:pt idx="10">
                  <c:v>200.13072599999998</c:v>
                </c:pt>
                <c:pt idx="11">
                  <c:v>215.81151799999998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5BA-41BF-94A4-ABB20CCABEA8}"/>
            </c:ext>
          </c:extLst>
        </c:ser>
        <c:ser>
          <c:idx val="13"/>
          <c:order val="13"/>
          <c:tx>
            <c:strRef>
              <c:f>'5.1'!$A$21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val>
            <c:numRef>
              <c:f>'5.1'!$B$21:$M$21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5BA-41BF-94A4-ABB20CCABEA8}"/>
            </c:ext>
          </c:extLst>
        </c:ser>
        <c:ser>
          <c:idx val="14"/>
          <c:order val="14"/>
          <c:tx>
            <c:strRef>
              <c:f>'5.1'!$A$22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val>
            <c:numRef>
              <c:f>'5.1'!$B$22:$M$22</c:f>
              <c:numCache>
                <c:formatCode>#,##0.0</c:formatCode>
                <c:ptCount val="12"/>
                <c:pt idx="0">
                  <c:v>73.321936000000022</c:v>
                </c:pt>
                <c:pt idx="1">
                  <c:v>13.718143999999999</c:v>
                </c:pt>
                <c:pt idx="2">
                  <c:v>31.748774000000001</c:v>
                </c:pt>
                <c:pt idx="3">
                  <c:v>24.791065000000003</c:v>
                </c:pt>
                <c:pt idx="4">
                  <c:v>1.993976</c:v>
                </c:pt>
                <c:pt idx="5">
                  <c:v>4.424715</c:v>
                </c:pt>
                <c:pt idx="6">
                  <c:v>5.2750180000000011</c:v>
                </c:pt>
                <c:pt idx="7">
                  <c:v>1.578856</c:v>
                </c:pt>
                <c:pt idx="8">
                  <c:v>3.2025230000000007</c:v>
                </c:pt>
                <c:pt idx="9">
                  <c:v>7.0304060000000019</c:v>
                </c:pt>
                <c:pt idx="10">
                  <c:v>17.817671999999998</c:v>
                </c:pt>
                <c:pt idx="11">
                  <c:v>22.445917999999999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5BA-41BF-94A4-ABB20CCABEA8}"/>
            </c:ext>
          </c:extLst>
        </c:ser>
        <c:ser>
          <c:idx val="15"/>
          <c:order val="15"/>
          <c:tx>
            <c:strRef>
              <c:f>'5.1'!$A$23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val>
            <c:numRef>
              <c:f>'5.1'!$B$23:$M$23</c:f>
              <c:numCache>
                <c:formatCode>#,##0.0</c:formatCode>
                <c:ptCount val="12"/>
                <c:pt idx="0">
                  <c:v>3171.7784110982125</c:v>
                </c:pt>
                <c:pt idx="1">
                  <c:v>2121.7374787152112</c:v>
                </c:pt>
                <c:pt idx="2">
                  <c:v>1928.1878008349906</c:v>
                </c:pt>
                <c:pt idx="3">
                  <c:v>1277.9261948755318</c:v>
                </c:pt>
                <c:pt idx="4">
                  <c:v>856.99891211849581</c:v>
                </c:pt>
                <c:pt idx="5">
                  <c:v>734.35233892063923</c:v>
                </c:pt>
                <c:pt idx="6">
                  <c:v>850.01545631675833</c:v>
                </c:pt>
                <c:pt idx="7">
                  <c:v>806.91848945244863</c:v>
                </c:pt>
                <c:pt idx="8">
                  <c:v>880.97279166653391</c:v>
                </c:pt>
                <c:pt idx="9">
                  <c:v>1610.4947969994264</c:v>
                </c:pt>
                <c:pt idx="10">
                  <c:v>2415.529768741796</c:v>
                </c:pt>
                <c:pt idx="11">
                  <c:v>2850.0763912599509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5BA-41BF-94A4-ABB20CCAB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2740736"/>
        <c:axId val="232742272"/>
      </c:barChart>
      <c:catAx>
        <c:axId val="232740736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32742272"/>
        <c:crosses val="autoZero"/>
        <c:auto val="1"/>
        <c:lblAlgn val="ctr"/>
        <c:lblOffset val="100"/>
        <c:noMultiLvlLbl val="0"/>
      </c:catAx>
      <c:valAx>
        <c:axId val="232742272"/>
        <c:scaling>
          <c:orientation val="minMax"/>
          <c:max val="12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2740736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'14.14'!$L$19:$L$26</c:f>
              <c:numCache>
                <c:formatCode>General</c:formatCode>
                <c:ptCount val="8"/>
              </c:numCache>
            </c:numRef>
          </c:cat>
          <c:val>
            <c:numRef>
              <c:f>'14.14'!$M$19:$M$26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4B93-48FA-B3B3-850B24C8D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541120"/>
        <c:axId val="285542656"/>
      </c:barChart>
      <c:catAx>
        <c:axId val="2855411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542656"/>
        <c:crosses val="autoZero"/>
        <c:auto val="1"/>
        <c:lblAlgn val="ctr"/>
        <c:lblOffset val="100"/>
        <c:noMultiLvlLbl val="0"/>
      </c:catAx>
      <c:valAx>
        <c:axId val="28554265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5411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accent1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accent1"/>
                </a:solidFill>
              </a:rPr>
              <a:t>sektorů</a:t>
            </a:r>
            <a:r>
              <a:rPr lang="cs-CZ" sz="1000" baseline="0">
                <a:solidFill>
                  <a:schemeClr val="accent1"/>
                </a:solidFill>
              </a:rPr>
              <a:t> národního hospodářství</a:t>
            </a:r>
            <a:r>
              <a:rPr lang="cs-CZ" sz="1000">
                <a:solidFill>
                  <a:schemeClr val="accent1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1.4519059261955624E-3"/>
          <c:y val="1.521556444014360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195987988995373"/>
          <c:y val="0.27036963695923538"/>
          <c:w val="0.68446892538024695"/>
          <c:h val="0.574098889812686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'8.3'!$A$27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('8.3'!$B$27,'8.3'!$D$27,'8.3'!$F$27)</c:f>
              <c:numCache>
                <c:formatCode>#,##0.0</c:formatCode>
                <c:ptCount val="3"/>
                <c:pt idx="0">
                  <c:v>27226.491000000002</c:v>
                </c:pt>
                <c:pt idx="1">
                  <c:v>51328.334000000003</c:v>
                </c:pt>
                <c:pt idx="2">
                  <c:v>63214.950000000004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9-4846-9F8F-A0822549C499}"/>
            </c:ext>
          </c:extLst>
        </c:ser>
        <c:ser>
          <c:idx val="1"/>
          <c:order val="1"/>
          <c:tx>
            <c:strRef>
              <c:f>'8.3'!$A$28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('8.3'!$B$28,'8.3'!$D$28,'8.3'!$F$28)</c:f>
              <c:numCache>
                <c:formatCode>#,##0.0</c:formatCode>
                <c:ptCount val="3"/>
                <c:pt idx="0">
                  <c:v>245.44</c:v>
                </c:pt>
                <c:pt idx="1">
                  <c:v>790.7</c:v>
                </c:pt>
                <c:pt idx="2">
                  <c:v>1016.52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F9-4846-9F8F-A0822549C499}"/>
            </c:ext>
          </c:extLst>
        </c:ser>
        <c:ser>
          <c:idx val="2"/>
          <c:order val="2"/>
          <c:tx>
            <c:strRef>
              <c:f>'8.3'!$A$29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('8.3'!$B$29,'8.3'!$D$29,'8.3'!$F$29)</c:f>
              <c:numCache>
                <c:formatCode>#,##0.0</c:formatCode>
                <c:ptCount val="3"/>
                <c:pt idx="0">
                  <c:v>39</c:v>
                </c:pt>
                <c:pt idx="1">
                  <c:v>83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F9-4846-9F8F-A0822549C499}"/>
            </c:ext>
          </c:extLst>
        </c:ser>
        <c:ser>
          <c:idx val="3"/>
          <c:order val="3"/>
          <c:tx>
            <c:strRef>
              <c:f>'8.3'!$A$30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('8.3'!$B$30,'8.3'!$D$30,'8.3'!$F$30)</c:f>
              <c:numCache>
                <c:formatCode>#,##0.0</c:formatCode>
                <c:ptCount val="3"/>
                <c:pt idx="0">
                  <c:v>57.79</c:v>
                </c:pt>
                <c:pt idx="1">
                  <c:v>120.09</c:v>
                </c:pt>
                <c:pt idx="2">
                  <c:v>169.32999999999998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F9-4846-9F8F-A0822549C499}"/>
            </c:ext>
          </c:extLst>
        </c:ser>
        <c:ser>
          <c:idx val="4"/>
          <c:order val="4"/>
          <c:tx>
            <c:strRef>
              <c:f>'8.3'!$A$31</c:f>
              <c:strCache>
                <c:ptCount val="1"/>
                <c:pt idx="0">
                  <c:v>Zemědělství a 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('8.3'!$B$31,'8.3'!$D$31,'8.3'!$F$31)</c:f>
              <c:numCache>
                <c:formatCode>#,##0.0</c:formatCode>
                <c:ptCount val="3"/>
                <c:pt idx="0">
                  <c:v>4539.5780000000004</c:v>
                </c:pt>
                <c:pt idx="1">
                  <c:v>4996</c:v>
                </c:pt>
                <c:pt idx="2">
                  <c:v>4797.4920000000002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F9-4846-9F8F-A0822549C499}"/>
            </c:ext>
          </c:extLst>
        </c:ser>
        <c:ser>
          <c:idx val="5"/>
          <c:order val="5"/>
          <c:tx>
            <c:strRef>
              <c:f>'8.3'!$A$32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('8.3'!$B$32,'8.3'!$D$32,'8.3'!$F$32)</c:f>
              <c:numCache>
                <c:formatCode>#,##0.0</c:formatCode>
                <c:ptCount val="3"/>
                <c:pt idx="0">
                  <c:v>197466.75900000005</c:v>
                </c:pt>
                <c:pt idx="1">
                  <c:v>320987.54699999985</c:v>
                </c:pt>
                <c:pt idx="2">
                  <c:v>396491.33199999999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F9-4846-9F8F-A0822549C499}"/>
            </c:ext>
          </c:extLst>
        </c:ser>
        <c:ser>
          <c:idx val="6"/>
          <c:order val="6"/>
          <c:tx>
            <c:strRef>
              <c:f>'8.3'!$A$33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('8.3'!$B$33,'8.3'!$D$33,'8.3'!$F$33)</c:f>
              <c:numCache>
                <c:formatCode>#,##0.0</c:formatCode>
                <c:ptCount val="3"/>
                <c:pt idx="0">
                  <c:v>51823.657999999996</c:v>
                </c:pt>
                <c:pt idx="1">
                  <c:v>93635.614999999991</c:v>
                </c:pt>
                <c:pt idx="2">
                  <c:v>105245.359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F9-4846-9F8F-A0822549C499}"/>
            </c:ext>
          </c:extLst>
        </c:ser>
        <c:ser>
          <c:idx val="7"/>
          <c:order val="7"/>
          <c:tx>
            <c:strRef>
              <c:f>'8.3'!$A$34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('8.3'!$B$34,'8.3'!$D$34,'8.3'!$F$34)</c:f>
              <c:numCache>
                <c:formatCode>#,##0.0</c:formatCode>
                <c:ptCount val="3"/>
                <c:pt idx="0">
                  <c:v>45689.101999999999</c:v>
                </c:pt>
                <c:pt idx="1">
                  <c:v>86394.09</c:v>
                </c:pt>
                <c:pt idx="2">
                  <c:v>89845.218000000008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F9-4846-9F8F-A0822549C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5740416"/>
        <c:axId val="285742208"/>
      </c:barChart>
      <c:catAx>
        <c:axId val="28574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5742208"/>
        <c:crosses val="autoZero"/>
        <c:auto val="1"/>
        <c:lblAlgn val="ctr"/>
        <c:lblOffset val="100"/>
        <c:noMultiLvlLbl val="0"/>
      </c:catAx>
      <c:valAx>
        <c:axId val="285742208"/>
        <c:scaling>
          <c:orientation val="minMax"/>
          <c:max val="800000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5740416"/>
        <c:crosses val="autoZero"/>
        <c:crossBetween val="between"/>
        <c:majorUnit val="2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894E-4"/>
          <c:y val="1.49812557359335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7125028111568072E-2"/>
          <c:y val="0.23239703888559379"/>
          <c:w val="0.78878078392027584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'8.3'!$A$38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'8.3'!$B$38</c:f>
              <c:numCache>
                <c:formatCode>0.0%</c:formatCode>
                <c:ptCount val="1"/>
                <c:pt idx="0">
                  <c:v>4.1209516133463506E-2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11-41FA-B525-72907D9A7F76}"/>
            </c:ext>
          </c:extLst>
        </c:ser>
        <c:ser>
          <c:idx val="1"/>
          <c:order val="1"/>
          <c:tx>
            <c:strRef>
              <c:f>'8.3'!$A$39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'8.3'!$B$39</c:f>
              <c:numCache>
                <c:formatCode>0.0%</c:formatCode>
                <c:ptCount val="1"/>
                <c:pt idx="0">
                  <c:v>5.9559758489590116E-2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11-41FA-B525-72907D9A7F76}"/>
            </c:ext>
          </c:extLst>
        </c:ser>
        <c:ser>
          <c:idx val="2"/>
          <c:order val="2"/>
          <c:tx>
            <c:strRef>
              <c:f>'8.3'!$A$40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'8.3'!$B$40</c:f>
              <c:numCache>
                <c:formatCode>0.0%</c:formatCode>
                <c:ptCount val="1"/>
                <c:pt idx="0">
                  <c:v>6.6893766215481557E-2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11-41FA-B525-72907D9A7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764992"/>
        <c:axId val="285774976"/>
      </c:barChart>
      <c:catAx>
        <c:axId val="2857649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5774976"/>
        <c:crosses val="autoZero"/>
        <c:auto val="1"/>
        <c:lblAlgn val="ctr"/>
        <c:lblOffset val="100"/>
        <c:noMultiLvlLbl val="0"/>
      </c:catAx>
      <c:valAx>
        <c:axId val="285774976"/>
        <c:scaling>
          <c:orientation val="minMax"/>
          <c:max val="0.30000000000000004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764992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2.8842104547346682E-2"/>
          <c:y val="0.69733351273630362"/>
          <c:w val="0.59698673133986901"/>
          <c:h val="0.2584101466747509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1.1007654639433821E-3"/>
          <c:y val="0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'8.3'!$A$10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('8.3'!$B$10,'8.3'!$D$10,'8.3'!$F$10)</c:f>
              <c:numCache>
                <c:formatCode>#,##0.0</c:formatCode>
                <c:ptCount val="3"/>
                <c:pt idx="0">
                  <c:v>37402.080000000002</c:v>
                </c:pt>
                <c:pt idx="1">
                  <c:v>57260.58</c:v>
                </c:pt>
                <c:pt idx="2">
                  <c:v>67761.709999999992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44-483A-8B0B-43BAFB2863D8}"/>
            </c:ext>
          </c:extLst>
        </c:ser>
        <c:ser>
          <c:idx val="1"/>
          <c:order val="1"/>
          <c:tx>
            <c:strRef>
              <c:f>'8.3'!$A$11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('8.3'!$B$11,'8.3'!$D$11,'8.3'!$F$11)</c:f>
              <c:numCache>
                <c:formatCode>#,##0.0</c:formatCode>
                <c:ptCount val="3"/>
                <c:pt idx="0">
                  <c:v>6471.768</c:v>
                </c:pt>
                <c:pt idx="1">
                  <c:v>8623.4650000000001</c:v>
                </c:pt>
                <c:pt idx="2">
                  <c:v>9654.0780000000013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44-483A-8B0B-43BAFB2863D8}"/>
            </c:ext>
          </c:extLst>
        </c:ser>
        <c:ser>
          <c:idx val="2"/>
          <c:order val="2"/>
          <c:tx>
            <c:strRef>
              <c:f>'8.3'!$A$12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('8.3'!$B$12,'8.3'!$D$12,'8.3'!$F$12)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44-483A-8B0B-43BAFB2863D8}"/>
            </c:ext>
          </c:extLst>
        </c:ser>
        <c:ser>
          <c:idx val="3"/>
          <c:order val="3"/>
          <c:tx>
            <c:strRef>
              <c:f>'8.3'!$A$13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('8.3'!$B$13,'8.3'!$D$13,'8.3'!$F$13)</c:f>
              <c:numCache>
                <c:formatCode>#,##0.0</c:formatCode>
                <c:ptCount val="3"/>
                <c:pt idx="0">
                  <c:v>361</c:v>
                </c:pt>
                <c:pt idx="1">
                  <c:v>375</c:v>
                </c:pt>
                <c:pt idx="2">
                  <c:v>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44-483A-8B0B-43BAFB2863D8}"/>
            </c:ext>
          </c:extLst>
        </c:ser>
        <c:ser>
          <c:idx val="4"/>
          <c:order val="4"/>
          <c:tx>
            <c:strRef>
              <c:f>'8.3'!$A$14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('8.3'!$B$14,'8.3'!$D$14,'8.3'!$F$14)</c:f>
              <c:numCache>
                <c:formatCode>#,##0.0</c:formatCode>
                <c:ptCount val="3"/>
                <c:pt idx="0">
                  <c:v>11</c:v>
                </c:pt>
                <c:pt idx="1">
                  <c:v>59</c:v>
                </c:pt>
                <c:pt idx="2">
                  <c:v>58.414999999999999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44-483A-8B0B-43BAFB2863D8}"/>
            </c:ext>
          </c:extLst>
        </c:ser>
        <c:ser>
          <c:idx val="5"/>
          <c:order val="5"/>
          <c:tx>
            <c:strRef>
              <c:f>'8.3'!$A$15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('8.3'!$B$15,'8.3'!$D$15,'8.3'!$F$15)</c:f>
              <c:numCache>
                <c:formatCode>#,##0.0</c:formatCode>
                <c:ptCount val="3"/>
                <c:pt idx="0">
                  <c:v>21</c:v>
                </c:pt>
                <c:pt idx="1">
                  <c:v>11</c:v>
                </c:pt>
                <c:pt idx="2">
                  <c:v>4.9790000000000001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44-483A-8B0B-43BAFB2863D8}"/>
            </c:ext>
          </c:extLst>
        </c:ser>
        <c:ser>
          <c:idx val="6"/>
          <c:order val="6"/>
          <c:tx>
            <c:strRef>
              <c:f>'8.3'!$A$16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('8.3'!$B$16,'8.3'!$D$16,'8.3'!$F$16)</c:f>
              <c:numCache>
                <c:formatCode>#,##0.0</c:formatCode>
                <c:ptCount val="3"/>
                <c:pt idx="0">
                  <c:v>192</c:v>
                </c:pt>
                <c:pt idx="1">
                  <c:v>269</c:v>
                </c:pt>
                <c:pt idx="2">
                  <c:v>358.149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44-483A-8B0B-43BAFB2863D8}"/>
            </c:ext>
          </c:extLst>
        </c:ser>
        <c:ser>
          <c:idx val="7"/>
          <c:order val="7"/>
          <c:tx>
            <c:strRef>
              <c:f>'8.3'!$A$17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('8.3'!$B$17,'8.3'!$D$17,'8.3'!$F$17)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B44-483A-8B0B-43BAFB2863D8}"/>
            </c:ext>
          </c:extLst>
        </c:ser>
        <c:ser>
          <c:idx val="8"/>
          <c:order val="8"/>
          <c:tx>
            <c:strRef>
              <c:f>'8.3'!$A$18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('8.3'!$B$18,'8.3'!$D$18,'8.3'!$F$18)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B44-483A-8B0B-43BAFB2863D8}"/>
            </c:ext>
          </c:extLst>
        </c:ser>
        <c:ser>
          <c:idx val="9"/>
          <c:order val="9"/>
          <c:tx>
            <c:strRef>
              <c:f>'8.3'!$A$19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('8.3'!$B$19,'8.3'!$D$19,'8.3'!$F$19)</c:f>
              <c:numCache>
                <c:formatCode>#,##0.0</c:formatCode>
                <c:ptCount val="3"/>
                <c:pt idx="0">
                  <c:v>6880.7290000000003</c:v>
                </c:pt>
                <c:pt idx="1">
                  <c:v>7788.6419999999998</c:v>
                </c:pt>
                <c:pt idx="2">
                  <c:v>7957.6459999999997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B44-483A-8B0B-43BAFB2863D8}"/>
            </c:ext>
          </c:extLst>
        </c:ser>
        <c:ser>
          <c:idx val="10"/>
          <c:order val="10"/>
          <c:tx>
            <c:strRef>
              <c:f>'8.3'!$A$20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('8.3'!$B$20,'8.3'!$D$20,'8.3'!$F$20)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44-483A-8B0B-43BAFB2863D8}"/>
            </c:ext>
          </c:extLst>
        </c:ser>
        <c:ser>
          <c:idx val="11"/>
          <c:order val="11"/>
          <c:tx>
            <c:strRef>
              <c:f>'8.3'!$A$21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('8.3'!$B$21,'8.3'!$D$21,'8.3'!$F$21)</c:f>
              <c:numCache>
                <c:formatCode>#,##0.0</c:formatCode>
                <c:ptCount val="3"/>
                <c:pt idx="0">
                  <c:v>49290.21</c:v>
                </c:pt>
                <c:pt idx="1">
                  <c:v>115929</c:v>
                </c:pt>
                <c:pt idx="2">
                  <c:v>99948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B44-483A-8B0B-43BAFB2863D8}"/>
            </c:ext>
          </c:extLst>
        </c:ser>
        <c:ser>
          <c:idx val="12"/>
          <c:order val="12"/>
          <c:tx>
            <c:strRef>
              <c:f>'8.3'!$A$22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('8.3'!$B$22,'8.3'!$D$22,'8.3'!$F$22)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B44-483A-8B0B-43BAFB2863D8}"/>
            </c:ext>
          </c:extLst>
        </c:ser>
        <c:ser>
          <c:idx val="13"/>
          <c:order val="13"/>
          <c:tx>
            <c:strRef>
              <c:f>'8.3'!$A$23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('8.3'!$B$23,'8.3'!$D$23,'8.3'!$F$23)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B44-483A-8B0B-43BAFB2863D8}"/>
            </c:ext>
          </c:extLst>
        </c:ser>
        <c:ser>
          <c:idx val="14"/>
          <c:order val="14"/>
          <c:tx>
            <c:strRef>
              <c:f>'8.3'!$A$24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('8.3'!$B$24,'8.3'!$D$24,'8.3'!$F$24)</c:f>
              <c:numCache>
                <c:formatCode>#,##0.0</c:formatCode>
                <c:ptCount val="3"/>
                <c:pt idx="0">
                  <c:v>2.2370000000000001</c:v>
                </c:pt>
                <c:pt idx="1">
                  <c:v>15.823</c:v>
                </c:pt>
                <c:pt idx="2">
                  <c:v>15.788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B44-483A-8B0B-43BAFB2863D8}"/>
            </c:ext>
          </c:extLst>
        </c:ser>
        <c:ser>
          <c:idx val="15"/>
          <c:order val="15"/>
          <c:tx>
            <c:strRef>
              <c:f>'8.3'!$A$25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('8.3'!$B$25,'8.3'!$D$25,'8.3'!$F$25)</c:f>
              <c:numCache>
                <c:formatCode>#,##0.0</c:formatCode>
                <c:ptCount val="3"/>
                <c:pt idx="0">
                  <c:v>264966.29099999997</c:v>
                </c:pt>
                <c:pt idx="1">
                  <c:v>423347.33399999992</c:v>
                </c:pt>
                <c:pt idx="2">
                  <c:v>533458.90399999986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B44-483A-8B0B-43BAFB286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6256512"/>
        <c:axId val="285934720"/>
      </c:barChart>
      <c:catAx>
        <c:axId val="28625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5934720"/>
        <c:crosses val="autoZero"/>
        <c:auto val="1"/>
        <c:lblAlgn val="ctr"/>
        <c:lblOffset val="100"/>
        <c:noMultiLvlLbl val="0"/>
      </c:catAx>
      <c:valAx>
        <c:axId val="285934720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2565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tx2"/>
              </a:solidFill>
            </c:spPr>
            <c:extLst>
              <c:ext xmlns:c16="http://schemas.microsoft.com/office/drawing/2014/chart" uri="{C3380CC4-5D6E-409C-BE32-E72D297353CC}">
                <c16:uniqueId val="{00000001-9801-414B-8E2F-A0817BD145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9801-414B-8E2F-A0817BD145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9801-414B-8E2F-A0817BD145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9801-414B-8E2F-A0817BD1451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9801-414B-8E2F-A0817BD1451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6-9801-414B-8E2F-A0817BD1451E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9801-414B-8E2F-A0817BD1451E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6BE8-4632-87C8-9B0C3CE8E245}"/>
              </c:ext>
            </c:extLst>
          </c:dPt>
          <c:cat>
            <c:numRef>
              <c:f>'8.3'!$O$27:$O$34</c:f>
              <c:numCache>
                <c:formatCode>#,##0.0</c:formatCode>
                <c:ptCount val="8"/>
              </c:numCache>
            </c:numRef>
          </c:cat>
          <c:val>
            <c:numRef>
              <c:f>'8.3'!$J$27:$J$34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6BE8-4632-87C8-9B0C3CE8E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E521-48D2-91B0-6C9037FC6DCC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E521-48D2-91B0-6C9037FC6DCC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E521-48D2-91B0-6C9037FC6DCC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E521-48D2-91B0-6C9037FC6DCC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E521-48D2-91B0-6C9037FC6DCC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E521-48D2-91B0-6C9037FC6DCC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E521-48D2-91B0-6C9037FC6DCC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E521-48D2-91B0-6C9037FC6DCC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E521-48D2-91B0-6C9037FC6DCC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E521-48D2-91B0-6C9037FC6DCC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E521-48D2-91B0-6C9037FC6DCC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E521-48D2-91B0-6C9037FC6DCC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E521-48D2-91B0-6C9037FC6DCC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E521-48D2-91B0-6C9037FC6DCC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E521-48D2-91B0-6C9037FC6DCC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E521-48D2-91B0-6C9037FC6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accent1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accent1"/>
                </a:solidFill>
              </a:rPr>
              <a:t>sektorů</a:t>
            </a:r>
            <a:r>
              <a:rPr lang="cs-CZ" sz="1000" baseline="0">
                <a:solidFill>
                  <a:schemeClr val="accent1"/>
                </a:solidFill>
              </a:rPr>
              <a:t> národního hospodářství</a:t>
            </a:r>
            <a:r>
              <a:rPr lang="cs-CZ" sz="1000">
                <a:solidFill>
                  <a:schemeClr val="accent1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2.8046199670838591E-3"/>
          <c:y val="2.285709735906401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482501679915928E-2"/>
          <c:y val="0.27106762224129999"/>
          <c:w val="0.70126884093696329"/>
          <c:h val="0.539787414683659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'8.4'!$A$27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('8.4'!$B$27,'8.4'!$D$27,'8.4'!$F$27)</c:f>
              <c:numCache>
                <c:formatCode>#,##0.0</c:formatCode>
                <c:ptCount val="3"/>
                <c:pt idx="0">
                  <c:v>12996.630000000001</c:v>
                </c:pt>
                <c:pt idx="1">
                  <c:v>12727.142</c:v>
                </c:pt>
                <c:pt idx="2">
                  <c:v>15346.878000000001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B-4CCD-9D10-C51C9B738AA8}"/>
            </c:ext>
          </c:extLst>
        </c:ser>
        <c:ser>
          <c:idx val="1"/>
          <c:order val="1"/>
          <c:tx>
            <c:strRef>
              <c:f>'8.4'!$A$28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('8.4'!$B$28,'8.4'!$D$28,'8.4'!$F$28)</c:f>
              <c:numCache>
                <c:formatCode>#,##0.0</c:formatCode>
                <c:ptCount val="3"/>
                <c:pt idx="0">
                  <c:v>7856.73</c:v>
                </c:pt>
                <c:pt idx="1">
                  <c:v>11070.15</c:v>
                </c:pt>
                <c:pt idx="2">
                  <c:v>13799.470000000001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FB-4CCD-9D10-C51C9B738AA8}"/>
            </c:ext>
          </c:extLst>
        </c:ser>
        <c:ser>
          <c:idx val="2"/>
          <c:order val="2"/>
          <c:tx>
            <c:strRef>
              <c:f>'8.4'!$A$29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('8.4'!$B$29,'8.4'!$D$29,'8.4'!$F$29)</c:f>
              <c:numCache>
                <c:formatCode>#,##0.0</c:formatCode>
                <c:ptCount val="3"/>
                <c:pt idx="0">
                  <c:v>1022.235</c:v>
                </c:pt>
                <c:pt idx="1">
                  <c:v>1504.578</c:v>
                </c:pt>
                <c:pt idx="2">
                  <c:v>1777.77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FB-4CCD-9D10-C51C9B738AA8}"/>
            </c:ext>
          </c:extLst>
        </c:ser>
        <c:ser>
          <c:idx val="3"/>
          <c:order val="3"/>
          <c:tx>
            <c:strRef>
              <c:f>'8.4'!$A$30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('8.4'!$B$30,'8.4'!$D$30,'8.4'!$F$30)</c:f>
              <c:numCache>
                <c:formatCode>#,##0.0</c:formatCode>
                <c:ptCount val="3"/>
                <c:pt idx="0">
                  <c:v>1440.076</c:v>
                </c:pt>
                <c:pt idx="1">
                  <c:v>2775.0030000000002</c:v>
                </c:pt>
                <c:pt idx="2">
                  <c:v>2594.9839999999999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FB-4CCD-9D10-C51C9B738AA8}"/>
            </c:ext>
          </c:extLst>
        </c:ser>
        <c:ser>
          <c:idx val="4"/>
          <c:order val="4"/>
          <c:tx>
            <c:strRef>
              <c:f>'8.4'!$A$31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('8.4'!$B$31,'8.4'!$D$31,'8.4'!$F$31)</c:f>
              <c:numCache>
                <c:formatCode>#,##0.0</c:formatCode>
                <c:ptCount val="3"/>
                <c:pt idx="0">
                  <c:v>557.54999999999995</c:v>
                </c:pt>
                <c:pt idx="1">
                  <c:v>758.9</c:v>
                </c:pt>
                <c:pt idx="2">
                  <c:v>619.79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FB-4CCD-9D10-C51C9B738AA8}"/>
            </c:ext>
          </c:extLst>
        </c:ser>
        <c:ser>
          <c:idx val="5"/>
          <c:order val="5"/>
          <c:tx>
            <c:strRef>
              <c:f>'8.4'!$A$32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('8.4'!$B$32,'8.4'!$D$32,'8.4'!$F$32)</c:f>
              <c:numCache>
                <c:formatCode>#,##0.0</c:formatCode>
                <c:ptCount val="3"/>
                <c:pt idx="0">
                  <c:v>162163.72399999999</c:v>
                </c:pt>
                <c:pt idx="1">
                  <c:v>229668.60500000001</c:v>
                </c:pt>
                <c:pt idx="2">
                  <c:v>280587.57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FB-4CCD-9D10-C51C9B738AA8}"/>
            </c:ext>
          </c:extLst>
        </c:ser>
        <c:ser>
          <c:idx val="6"/>
          <c:order val="6"/>
          <c:tx>
            <c:strRef>
              <c:f>'8.4'!$A$33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('8.4'!$B$33,'8.4'!$D$33,'8.4'!$F$33)</c:f>
              <c:numCache>
                <c:formatCode>#,##0.0</c:formatCode>
                <c:ptCount val="3"/>
                <c:pt idx="0">
                  <c:v>56920.703999999991</c:v>
                </c:pt>
                <c:pt idx="1">
                  <c:v>83698.506000000008</c:v>
                </c:pt>
                <c:pt idx="2">
                  <c:v>102175.82999999999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FB-4CCD-9D10-C51C9B738AA8}"/>
            </c:ext>
          </c:extLst>
        </c:ser>
        <c:ser>
          <c:idx val="7"/>
          <c:order val="7"/>
          <c:tx>
            <c:strRef>
              <c:f>'8.4'!$A$34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('8.4'!$B$34,'8.4'!$D$34,'8.4'!$F$34)</c:f>
              <c:numCache>
                <c:formatCode>#,##0.0</c:formatCode>
                <c:ptCount val="3"/>
                <c:pt idx="0">
                  <c:v>20412.381999999998</c:v>
                </c:pt>
                <c:pt idx="1">
                  <c:v>20573.017</c:v>
                </c:pt>
                <c:pt idx="2">
                  <c:v>23796.367000000002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FB-4CCD-9D10-C51C9B738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647232"/>
        <c:axId val="199648768"/>
      </c:barChart>
      <c:catAx>
        <c:axId val="19964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99648768"/>
        <c:crosses val="autoZero"/>
        <c:auto val="1"/>
        <c:lblAlgn val="ctr"/>
        <c:lblOffset val="100"/>
        <c:noMultiLvlLbl val="0"/>
      </c:catAx>
      <c:valAx>
        <c:axId val="199648768"/>
        <c:scaling>
          <c:orientation val="minMax"/>
          <c:max val="500000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99647232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894E-4"/>
          <c:y val="7.4740335724244878E-5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715856989273319E-2"/>
          <c:y val="0.23107234350197242"/>
          <c:w val="0.79406865013053884"/>
          <c:h val="0.2754370078740157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'8.4'!$A$38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'8.4'!$B$38</c:f>
              <c:numCache>
                <c:formatCode>0.0%</c:formatCode>
                <c:ptCount val="1"/>
                <c:pt idx="0">
                  <c:v>7.4624606099531948E-2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4-42CD-925A-5E49B358BA46}"/>
            </c:ext>
          </c:extLst>
        </c:ser>
        <c:ser>
          <c:idx val="1"/>
          <c:order val="1"/>
          <c:tx>
            <c:strRef>
              <c:f>'8.4'!$A$39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'8.4'!$B$39</c:f>
              <c:numCache>
                <c:formatCode>0.0%</c:formatCode>
                <c:ptCount val="1"/>
                <c:pt idx="0">
                  <c:v>4.5365165031200347E-2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4-42CD-925A-5E49B358BA46}"/>
            </c:ext>
          </c:extLst>
        </c:ser>
        <c:ser>
          <c:idx val="2"/>
          <c:order val="2"/>
          <c:tx>
            <c:strRef>
              <c:f>'8.4'!$A$40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'8.4'!$B$40</c:f>
              <c:numCache>
                <c:formatCode>0.0%</c:formatCode>
                <c:ptCount val="1"/>
                <c:pt idx="0">
                  <c:v>4.3485825768352721E-2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E4-42CD-925A-5E49B358B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684096"/>
        <c:axId val="199685632"/>
      </c:barChart>
      <c:catAx>
        <c:axId val="1996840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199685632"/>
        <c:crosses val="autoZero"/>
        <c:auto val="1"/>
        <c:lblAlgn val="ctr"/>
        <c:lblOffset val="100"/>
        <c:noMultiLvlLbl val="0"/>
      </c:catAx>
      <c:valAx>
        <c:axId val="199685632"/>
        <c:scaling>
          <c:orientation val="minMax"/>
          <c:max val="0.30000000000000004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99684096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1.5161347929261452E-3"/>
          <c:y val="0.65779056061106134"/>
          <c:w val="0.59835185448712147"/>
          <c:h val="0.2807322917956131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8.3669129329565634E-3"/>
          <c:y val="1.1669347203398033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'8.4'!$A$10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('8.4'!$B$10,'8.4'!$D$10,'8.4'!$F$10)</c:f>
              <c:numCache>
                <c:formatCode>#,##0.0</c:formatCode>
                <c:ptCount val="3"/>
                <c:pt idx="0">
                  <c:v>42734.383000000002</c:v>
                </c:pt>
                <c:pt idx="1">
                  <c:v>50158.447</c:v>
                </c:pt>
                <c:pt idx="2">
                  <c:v>57046.670999999995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9D-4093-8076-46C14AD4DAF7}"/>
            </c:ext>
          </c:extLst>
        </c:ser>
        <c:ser>
          <c:idx val="1"/>
          <c:order val="1"/>
          <c:tx>
            <c:strRef>
              <c:f>'8.4'!$A$11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('8.4'!$B$11,'8.4'!$D$11,'8.4'!$F$11)</c:f>
              <c:numCache>
                <c:formatCode>#,##0.0</c:formatCode>
                <c:ptCount val="3"/>
                <c:pt idx="0">
                  <c:v>554</c:v>
                </c:pt>
                <c:pt idx="1">
                  <c:v>772</c:v>
                </c:pt>
                <c:pt idx="2">
                  <c:v>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9D-4093-8076-46C14AD4DAF7}"/>
            </c:ext>
          </c:extLst>
        </c:ser>
        <c:ser>
          <c:idx val="2"/>
          <c:order val="2"/>
          <c:tx>
            <c:strRef>
              <c:f>'8.4'!$A$12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('8.4'!$B$12,'8.4'!$D$12,'8.4'!$F$12)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9D-4093-8076-46C14AD4DAF7}"/>
            </c:ext>
          </c:extLst>
        </c:ser>
        <c:ser>
          <c:idx val="3"/>
          <c:order val="3"/>
          <c:tx>
            <c:strRef>
              <c:f>'8.4'!$A$13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('8.4'!$B$13,'8.4'!$D$13,'8.4'!$F$13)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9D-4093-8076-46C14AD4DAF7}"/>
            </c:ext>
          </c:extLst>
        </c:ser>
        <c:ser>
          <c:idx val="4"/>
          <c:order val="4"/>
          <c:tx>
            <c:strRef>
              <c:f>'8.4'!$A$14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('8.4'!$B$14,'8.4'!$D$14,'8.4'!$F$14)</c:f>
              <c:numCache>
                <c:formatCode>#,##0.0</c:formatCode>
                <c:ptCount val="3"/>
                <c:pt idx="0">
                  <c:v>343.51</c:v>
                </c:pt>
                <c:pt idx="1">
                  <c:v>307.11</c:v>
                </c:pt>
                <c:pt idx="2">
                  <c:v>306.58999999999997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9D-4093-8076-46C14AD4DAF7}"/>
            </c:ext>
          </c:extLst>
        </c:ser>
        <c:ser>
          <c:idx val="5"/>
          <c:order val="5"/>
          <c:tx>
            <c:strRef>
              <c:f>'8.4'!$A$15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('8.4'!$B$15,'8.4'!$D$15,'8.4'!$F$15)</c:f>
              <c:numCache>
                <c:formatCode>#,##0.0</c:formatCode>
                <c:ptCount val="3"/>
                <c:pt idx="0">
                  <c:v>153.57000000000002</c:v>
                </c:pt>
                <c:pt idx="1">
                  <c:v>247.9</c:v>
                </c:pt>
                <c:pt idx="2">
                  <c:v>296.49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9D-4093-8076-46C14AD4DAF7}"/>
            </c:ext>
          </c:extLst>
        </c:ser>
        <c:ser>
          <c:idx val="6"/>
          <c:order val="6"/>
          <c:tx>
            <c:strRef>
              <c:f>'8.4'!$A$16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('8.4'!$B$16,'8.4'!$D$16,'8.4'!$F$16)</c:f>
              <c:numCache>
                <c:formatCode>#,##0.0</c:formatCode>
                <c:ptCount val="3"/>
                <c:pt idx="0">
                  <c:v>184098.62699999998</c:v>
                </c:pt>
                <c:pt idx="1">
                  <c:v>243902.91700000002</c:v>
                </c:pt>
                <c:pt idx="2">
                  <c:v>288638.13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9D-4093-8076-46C14AD4DAF7}"/>
            </c:ext>
          </c:extLst>
        </c:ser>
        <c:ser>
          <c:idx val="7"/>
          <c:order val="7"/>
          <c:tx>
            <c:strRef>
              <c:f>'8.4'!$A$17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('8.4'!$B$17,'8.4'!$D$17,'8.4'!$F$17)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F9D-4093-8076-46C14AD4DAF7}"/>
            </c:ext>
          </c:extLst>
        </c:ser>
        <c:ser>
          <c:idx val="8"/>
          <c:order val="8"/>
          <c:tx>
            <c:strRef>
              <c:f>'8.4'!$A$18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('8.4'!$B$18,'8.4'!$D$18,'8.4'!$F$18)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F9D-4093-8076-46C14AD4DAF7}"/>
            </c:ext>
          </c:extLst>
        </c:ser>
        <c:ser>
          <c:idx val="9"/>
          <c:order val="9"/>
          <c:tx>
            <c:strRef>
              <c:f>'8.4'!$A$19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('8.4'!$B$19,'8.4'!$D$19,'8.4'!$F$19)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F9D-4093-8076-46C14AD4DAF7}"/>
            </c:ext>
          </c:extLst>
        </c:ser>
        <c:ser>
          <c:idx val="10"/>
          <c:order val="10"/>
          <c:tx>
            <c:strRef>
              <c:f>'8.4'!$A$20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('8.4'!$B$20,'8.4'!$D$20,'8.4'!$F$20)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F9D-4093-8076-46C14AD4DAF7}"/>
            </c:ext>
          </c:extLst>
        </c:ser>
        <c:ser>
          <c:idx val="11"/>
          <c:order val="11"/>
          <c:tx>
            <c:strRef>
              <c:f>'8.4'!$A$21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('8.4'!$B$21,'8.4'!$D$21,'8.4'!$F$21)</c:f>
              <c:numCache>
                <c:formatCode>#,##0.0</c:formatCode>
                <c:ptCount val="3"/>
                <c:pt idx="0">
                  <c:v>0</c:v>
                </c:pt>
                <c:pt idx="1">
                  <c:v>322.39999999999998</c:v>
                </c:pt>
                <c:pt idx="2">
                  <c:v>531.55999999999995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F9D-4093-8076-46C14AD4DAF7}"/>
            </c:ext>
          </c:extLst>
        </c:ser>
        <c:ser>
          <c:idx val="12"/>
          <c:order val="12"/>
          <c:tx>
            <c:strRef>
              <c:f>'8.4'!$A$22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('8.4'!$B$22,'8.4'!$D$22,'8.4'!$F$22)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F9D-4093-8076-46C14AD4DAF7}"/>
            </c:ext>
          </c:extLst>
        </c:ser>
        <c:ser>
          <c:idx val="13"/>
          <c:order val="13"/>
          <c:tx>
            <c:strRef>
              <c:f>'8.4'!$A$23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('8.4'!$B$23,'8.4'!$D$23,'8.4'!$F$23)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F9D-4093-8076-46C14AD4DAF7}"/>
            </c:ext>
          </c:extLst>
        </c:ser>
        <c:ser>
          <c:idx val="14"/>
          <c:order val="14"/>
          <c:tx>
            <c:strRef>
              <c:f>'8.4'!$A$24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('8.4'!$B$24,'8.4'!$D$24,'8.4'!$F$24)</c:f>
              <c:numCache>
                <c:formatCode>#,##0.0</c:formatCode>
                <c:ptCount val="3"/>
                <c:pt idx="0">
                  <c:v>0</c:v>
                </c:pt>
                <c:pt idx="1">
                  <c:v>55.48</c:v>
                </c:pt>
                <c:pt idx="2">
                  <c:v>307.43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F9D-4093-8076-46C14AD4DAF7}"/>
            </c:ext>
          </c:extLst>
        </c:ser>
        <c:ser>
          <c:idx val="15"/>
          <c:order val="15"/>
          <c:tx>
            <c:strRef>
              <c:f>'8.4'!$A$25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('8.4'!$B$25,'8.4'!$D$25,'8.4'!$F$25)</c:f>
              <c:numCache>
                <c:formatCode>#,##0.0</c:formatCode>
                <c:ptCount val="3"/>
                <c:pt idx="0">
                  <c:v>51248.793000000005</c:v>
                </c:pt>
                <c:pt idx="1">
                  <c:v>80927.423000000039</c:v>
                </c:pt>
                <c:pt idx="2">
                  <c:v>100792.87999999998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F9D-4093-8076-46C14AD4D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4585984"/>
        <c:axId val="284587520"/>
      </c:barChart>
      <c:catAx>
        <c:axId val="28458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4587520"/>
        <c:crosses val="autoZero"/>
        <c:auto val="1"/>
        <c:lblAlgn val="ctr"/>
        <c:lblOffset val="100"/>
        <c:noMultiLvlLbl val="0"/>
      </c:catAx>
      <c:valAx>
        <c:axId val="2845875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4585984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309A-4B8B-9C9C-69DD6FC9E63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309A-4B8B-9C9C-69DD6FC9E63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309A-4B8B-9C9C-69DD6FC9E63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309A-4B8B-9C9C-69DD6FC9E63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309A-4B8B-9C9C-69DD6FC9E63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6-309A-4B8B-9C9C-69DD6FC9E635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309A-4B8B-9C9C-69DD6FC9E635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C55B-4F2D-A47F-E7BF0FB902C0}"/>
              </c:ext>
            </c:extLst>
          </c:dPt>
          <c:cat>
            <c:numRef>
              <c:f>'8.4'!$O$27:$O$34</c:f>
              <c:numCache>
                <c:formatCode>#,##0.0</c:formatCode>
                <c:ptCount val="8"/>
              </c:numCache>
            </c:numRef>
          </c:cat>
          <c:val>
            <c:numRef>
              <c:f>'8.4'!$J$27:$J$34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C55B-4F2D-A47F-E7BF0FB90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>
                <a:solidFill>
                  <a:schemeClr val="accent1"/>
                </a:solidFill>
              </a:defRPr>
            </a:pPr>
            <a:r>
              <a:rPr lang="cs-CZ" sz="1000" baseline="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Podíl paliv na dodávkách tepla</a:t>
            </a:r>
          </a:p>
        </c:rich>
      </c:tx>
      <c:layout>
        <c:manualLayout>
          <c:xMode val="edge"/>
          <c:yMode val="edge"/>
          <c:x val="8.7851731180618178E-4"/>
          <c:y val="1.11008325624421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817413520027029"/>
          <c:y val="0.1167687372411782"/>
          <c:w val="0.70632167844727234"/>
          <c:h val="0.8591450691336103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233060"/>
              </a:solidFill>
            </c:spPr>
            <c:extLst>
              <c:ext xmlns:c16="http://schemas.microsoft.com/office/drawing/2014/chart" uri="{C3380CC4-5D6E-409C-BE32-E72D297353CC}">
                <c16:uniqueId val="{00000001-9873-4A6F-9B29-7304FFDDD914}"/>
              </c:ext>
            </c:extLst>
          </c:dPt>
          <c:dPt>
            <c:idx val="1"/>
            <c:bubble3D val="0"/>
            <c:spPr>
              <a:solidFill>
                <a:srgbClr val="5A6588"/>
              </a:solidFill>
            </c:spPr>
            <c:extLst>
              <c:ext xmlns:c16="http://schemas.microsoft.com/office/drawing/2014/chart" uri="{C3380CC4-5D6E-409C-BE32-E72D297353CC}">
                <c16:uniqueId val="{00000003-9873-4A6F-9B29-7304FFDDD914}"/>
              </c:ext>
            </c:extLst>
          </c:dPt>
          <c:dPt>
            <c:idx val="2"/>
            <c:bubble3D val="0"/>
            <c:spPr>
              <a:solidFill>
                <a:srgbClr val="9198B0"/>
              </a:solidFill>
            </c:spPr>
            <c:extLst>
              <c:ext xmlns:c16="http://schemas.microsoft.com/office/drawing/2014/chart" uri="{C3380CC4-5D6E-409C-BE32-E72D297353CC}">
                <c16:uniqueId val="{00000005-9873-4A6F-9B29-7304FFDDD914}"/>
              </c:ext>
            </c:extLst>
          </c:dPt>
          <c:dPt>
            <c:idx val="3"/>
            <c:bubble3D val="0"/>
            <c:spPr>
              <a:solidFill>
                <a:srgbClr val="C8CBD7"/>
              </a:solidFill>
            </c:spPr>
            <c:extLst>
              <c:ext xmlns:c16="http://schemas.microsoft.com/office/drawing/2014/chart" uri="{C3380CC4-5D6E-409C-BE32-E72D297353CC}">
                <c16:uniqueId val="{0000000A-70B9-4039-A717-E40AAAE6A29C}"/>
              </c:ext>
            </c:extLst>
          </c:dPt>
          <c:dPt>
            <c:idx val="4"/>
            <c:bubble3D val="0"/>
            <c:spPr>
              <a:solidFill>
                <a:srgbClr val="E02C1F"/>
              </a:solidFill>
            </c:spPr>
            <c:extLst>
              <c:ext xmlns:c16="http://schemas.microsoft.com/office/drawing/2014/chart" uri="{C3380CC4-5D6E-409C-BE32-E72D297353CC}">
                <c16:uniqueId val="{0000000B-70B9-4039-A717-E40AAAE6A29C}"/>
              </c:ext>
            </c:extLst>
          </c:dPt>
          <c:dPt>
            <c:idx val="5"/>
            <c:bubble3D val="0"/>
            <c:spPr>
              <a:solidFill>
                <a:srgbClr val="E86158"/>
              </a:solidFill>
            </c:spPr>
            <c:extLst>
              <c:ext xmlns:c16="http://schemas.microsoft.com/office/drawing/2014/chart" uri="{C3380CC4-5D6E-409C-BE32-E72D297353CC}">
                <c16:uniqueId val="{0000000C-70B9-4039-A717-E40AAAE6A29C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9873-4A6F-9B29-7304FFDDD914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D-70B9-4039-A717-E40AAAE6A29C}"/>
              </c:ext>
            </c:extLst>
          </c:dPt>
          <c:dPt>
            <c:idx val="8"/>
            <c:bubble3D val="0"/>
            <c:spPr>
              <a:solidFill>
                <a:srgbClr val="262626"/>
              </a:solidFill>
            </c:spPr>
            <c:extLst>
              <c:ext xmlns:c16="http://schemas.microsoft.com/office/drawing/2014/chart" uri="{C3380CC4-5D6E-409C-BE32-E72D297353CC}">
                <c16:uniqueId val="{0000000E-70B9-4039-A717-E40AAAE6A29C}"/>
              </c:ext>
            </c:extLst>
          </c:dPt>
          <c:dPt>
            <c:idx val="9"/>
            <c:bubble3D val="0"/>
            <c:spPr>
              <a:solidFill>
                <a:srgbClr val="646363"/>
              </a:solidFill>
            </c:spPr>
            <c:extLst>
              <c:ext xmlns:c16="http://schemas.microsoft.com/office/drawing/2014/chart" uri="{C3380CC4-5D6E-409C-BE32-E72D297353CC}">
                <c16:uniqueId val="{0000000F-70B9-4039-A717-E40AAAE6A29C}"/>
              </c:ext>
            </c:extLst>
          </c:dPt>
          <c:dPt>
            <c:idx val="10"/>
            <c:bubble3D val="0"/>
            <c:spPr>
              <a:solidFill>
                <a:srgbClr val="9D9D9C"/>
              </a:solidFill>
            </c:spPr>
            <c:extLst>
              <c:ext xmlns:c16="http://schemas.microsoft.com/office/drawing/2014/chart" uri="{C3380CC4-5D6E-409C-BE32-E72D297353CC}">
                <c16:uniqueId val="{00000010-70B9-4039-A717-E40AAAE6A29C}"/>
              </c:ext>
            </c:extLst>
          </c:dPt>
          <c:dPt>
            <c:idx val="11"/>
            <c:bubble3D val="0"/>
            <c:spPr>
              <a:solidFill>
                <a:srgbClr val="D0D0D0"/>
              </a:solidFill>
            </c:spPr>
            <c:extLst>
              <c:ext xmlns:c16="http://schemas.microsoft.com/office/drawing/2014/chart" uri="{C3380CC4-5D6E-409C-BE32-E72D297353CC}">
                <c16:uniqueId val="{0000000A-4293-46FE-8B47-2350727370E2}"/>
              </c:ext>
            </c:extLst>
          </c:dPt>
          <c:dPt>
            <c:idx val="12"/>
            <c:bubble3D val="0"/>
            <c:spPr>
              <a:pattFill prst="ltUpDiag">
                <a:fgClr>
                  <a:srgbClr val="23315F"/>
                </a:fgClr>
                <a:bgClr>
                  <a:sysClr val="window" lastClr="FFFFFF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4293-46FE-8B47-2350727370E2}"/>
              </c:ext>
            </c:extLst>
          </c:dPt>
          <c:dPt>
            <c:idx val="13"/>
            <c:bubble3D val="0"/>
            <c:spPr>
              <a:pattFill prst="ltUpDiag">
                <a:fgClr>
                  <a:srgbClr val="E02C1F"/>
                </a:fgClr>
                <a:bgClr>
                  <a:sysClr val="window" lastClr="FFFFFF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1-70B9-4039-A717-E40AAAE6A29C}"/>
              </c:ext>
            </c:extLst>
          </c:dPt>
          <c:dPt>
            <c:idx val="14"/>
            <c:bubble3D val="0"/>
            <c:spPr>
              <a:pattFill prst="ltUpDiag">
                <a:fgClr>
                  <a:srgbClr val="5A6588"/>
                </a:fgClr>
                <a:bgClr>
                  <a:sysClr val="window" lastClr="FFFFFF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2-70B9-4039-A717-E40AAAE6A29C}"/>
              </c:ext>
            </c:extLst>
          </c:dPt>
          <c:dPt>
            <c:idx val="15"/>
            <c:bubble3D val="0"/>
            <c:spPr>
              <a:pattFill prst="ltUpDiag">
                <a:fgClr>
                  <a:srgbClr val="E86158"/>
                </a:fgClr>
                <a:bgClr>
                  <a:sysClr val="window" lastClr="FFFFFF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9873-4A6F-9B29-7304FFDDD914}"/>
              </c:ext>
            </c:extLst>
          </c:dPt>
          <c:dLbls>
            <c:dLbl>
              <c:idx val="1"/>
              <c:layout>
                <c:manualLayout>
                  <c:x val="0.16750461065631261"/>
                  <c:y val="3.03865350164562E-2"/>
                </c:manualLayout>
              </c:layout>
              <c:numFmt formatCode="0%" sourceLinked="0"/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73-4A6F-9B29-7304FFDDD914}"/>
                </c:ext>
              </c:extLst>
            </c:dLbl>
            <c:dLbl>
              <c:idx val="2"/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9873-4A6F-9B29-7304FFDDD914}"/>
                </c:ext>
              </c:extLst>
            </c:dLbl>
            <c:dLbl>
              <c:idx val="3"/>
              <c:layout>
                <c:manualLayout>
                  <c:x val="0.17106853854261728"/>
                  <c:y val="0.10582010582010581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B9-4039-A717-E40AAAE6A2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B9-4039-A717-E40AAAE6A2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B9-4039-A717-E40AAAE6A29C}"/>
                </c:ext>
              </c:extLst>
            </c:dLbl>
            <c:dLbl>
              <c:idx val="6"/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9873-4A6F-9B29-7304FFDDD914}"/>
                </c:ext>
              </c:extLst>
            </c:dLbl>
            <c:dLbl>
              <c:idx val="7"/>
              <c:layout>
                <c:manualLayout>
                  <c:x val="-0.16731603116500593"/>
                  <c:y val="9.203416239636697E-2"/>
                </c:manualLayout>
              </c:layout>
              <c:numFmt formatCode="0.0%" sourceLinked="0"/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B9-4039-A717-E40AAAE6A2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B9-4039-A717-E40AAAE6A29C}"/>
                </c:ext>
              </c:extLst>
            </c:dLbl>
            <c:dLbl>
              <c:idx val="9"/>
              <c:layout>
                <c:manualLayout>
                  <c:x val="-0.175942701019564"/>
                  <c:y val="-4.6850477023705372E-2"/>
                </c:manualLayout>
              </c:layout>
              <c:numFmt formatCode="0%" sourceLinked="0"/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B9-4039-A717-E40AAAE6A2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B9-4039-A717-E40AAAE6A29C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4293-46FE-8B47-2350727370E2}"/>
                </c:ext>
              </c:extLst>
            </c:dLbl>
            <c:dLbl>
              <c:idx val="12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4293-46FE-8B47-2350727370E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B9-4039-A717-E40AAAE6A29C}"/>
                </c:ext>
              </c:extLst>
            </c:dLbl>
            <c:dLbl>
              <c:idx val="14"/>
              <c:layout>
                <c:manualLayout>
                  <c:x val="-0.16963342616383292"/>
                  <c:y val="-8.0703245427654918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B9-4039-A717-E40AAAE6A29C}"/>
                </c:ext>
              </c:extLst>
            </c:dLbl>
            <c:dLbl>
              <c:idx val="15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9873-4A6F-9B29-7304FFDDD9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'5.1'!$A$26:$A$41</c:f>
              <c:strCache>
                <c:ptCount val="16"/>
                <c:pt idx="0">
                  <c:v>Biomasa</c:v>
                </c:pt>
                <c:pt idx="1">
                  <c:v>Bioplyn</c:v>
                </c:pt>
                <c:pt idx="2">
                  <c:v>Černé uhlí</c:v>
                </c:pt>
                <c:pt idx="3">
                  <c:v>Elektrická energie</c:v>
                </c:pt>
                <c:pt idx="4">
                  <c:v>Energie prostředí (tepelné čerpadlo)</c:v>
                </c:pt>
                <c:pt idx="5">
                  <c:v>Energie Slunce (solární kolektor)</c:v>
                </c:pt>
                <c:pt idx="6">
                  <c:v>Hnědé uhlí</c:v>
                </c:pt>
                <c:pt idx="7">
                  <c:v>Jaderné palivo</c:v>
                </c:pt>
                <c:pt idx="8">
                  <c:v>Koks</c:v>
                </c:pt>
                <c:pt idx="9">
                  <c:v>Odpadní teplo</c:v>
                </c:pt>
                <c:pt idx="10">
                  <c:v>Ostatní kapalná paliva</c:v>
                </c:pt>
                <c:pt idx="11">
                  <c:v>Ostatní pevná paliva</c:v>
                </c:pt>
                <c:pt idx="12">
                  <c:v>Ostatní plyny</c:v>
                </c:pt>
                <c:pt idx="13">
                  <c:v>Ostatní</c:v>
                </c:pt>
                <c:pt idx="14">
                  <c:v>Topné oleje</c:v>
                </c:pt>
                <c:pt idx="15">
                  <c:v>Zemní plyn</c:v>
                </c:pt>
              </c:strCache>
            </c:strRef>
          </c:cat>
          <c:val>
            <c:numRef>
              <c:f>'5.1'!$B$26:$B$41</c:f>
              <c:numCache>
                <c:formatCode>#,##0.0</c:formatCode>
                <c:ptCount val="16"/>
                <c:pt idx="0">
                  <c:v>3230.4407960000003</c:v>
                </c:pt>
                <c:pt idx="1">
                  <c:v>164.62248500000004</c:v>
                </c:pt>
                <c:pt idx="2">
                  <c:v>1909.4624819999999</c:v>
                </c:pt>
                <c:pt idx="3">
                  <c:v>18.750863000000003</c:v>
                </c:pt>
                <c:pt idx="4">
                  <c:v>27.783886998822602</c:v>
                </c:pt>
                <c:pt idx="5">
                  <c:v>0.75853900000000007</c:v>
                </c:pt>
                <c:pt idx="6">
                  <c:v>10908.941696000002</c:v>
                </c:pt>
                <c:pt idx="7">
                  <c:v>368.70026999999999</c:v>
                </c:pt>
                <c:pt idx="8">
                  <c:v>5.5999999999999994E-2</c:v>
                </c:pt>
                <c:pt idx="9">
                  <c:v>245.46740800000003</c:v>
                </c:pt>
                <c:pt idx="10">
                  <c:v>19.549922000000002</c:v>
                </c:pt>
                <c:pt idx="11">
                  <c:v>948.45548500000018</c:v>
                </c:pt>
                <c:pt idx="12">
                  <c:v>629.20771999999999</c:v>
                </c:pt>
                <c:pt idx="13">
                  <c:v>0</c:v>
                </c:pt>
                <c:pt idx="14">
                  <c:v>47.293996</c:v>
                </c:pt>
                <c:pt idx="15">
                  <c:v>6876.1009570011738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873-4A6F-9B29-7304FFDDD91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5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F57-466C-BAA9-D24AC6218E6A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F57-466C-BAA9-D24AC6218E6A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F57-466C-BAA9-D24AC6218E6A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F57-466C-BAA9-D24AC6218E6A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F57-466C-BAA9-D24AC6218E6A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F57-466C-BAA9-D24AC6218E6A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4F57-466C-BAA9-D24AC6218E6A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4F57-466C-BAA9-D24AC6218E6A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4F57-466C-BAA9-D24AC6218E6A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4F57-466C-BAA9-D24AC6218E6A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4F57-466C-BAA9-D24AC6218E6A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4F57-466C-BAA9-D24AC6218E6A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4F57-466C-BAA9-D24AC6218E6A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4F57-466C-BAA9-D24AC6218E6A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4F57-466C-BAA9-D24AC6218E6A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4F57-466C-BAA9-D24AC6218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tx2"/>
                </a:solidFill>
              </a:rPr>
              <a:t>sektorů</a:t>
            </a:r>
            <a:r>
              <a:rPr lang="cs-CZ" sz="1000" baseline="0">
                <a:solidFill>
                  <a:schemeClr val="tx2"/>
                </a:solidFill>
              </a:rPr>
              <a:t> národního hospodářství</a:t>
            </a:r>
            <a:r>
              <a:rPr lang="cs-CZ" sz="1000">
                <a:solidFill>
                  <a:schemeClr val="tx2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2.6990647660880451E-3"/>
          <c:y val="7.6037887224437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31919219025079E-2"/>
          <c:y val="0.25069991251093615"/>
          <c:w val="0.65337529325185317"/>
          <c:h val="0.551472940882389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'8.5'!$A$27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'8.5'!$C$38:$E$38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('8.5'!$B$27,'8.5'!$D$27,'8.5'!$F$27)</c:f>
              <c:numCache>
                <c:formatCode>#,##0.0</c:formatCode>
                <c:ptCount val="3"/>
                <c:pt idx="0">
                  <c:v>10321.073999999999</c:v>
                </c:pt>
                <c:pt idx="1">
                  <c:v>16435.641</c:v>
                </c:pt>
                <c:pt idx="2">
                  <c:v>18254.308000000001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1-49C0-959A-DDCB6551FDAE}"/>
            </c:ext>
          </c:extLst>
        </c:ser>
        <c:ser>
          <c:idx val="1"/>
          <c:order val="1"/>
          <c:tx>
            <c:strRef>
              <c:f>'8.5'!$A$28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'8.5'!$C$38:$E$38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('8.5'!$B$28,'8.5'!$D$28,'8.5'!$F$28)</c:f>
              <c:numCache>
                <c:formatCode>#,##0.0</c:formatCode>
                <c:ptCount val="3"/>
                <c:pt idx="0">
                  <c:v>3274.5</c:v>
                </c:pt>
                <c:pt idx="1">
                  <c:v>4998.93</c:v>
                </c:pt>
                <c:pt idx="2">
                  <c:v>5906.83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B1-49C0-959A-DDCB6551FDAE}"/>
            </c:ext>
          </c:extLst>
        </c:ser>
        <c:ser>
          <c:idx val="2"/>
          <c:order val="2"/>
          <c:tx>
            <c:strRef>
              <c:f>'8.5'!$A$29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'8.5'!$C$38:$E$38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('8.5'!$B$29,'8.5'!$D$29,'8.5'!$F$29)</c:f>
              <c:numCache>
                <c:formatCode>#,##0.0</c:formatCode>
                <c:ptCount val="3"/>
                <c:pt idx="0">
                  <c:v>156.65</c:v>
                </c:pt>
                <c:pt idx="1">
                  <c:v>380.61</c:v>
                </c:pt>
                <c:pt idx="2">
                  <c:v>429.12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B1-49C0-959A-DDCB6551FDAE}"/>
            </c:ext>
          </c:extLst>
        </c:ser>
        <c:ser>
          <c:idx val="3"/>
          <c:order val="3"/>
          <c:tx>
            <c:strRef>
              <c:f>'8.5'!$A$30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'8.5'!$C$38:$E$38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('8.5'!$B$30,'8.5'!$D$30,'8.5'!$F$30)</c:f>
              <c:numCache>
                <c:formatCode>#,##0.0</c:formatCode>
                <c:ptCount val="3"/>
                <c:pt idx="0">
                  <c:v>218</c:v>
                </c:pt>
                <c:pt idx="1">
                  <c:v>458.7</c:v>
                </c:pt>
                <c:pt idx="2">
                  <c:v>546.20000000000005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B1-49C0-959A-DDCB6551FDAE}"/>
            </c:ext>
          </c:extLst>
        </c:ser>
        <c:ser>
          <c:idx val="4"/>
          <c:order val="4"/>
          <c:tx>
            <c:strRef>
              <c:f>'8.5'!$A$31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'8.5'!$C$38:$E$38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('8.5'!$B$31,'8.5'!$D$31,'8.5'!$F$31)</c:f>
              <c:numCache>
                <c:formatCode>#,##0.0</c:formatCode>
                <c:ptCount val="3"/>
                <c:pt idx="0">
                  <c:v>6848.902</c:v>
                </c:pt>
                <c:pt idx="1">
                  <c:v>6135.8379999999997</c:v>
                </c:pt>
                <c:pt idx="2">
                  <c:v>7640.4230000000007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B1-49C0-959A-DDCB6551FDAE}"/>
            </c:ext>
          </c:extLst>
        </c:ser>
        <c:ser>
          <c:idx val="5"/>
          <c:order val="5"/>
          <c:tx>
            <c:strRef>
              <c:f>'8.5'!$A$32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('8.5'!$B$32,'8.5'!$D$32,'8.5'!$F$32)</c:f>
              <c:numCache>
                <c:formatCode>#,##0.0</c:formatCode>
                <c:ptCount val="3"/>
                <c:pt idx="0">
                  <c:v>66029.322999999989</c:v>
                </c:pt>
                <c:pt idx="1">
                  <c:v>103428.30799999999</c:v>
                </c:pt>
                <c:pt idx="2">
                  <c:v>128567.62499999997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B1-49C0-959A-DDCB6551FDAE}"/>
            </c:ext>
          </c:extLst>
        </c:ser>
        <c:ser>
          <c:idx val="6"/>
          <c:order val="6"/>
          <c:tx>
            <c:strRef>
              <c:f>'8.5'!$A$33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('8.5'!$B$33,'8.5'!$D$33,'8.5'!$F$33)</c:f>
              <c:numCache>
                <c:formatCode>#,##0.0</c:formatCode>
                <c:ptCount val="3"/>
                <c:pt idx="0">
                  <c:v>24900.246999999996</c:v>
                </c:pt>
                <c:pt idx="1">
                  <c:v>43280.245000000017</c:v>
                </c:pt>
                <c:pt idx="2">
                  <c:v>51953.944000000003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B1-49C0-959A-DDCB6551FDAE}"/>
            </c:ext>
          </c:extLst>
        </c:ser>
        <c:ser>
          <c:idx val="7"/>
          <c:order val="7"/>
          <c:tx>
            <c:strRef>
              <c:f>'8.5'!$A$34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('8.5'!$B$34,'8.5'!$D$34,'8.5'!$F$34)</c:f>
              <c:numCache>
                <c:formatCode>#,##0.0</c:formatCode>
                <c:ptCount val="3"/>
                <c:pt idx="0">
                  <c:v>24.27</c:v>
                </c:pt>
                <c:pt idx="1">
                  <c:v>50.49</c:v>
                </c:pt>
                <c:pt idx="2">
                  <c:v>52.620000000000005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B1-49C0-959A-DDCB6551F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6978816"/>
        <c:axId val="286980352"/>
      </c:barChart>
      <c:catAx>
        <c:axId val="28697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980352"/>
        <c:crosses val="autoZero"/>
        <c:auto val="1"/>
        <c:lblAlgn val="ctr"/>
        <c:lblOffset val="100"/>
        <c:noMultiLvlLbl val="0"/>
      </c:catAx>
      <c:valAx>
        <c:axId val="286980352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978816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94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592781633521109E-2"/>
          <c:y val="0.27588277344330603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'8.5'!$A$38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'8.5'!$B$38</c:f>
              <c:numCache>
                <c:formatCode>0.0%</c:formatCode>
                <c:ptCount val="1"/>
                <c:pt idx="0">
                  <c:v>1.6678240795040718E-2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5E-4BE5-871E-3DB8301B520D}"/>
            </c:ext>
          </c:extLst>
        </c:ser>
        <c:ser>
          <c:idx val="1"/>
          <c:order val="1"/>
          <c:tx>
            <c:strRef>
              <c:f>'8.5'!$A$39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'8.5'!$B$39</c:f>
              <c:numCache>
                <c:formatCode>0.0%</c:formatCode>
                <c:ptCount val="1"/>
                <c:pt idx="0">
                  <c:v>2.7671430416377676E-2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5E-4BE5-871E-3DB8301B520D}"/>
            </c:ext>
          </c:extLst>
        </c:ser>
        <c:ser>
          <c:idx val="2"/>
          <c:order val="2"/>
          <c:tx>
            <c:strRef>
              <c:f>'8.5'!$A$40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'8.5'!$B$40</c:f>
              <c:numCache>
                <c:formatCode>0.0%</c:formatCode>
                <c:ptCount val="1"/>
                <c:pt idx="0">
                  <c:v>2.1558544376180582E-2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5E-4BE5-871E-3DB8301B5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032064"/>
        <c:axId val="287033600"/>
      </c:barChart>
      <c:catAx>
        <c:axId val="2870320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7033600"/>
        <c:crosses val="autoZero"/>
        <c:auto val="1"/>
        <c:lblAlgn val="ctr"/>
        <c:lblOffset val="100"/>
        <c:noMultiLvlLbl val="0"/>
      </c:catAx>
      <c:valAx>
        <c:axId val="287033600"/>
        <c:scaling>
          <c:orientation val="minMax"/>
          <c:max val="0.30000000000000004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7032064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1.5162396231415507E-3"/>
          <c:y val="0.76406173692914925"/>
          <c:w val="0.59974858669514242"/>
          <c:h val="0.2359385331183894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1.2247503206054425E-3"/>
          <c:y val="4.1151285518635811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'8.5'!$A$10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('8.5'!$B$10,'8.5'!$D$10,'8.5'!$F$10)</c:f>
              <c:numCache>
                <c:formatCode>#,##0.0</c:formatCode>
                <c:ptCount val="3"/>
                <c:pt idx="0">
                  <c:v>52368.002</c:v>
                </c:pt>
                <c:pt idx="1">
                  <c:v>83288.173999999985</c:v>
                </c:pt>
                <c:pt idx="2">
                  <c:v>100675.50499999999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C-4332-BEC4-2ACA99A4C3FB}"/>
            </c:ext>
          </c:extLst>
        </c:ser>
        <c:ser>
          <c:idx val="1"/>
          <c:order val="1"/>
          <c:tx>
            <c:strRef>
              <c:f>'8.5'!$A$11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('8.5'!$B$11,'8.5'!$D$11,'8.5'!$F$11)</c:f>
              <c:numCache>
                <c:formatCode>#,##0.0</c:formatCode>
                <c:ptCount val="3"/>
                <c:pt idx="0">
                  <c:v>3258.4110000000001</c:v>
                </c:pt>
                <c:pt idx="1">
                  <c:v>4695.6659999999993</c:v>
                </c:pt>
                <c:pt idx="2">
                  <c:v>4923.4360000000006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C-4332-BEC4-2ACA99A4C3FB}"/>
            </c:ext>
          </c:extLst>
        </c:ser>
        <c:ser>
          <c:idx val="2"/>
          <c:order val="2"/>
          <c:tx>
            <c:strRef>
              <c:f>'8.5'!$A$12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('8.5'!$B$12,'8.5'!$D$12,'8.5'!$F$12)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0C-4332-BEC4-2ACA99A4C3FB}"/>
            </c:ext>
          </c:extLst>
        </c:ser>
        <c:ser>
          <c:idx val="3"/>
          <c:order val="3"/>
          <c:tx>
            <c:strRef>
              <c:f>'8.5'!$A$13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('8.5'!$B$13,'8.5'!$D$13,'8.5'!$F$13)</c:f>
              <c:numCache>
                <c:formatCode>#,##0.0</c:formatCode>
                <c:ptCount val="3"/>
                <c:pt idx="0">
                  <c:v>453.4</c:v>
                </c:pt>
                <c:pt idx="1">
                  <c:v>499.25</c:v>
                </c:pt>
                <c:pt idx="2">
                  <c:v>499.83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0C-4332-BEC4-2ACA99A4C3FB}"/>
            </c:ext>
          </c:extLst>
        </c:ser>
        <c:ser>
          <c:idx val="4"/>
          <c:order val="4"/>
          <c:tx>
            <c:strRef>
              <c:f>'8.5'!$A$14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('8.5'!$B$14,'8.5'!$D$14,'8.5'!$F$14)</c:f>
              <c:numCache>
                <c:formatCode>#,##0.0</c:formatCode>
                <c:ptCount val="3"/>
                <c:pt idx="0">
                  <c:v>81.5</c:v>
                </c:pt>
                <c:pt idx="1">
                  <c:v>55.22</c:v>
                </c:pt>
                <c:pt idx="2">
                  <c:v>27.6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0C-4332-BEC4-2ACA99A4C3FB}"/>
            </c:ext>
          </c:extLst>
        </c:ser>
        <c:ser>
          <c:idx val="5"/>
          <c:order val="5"/>
          <c:tx>
            <c:strRef>
              <c:f>'8.5'!$A$15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('8.5'!$B$15,'8.5'!$D$15,'8.5'!$F$15)</c:f>
              <c:numCache>
                <c:formatCode>#,##0.0</c:formatCode>
                <c:ptCount val="3"/>
                <c:pt idx="0">
                  <c:v>8.6</c:v>
                </c:pt>
                <c:pt idx="1">
                  <c:v>5.4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0C-4332-BEC4-2ACA99A4C3FB}"/>
            </c:ext>
          </c:extLst>
        </c:ser>
        <c:ser>
          <c:idx val="6"/>
          <c:order val="6"/>
          <c:tx>
            <c:strRef>
              <c:f>'8.5'!$A$16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('8.5'!$B$16,'8.5'!$D$16,'8.5'!$F$16)</c:f>
              <c:numCache>
                <c:formatCode>#,##0.0</c:formatCode>
                <c:ptCount val="3"/>
                <c:pt idx="0">
                  <c:v>1634</c:v>
                </c:pt>
                <c:pt idx="1">
                  <c:v>28031.484</c:v>
                </c:pt>
                <c:pt idx="2">
                  <c:v>37726.894999999997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0C-4332-BEC4-2ACA99A4C3FB}"/>
            </c:ext>
          </c:extLst>
        </c:ser>
        <c:ser>
          <c:idx val="7"/>
          <c:order val="7"/>
          <c:tx>
            <c:strRef>
              <c:f>'8.5'!$A$17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('8.5'!$B$17,'8.5'!$D$17,'8.5'!$F$17)</c:f>
              <c:numCache>
                <c:formatCode>#,##0.0</c:formatCode>
                <c:ptCount val="3"/>
                <c:pt idx="0">
                  <c:v>3274.5</c:v>
                </c:pt>
                <c:pt idx="1">
                  <c:v>4998.88</c:v>
                </c:pt>
                <c:pt idx="2">
                  <c:v>5906.83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0C-4332-BEC4-2ACA99A4C3FB}"/>
            </c:ext>
          </c:extLst>
        </c:ser>
        <c:ser>
          <c:idx val="8"/>
          <c:order val="8"/>
          <c:tx>
            <c:strRef>
              <c:f>'8.5'!$A$18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('8.5'!$B$18,'8.5'!$D$18,'8.5'!$F$18)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0C-4332-BEC4-2ACA99A4C3FB}"/>
            </c:ext>
          </c:extLst>
        </c:ser>
        <c:ser>
          <c:idx val="9"/>
          <c:order val="9"/>
          <c:tx>
            <c:strRef>
              <c:f>'8.5'!$A$19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('8.5'!$B$19,'8.5'!$D$19,'8.5'!$F$19)</c:f>
              <c:numCache>
                <c:formatCode>#,##0.0</c:formatCode>
                <c:ptCount val="3"/>
                <c:pt idx="0">
                  <c:v>2148.9229999999998</c:v>
                </c:pt>
                <c:pt idx="1">
                  <c:v>973.48800000000006</c:v>
                </c:pt>
                <c:pt idx="2">
                  <c:v>1412.4449999999999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40C-4332-BEC4-2ACA99A4C3FB}"/>
            </c:ext>
          </c:extLst>
        </c:ser>
        <c:ser>
          <c:idx val="10"/>
          <c:order val="10"/>
          <c:tx>
            <c:strRef>
              <c:f>'8.5'!$A$20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('8.5'!$B$20,'8.5'!$D$20,'8.5'!$F$20)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40C-4332-BEC4-2ACA99A4C3FB}"/>
            </c:ext>
          </c:extLst>
        </c:ser>
        <c:ser>
          <c:idx val="11"/>
          <c:order val="11"/>
          <c:tx>
            <c:strRef>
              <c:f>'8.5'!$A$21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('8.5'!$B$21,'8.5'!$D$21,'8.5'!$F$21)</c:f>
              <c:numCache>
                <c:formatCode>#,##0.0</c:formatCode>
                <c:ptCount val="3"/>
                <c:pt idx="0">
                  <c:v>1184.606</c:v>
                </c:pt>
                <c:pt idx="1">
                  <c:v>758.55700000000002</c:v>
                </c:pt>
                <c:pt idx="2">
                  <c:v>882.58900000000006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40C-4332-BEC4-2ACA99A4C3FB}"/>
            </c:ext>
          </c:extLst>
        </c:ser>
        <c:ser>
          <c:idx val="12"/>
          <c:order val="12"/>
          <c:tx>
            <c:strRef>
              <c:f>'8.5'!$A$22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'8.5'!$C$38:$E$38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('8.5'!$B$22,'8.5'!$D$22,'8.5'!$F$22)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40C-4332-BEC4-2ACA99A4C3FB}"/>
            </c:ext>
          </c:extLst>
        </c:ser>
        <c:ser>
          <c:idx val="13"/>
          <c:order val="13"/>
          <c:tx>
            <c:strRef>
              <c:f>'8.5'!$A$23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'8.5'!$C$38:$E$38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('8.5'!$B$23,'8.5'!$D$23,'8.5'!$F$23)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40C-4332-BEC4-2ACA99A4C3FB}"/>
            </c:ext>
          </c:extLst>
        </c:ser>
        <c:ser>
          <c:idx val="14"/>
          <c:order val="14"/>
          <c:tx>
            <c:strRef>
              <c:f>'8.5'!$A$24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'8.5'!$C$38:$E$38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('8.5'!$B$24,'8.5'!$D$24,'8.5'!$F$24)</c:f>
              <c:numCache>
                <c:formatCode>#,##0.0</c:formatCode>
                <c:ptCount val="3"/>
                <c:pt idx="0">
                  <c:v>17</c:v>
                </c:pt>
                <c:pt idx="1">
                  <c:v>25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40C-4332-BEC4-2ACA99A4C3FB}"/>
            </c:ext>
          </c:extLst>
        </c:ser>
        <c:ser>
          <c:idx val="15"/>
          <c:order val="15"/>
          <c:tx>
            <c:strRef>
              <c:f>'8.5'!$A$25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'8.5'!$C$38:$E$38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('8.5'!$B$25,'8.5'!$D$25,'8.5'!$F$25)</c:f>
              <c:numCache>
                <c:formatCode>#,##0.0</c:formatCode>
                <c:ptCount val="3"/>
                <c:pt idx="0">
                  <c:v>60956.86299999999</c:v>
                </c:pt>
                <c:pt idx="1">
                  <c:v>70122.577000000005</c:v>
                </c:pt>
                <c:pt idx="2">
                  <c:v>76561.477000000028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40C-4332-BEC4-2ACA99A4C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6905088"/>
        <c:axId val="286906624"/>
      </c:barChart>
      <c:catAx>
        <c:axId val="28690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906624"/>
        <c:crosses val="autoZero"/>
        <c:auto val="1"/>
        <c:lblAlgn val="ctr"/>
        <c:lblOffset val="100"/>
        <c:noMultiLvlLbl val="0"/>
      </c:catAx>
      <c:valAx>
        <c:axId val="286906624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905088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13EF-4B87-8848-FCF0A19B1B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13EF-4B87-8848-FCF0A19B1B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13EF-4B87-8848-FCF0A19B1B2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13EF-4B87-8848-FCF0A19B1B2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13EF-4B87-8848-FCF0A19B1B2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6-13EF-4B87-8848-FCF0A19B1B2C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13EF-4B87-8848-FCF0A19B1B2C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0875-4A16-9BC1-0D39CE297F06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0875-4A16-9BC1-0D39CE297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654E-4B39-8912-AE424469FADD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654E-4B39-8912-AE424469FADD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654E-4B39-8912-AE424469FADD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654E-4B39-8912-AE424469FADD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654E-4B39-8912-AE424469FADD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654E-4B39-8912-AE424469FADD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654E-4B39-8912-AE424469FADD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654E-4B39-8912-AE424469FADD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654E-4B39-8912-AE424469FADD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654E-4B39-8912-AE424469FADD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654E-4B39-8912-AE424469FADD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654E-4B39-8912-AE424469FADD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654E-4B39-8912-AE424469FADD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654E-4B39-8912-AE424469FADD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654E-4B39-8912-AE424469FADD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654E-4B39-8912-AE424469F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accent1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accent1"/>
                </a:solidFill>
              </a:rPr>
              <a:t>sektorů</a:t>
            </a:r>
            <a:r>
              <a:rPr lang="cs-CZ" sz="1000" baseline="0">
                <a:solidFill>
                  <a:schemeClr val="accent1"/>
                </a:solidFill>
              </a:rPr>
              <a:t> národního hospodářství</a:t>
            </a:r>
            <a:r>
              <a:rPr lang="cs-CZ" sz="1000">
                <a:solidFill>
                  <a:schemeClr val="accent1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7.41049752452908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1198914290335355E-2"/>
          <c:y val="0.20676643896334151"/>
          <c:w val="0.61241682696674693"/>
          <c:h val="0.574433262067407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'8.6'!$A$28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'8.6'!$C$38:$E$38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('8.6'!$B$28,'8.6'!$D$28,'8.6'!$F$28)</c:f>
              <c:numCache>
                <c:formatCode>#,##0.0</c:formatCode>
                <c:ptCount val="3"/>
                <c:pt idx="0">
                  <c:v>59372.724999999999</c:v>
                </c:pt>
                <c:pt idx="1">
                  <c:v>66911.489000000001</c:v>
                </c:pt>
                <c:pt idx="2">
                  <c:v>67373.012000000002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C6-434E-9A23-488B9CF28F3E}"/>
            </c:ext>
          </c:extLst>
        </c:ser>
        <c:ser>
          <c:idx val="1"/>
          <c:order val="1"/>
          <c:tx>
            <c:strRef>
              <c:f>'8.6'!$A$29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'8.6'!$C$38:$E$38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('8.6'!$B$29,'8.6'!$D$29,'8.6'!$F$29)</c:f>
              <c:numCache>
                <c:formatCode>#,##0.0</c:formatCode>
                <c:ptCount val="3"/>
                <c:pt idx="0">
                  <c:v>629.78</c:v>
                </c:pt>
                <c:pt idx="1">
                  <c:v>826.39</c:v>
                </c:pt>
                <c:pt idx="2">
                  <c:v>951.28000000000009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C6-434E-9A23-488B9CF28F3E}"/>
            </c:ext>
          </c:extLst>
        </c:ser>
        <c:ser>
          <c:idx val="2"/>
          <c:order val="2"/>
          <c:tx>
            <c:strRef>
              <c:f>'8.6'!$A$30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'8.6'!$C$38:$E$38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('8.6'!$B$30,'8.6'!$D$30,'8.6'!$F$30)</c:f>
              <c:numCache>
                <c:formatCode>#,##0.0</c:formatCode>
                <c:ptCount val="3"/>
                <c:pt idx="0">
                  <c:v>1199</c:v>
                </c:pt>
                <c:pt idx="1">
                  <c:v>1985.2</c:v>
                </c:pt>
                <c:pt idx="2">
                  <c:v>2983.1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C6-434E-9A23-488B9CF28F3E}"/>
            </c:ext>
          </c:extLst>
        </c:ser>
        <c:ser>
          <c:idx val="3"/>
          <c:order val="3"/>
          <c:tx>
            <c:strRef>
              <c:f>'8.6'!$A$31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'8.6'!$C$38:$E$38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('8.6'!$B$31,'8.6'!$D$31,'8.6'!$F$31)</c:f>
              <c:numCache>
                <c:formatCode>#,##0.0</c:formatCode>
                <c:ptCount val="3"/>
                <c:pt idx="0">
                  <c:v>329</c:v>
                </c:pt>
                <c:pt idx="1">
                  <c:v>692</c:v>
                </c:pt>
                <c:pt idx="2">
                  <c:v>1356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C6-434E-9A23-488B9CF28F3E}"/>
            </c:ext>
          </c:extLst>
        </c:ser>
        <c:ser>
          <c:idx val="4"/>
          <c:order val="4"/>
          <c:tx>
            <c:strRef>
              <c:f>'8.6'!$A$32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'8.6'!$C$38:$E$38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('8.6'!$B$32,'8.6'!$D$32,'8.6'!$F$32)</c:f>
              <c:numCache>
                <c:formatCode>#,##0.0</c:formatCode>
                <c:ptCount val="3"/>
                <c:pt idx="0">
                  <c:v>56</c:v>
                </c:pt>
                <c:pt idx="1">
                  <c:v>19</c:v>
                </c:pt>
                <c:pt idx="2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C6-434E-9A23-488B9CF28F3E}"/>
            </c:ext>
          </c:extLst>
        </c:ser>
        <c:ser>
          <c:idx val="5"/>
          <c:order val="5"/>
          <c:tx>
            <c:strRef>
              <c:f>'8.6'!$A$33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('8.6'!$B$33,'8.6'!$D$33,'8.6'!$F$33)</c:f>
              <c:numCache>
                <c:formatCode>#,##0.0</c:formatCode>
                <c:ptCount val="3"/>
                <c:pt idx="0">
                  <c:v>111241.18300000003</c:v>
                </c:pt>
                <c:pt idx="1">
                  <c:v>183397.174</c:v>
                </c:pt>
                <c:pt idx="2">
                  <c:v>224951.068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C6-434E-9A23-488B9CF28F3E}"/>
            </c:ext>
          </c:extLst>
        </c:ser>
        <c:ser>
          <c:idx val="6"/>
          <c:order val="6"/>
          <c:tx>
            <c:strRef>
              <c:f>'8.6'!$A$34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('8.6'!$B$34,'8.6'!$D$34,'8.6'!$F$34)</c:f>
              <c:numCache>
                <c:formatCode>#,##0.0</c:formatCode>
                <c:ptCount val="3"/>
                <c:pt idx="0">
                  <c:v>75354.373000000007</c:v>
                </c:pt>
                <c:pt idx="1">
                  <c:v>118071.54699999999</c:v>
                </c:pt>
                <c:pt idx="2">
                  <c:v>153253.26699999996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C6-434E-9A23-488B9CF28F3E}"/>
            </c:ext>
          </c:extLst>
        </c:ser>
        <c:ser>
          <c:idx val="7"/>
          <c:order val="7"/>
          <c:tx>
            <c:strRef>
              <c:f>'8.6'!$A$35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('8.6'!$B$35,'8.6'!$D$35,'8.6'!$F$35)</c:f>
              <c:numCache>
                <c:formatCode>#,##0.0</c:formatCode>
                <c:ptCount val="3"/>
                <c:pt idx="0">
                  <c:v>3337.11</c:v>
                </c:pt>
                <c:pt idx="1">
                  <c:v>4620.4580000000005</c:v>
                </c:pt>
                <c:pt idx="2">
                  <c:v>5092.554000000001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BC6-434E-9A23-488B9CF28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6819840"/>
        <c:axId val="286821376"/>
      </c:barChart>
      <c:catAx>
        <c:axId val="28681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821376"/>
        <c:crosses val="autoZero"/>
        <c:auto val="1"/>
        <c:lblAlgn val="ctr"/>
        <c:lblOffset val="100"/>
        <c:noMultiLvlLbl val="0"/>
      </c:catAx>
      <c:valAx>
        <c:axId val="286821376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819840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94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001674014869284"/>
          <c:y val="0.20117725284339458"/>
          <c:w val="0.78119817301062278"/>
          <c:h val="0.3070845144356955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'8.6'!$A$38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'8.6'!$B$38</c:f>
              <c:numCache>
                <c:formatCode>0.0%</c:formatCode>
                <c:ptCount val="1"/>
                <c:pt idx="0">
                  <c:v>2.603492377567292E-2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C-46A4-A3E1-0DDC2617E363}"/>
            </c:ext>
          </c:extLst>
        </c:ser>
        <c:ser>
          <c:idx val="1"/>
          <c:order val="1"/>
          <c:tx>
            <c:strRef>
              <c:f>'8.6'!$A$39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'8.6'!$B$39</c:f>
              <c:numCache>
                <c:formatCode>0.0%</c:formatCode>
                <c:ptCount val="1"/>
                <c:pt idx="0">
                  <c:v>3.5688397544251516E-2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C-46A4-A3E1-0DDC2617E363}"/>
            </c:ext>
          </c:extLst>
        </c:ser>
        <c:ser>
          <c:idx val="2"/>
          <c:order val="2"/>
          <c:tx>
            <c:strRef>
              <c:f>'8.6'!$A$40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'8.6'!$B$40</c:f>
              <c:numCache>
                <c:formatCode>0.0%</c:formatCode>
                <c:ptCount val="1"/>
                <c:pt idx="0">
                  <c:v>3.4805812535823502E-2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9C-46A4-A3E1-0DDC2617E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458816"/>
        <c:axId val="287460352"/>
      </c:barChart>
      <c:catAx>
        <c:axId val="2874588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7460352"/>
        <c:crosses val="autoZero"/>
        <c:auto val="1"/>
        <c:lblAlgn val="ctr"/>
        <c:lblOffset val="100"/>
        <c:noMultiLvlLbl val="0"/>
      </c:catAx>
      <c:valAx>
        <c:axId val="287460352"/>
        <c:scaling>
          <c:orientation val="minMax"/>
          <c:max val="0.30000000000000004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7458816"/>
        <c:crosses val="max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6.9449477811089509E-3"/>
          <c:y val="0.65802137779689651"/>
          <c:w val="0.69069517548809689"/>
          <c:h val="0.3315382608279463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1.5771851879898952E-3"/>
          <c:y val="1.62096792206590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97442402322599"/>
          <c:y val="0.22795698924731184"/>
          <c:w val="0.79622485973277224"/>
          <c:h val="0.582967741935483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'8.6'!$A$10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('8.6'!$B$10,'8.6'!$D$10,'8.6'!$F$10)</c:f>
              <c:numCache>
                <c:formatCode>#,##0.0</c:formatCode>
                <c:ptCount val="3"/>
                <c:pt idx="0">
                  <c:v>69576.58</c:v>
                </c:pt>
                <c:pt idx="1">
                  <c:v>53536.14</c:v>
                </c:pt>
                <c:pt idx="2">
                  <c:v>32887.79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3-4E1A-9723-6717129C30F9}"/>
            </c:ext>
          </c:extLst>
        </c:ser>
        <c:ser>
          <c:idx val="1"/>
          <c:order val="1"/>
          <c:tx>
            <c:strRef>
              <c:f>'8.6'!$A$11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('8.6'!$B$11,'8.6'!$D$11,'8.6'!$F$11)</c:f>
              <c:numCache>
                <c:formatCode>#,##0.0</c:formatCode>
                <c:ptCount val="3"/>
                <c:pt idx="0">
                  <c:v>2725.1669999999999</c:v>
                </c:pt>
                <c:pt idx="1">
                  <c:v>3855</c:v>
                </c:pt>
                <c:pt idx="2">
                  <c:v>3716.0010000000002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3-4E1A-9723-6717129C30F9}"/>
            </c:ext>
          </c:extLst>
        </c:ser>
        <c:ser>
          <c:idx val="2"/>
          <c:order val="2"/>
          <c:tx>
            <c:strRef>
              <c:f>'8.6'!$A$12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('8.6'!$B$12,'8.6'!$D$12,'8.6'!$F$12)</c:f>
              <c:numCache>
                <c:formatCode>#,##0.0</c:formatCode>
                <c:ptCount val="3"/>
                <c:pt idx="0">
                  <c:v>340.68</c:v>
                </c:pt>
                <c:pt idx="1">
                  <c:v>249.66</c:v>
                </c:pt>
                <c:pt idx="2">
                  <c:v>899.46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3-4E1A-9723-6717129C30F9}"/>
            </c:ext>
          </c:extLst>
        </c:ser>
        <c:ser>
          <c:idx val="3"/>
          <c:order val="3"/>
          <c:tx>
            <c:strRef>
              <c:f>'8.6'!$A$13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('8.6'!$B$13,'8.6'!$D$13,'8.6'!$F$13)</c:f>
              <c:numCache>
                <c:formatCode>#,##0.0</c:formatCode>
                <c:ptCount val="3"/>
                <c:pt idx="0">
                  <c:v>286.3</c:v>
                </c:pt>
                <c:pt idx="1">
                  <c:v>73.599999999999994</c:v>
                </c:pt>
                <c:pt idx="2">
                  <c:v>91.1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3-4E1A-9723-6717129C30F9}"/>
            </c:ext>
          </c:extLst>
        </c:ser>
        <c:ser>
          <c:idx val="4"/>
          <c:order val="4"/>
          <c:tx>
            <c:strRef>
              <c:f>'8.6'!$A$14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('8.6'!$B$14,'8.6'!$D$14,'8.6'!$F$14)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03-4E1A-9723-6717129C30F9}"/>
            </c:ext>
          </c:extLst>
        </c:ser>
        <c:ser>
          <c:idx val="5"/>
          <c:order val="5"/>
          <c:tx>
            <c:strRef>
              <c:f>'8.6'!$A$15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('8.6'!$B$15,'8.6'!$D$15,'8.6'!$F$15)</c:f>
              <c:numCache>
                <c:formatCode>#,##0.0</c:formatCode>
                <c:ptCount val="3"/>
                <c:pt idx="0">
                  <c:v>0.5</c:v>
                </c:pt>
                <c:pt idx="1">
                  <c:v>0</c:v>
                </c:pt>
                <c:pt idx="2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03-4E1A-9723-6717129C30F9}"/>
            </c:ext>
          </c:extLst>
        </c:ser>
        <c:ser>
          <c:idx val="6"/>
          <c:order val="6"/>
          <c:tx>
            <c:strRef>
              <c:f>'8.6'!$A$16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('8.6'!$B$16,'8.6'!$D$16,'8.6'!$F$16)</c:f>
              <c:numCache>
                <c:formatCode>#,##0.0</c:formatCode>
                <c:ptCount val="3"/>
                <c:pt idx="0">
                  <c:v>70044.33</c:v>
                </c:pt>
                <c:pt idx="1">
                  <c:v>132998.73000000001</c:v>
                </c:pt>
                <c:pt idx="2">
                  <c:v>186856.66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03-4E1A-9723-6717129C30F9}"/>
            </c:ext>
          </c:extLst>
        </c:ser>
        <c:ser>
          <c:idx val="7"/>
          <c:order val="7"/>
          <c:tx>
            <c:strRef>
              <c:f>'8.6'!$A$17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('8.6'!$B$17,'8.6'!$D$17,'8.6'!$F$17)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903-4E1A-9723-6717129C30F9}"/>
            </c:ext>
          </c:extLst>
        </c:ser>
        <c:ser>
          <c:idx val="8"/>
          <c:order val="8"/>
          <c:tx>
            <c:strRef>
              <c:f>'8.6'!$A$18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('8.6'!$B$18,'8.6'!$D$18,'8.6'!$F$18)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903-4E1A-9723-6717129C30F9}"/>
            </c:ext>
          </c:extLst>
        </c:ser>
        <c:ser>
          <c:idx val="9"/>
          <c:order val="9"/>
          <c:tx>
            <c:strRef>
              <c:f>'8.6'!$A$19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('8.6'!$B$19,'8.6'!$D$19,'8.6'!$F$19)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903-4E1A-9723-6717129C30F9}"/>
            </c:ext>
          </c:extLst>
        </c:ser>
        <c:ser>
          <c:idx val="10"/>
          <c:order val="10"/>
          <c:tx>
            <c:strRef>
              <c:f>'8.6'!$A$20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('8.6'!$B$20,'8.6'!$D$20,'8.6'!$F$20)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03-4E1A-9723-6717129C30F9}"/>
            </c:ext>
          </c:extLst>
        </c:ser>
        <c:ser>
          <c:idx val="11"/>
          <c:order val="11"/>
          <c:tx>
            <c:strRef>
              <c:f>'8.6'!$A$21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('8.6'!$B$21,'8.6'!$D$21,'8.6'!$F$21)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903-4E1A-9723-6717129C30F9}"/>
            </c:ext>
          </c:extLst>
        </c:ser>
        <c:ser>
          <c:idx val="12"/>
          <c:order val="12"/>
          <c:tx>
            <c:strRef>
              <c:f>'8.6'!$A$22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'8.6'!$C$38:$E$38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('8.6'!$B$22,'8.6'!$D$22,'8.6'!$F$22)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903-4E1A-9723-6717129C30F9}"/>
            </c:ext>
          </c:extLst>
        </c:ser>
        <c:ser>
          <c:idx val="13"/>
          <c:order val="13"/>
          <c:tx>
            <c:strRef>
              <c:f>'8.6'!$A$23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'8.6'!$C$38:$E$38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('8.6'!$B$23,'8.6'!$D$23,'8.6'!$F$23)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903-4E1A-9723-6717129C30F9}"/>
            </c:ext>
          </c:extLst>
        </c:ser>
        <c:ser>
          <c:idx val="14"/>
          <c:order val="14"/>
          <c:tx>
            <c:strRef>
              <c:f>'8.6'!$A$24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'8.6'!$C$38:$E$38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('8.6'!$B$24,'8.6'!$D$24,'8.6'!$F$24)</c:f>
              <c:numCache>
                <c:formatCode>#,##0.0</c:formatCode>
                <c:ptCount val="3"/>
                <c:pt idx="0">
                  <c:v>244.89</c:v>
                </c:pt>
                <c:pt idx="1">
                  <c:v>421.3</c:v>
                </c:pt>
                <c:pt idx="2">
                  <c:v>349.71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903-4E1A-9723-6717129C30F9}"/>
            </c:ext>
          </c:extLst>
        </c:ser>
        <c:ser>
          <c:idx val="15"/>
          <c:order val="15"/>
          <c:tx>
            <c:strRef>
              <c:f>'8.6'!$A$25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'8.6'!$C$38:$E$38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('8.6'!$B$25,'8.6'!$D$25,'8.6'!$F$25)</c:f>
              <c:numCache>
                <c:formatCode>#,##0.0</c:formatCode>
                <c:ptCount val="3"/>
                <c:pt idx="0">
                  <c:v>75821.481999999989</c:v>
                </c:pt>
                <c:pt idx="1">
                  <c:v>120200.72399999997</c:v>
                </c:pt>
                <c:pt idx="2">
                  <c:v>128738.22800000002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903-4E1A-9723-6717129C3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7557120"/>
        <c:axId val="287558656"/>
      </c:barChart>
      <c:catAx>
        <c:axId val="28755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7558656"/>
        <c:crosses val="autoZero"/>
        <c:auto val="1"/>
        <c:lblAlgn val="ctr"/>
        <c:lblOffset val="100"/>
        <c:noMultiLvlLbl val="0"/>
      </c:catAx>
      <c:valAx>
        <c:axId val="287558656"/>
        <c:scaling>
          <c:orientation val="minMax"/>
          <c:max val="500000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7557120"/>
        <c:crosses val="autoZero"/>
        <c:crossBetween val="between"/>
        <c:majorUnit val="100000"/>
        <c:min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24-C7A6-41D6-8E02-335B206504B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25-C7A6-41D6-8E02-335B206504B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26-C7A6-41D6-8E02-335B206504B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27-C7A6-41D6-8E02-335B206504B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28-C7A6-41D6-8E02-335B206504B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29-C7A6-41D6-8E02-335B206504B2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2A-C7A6-41D6-8E02-335B206504B2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B-C7A6-41D6-8E02-335B206504B2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3-C7A6-41D6-8E02-335B206504B2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3-C7A6-41D6-8E02-335B206504B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5-C7A6-41D6-8E02-335B206504B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7-C7A6-41D6-8E02-335B206504B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9-C7A6-41D6-8E02-335B206504B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B-C7A6-41D6-8E02-335B206504B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D-C7A6-41D6-8E02-335B206504B2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F-C7A6-41D6-8E02-335B206504B2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1-C7A6-41D6-8E02-335B206504B2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2-C7A6-41D6-8E02-335B20650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DB7-49D5-B805-7FABAC77FD8B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DB7-49D5-B805-7FABAC77FD8B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DB7-49D5-B805-7FABAC77FD8B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DB7-49D5-B805-7FABAC77FD8B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DB7-49D5-B805-7FABAC77FD8B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DB7-49D5-B805-7FABAC77FD8B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DB7-49D5-B805-7FABAC77FD8B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DB7-49D5-B805-7FABAC77FD8B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FDB7-49D5-B805-7FABAC77FD8B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FDB7-49D5-B805-7FABAC77FD8B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FDB7-49D5-B805-7FABAC77FD8B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FDB7-49D5-B805-7FABAC77FD8B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FDB7-49D5-B805-7FABAC77FD8B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FDB7-49D5-B805-7FABAC77FD8B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FDB7-49D5-B805-7FABAC77FD8B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FDB7-49D5-B805-7FABAC77F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64E3-4E6B-A9A6-15C8143D0876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64E3-4E6B-A9A6-15C8143D0876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64E3-4E6B-A9A6-15C8143D0876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64E3-4E6B-A9A6-15C8143D0876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64E3-4E6B-A9A6-15C8143D0876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64E3-4E6B-A9A6-15C8143D0876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64E3-4E6B-A9A6-15C8143D0876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64E3-4E6B-A9A6-15C8143D0876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64E3-4E6B-A9A6-15C8143D0876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64E3-4E6B-A9A6-15C8143D0876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64E3-4E6B-A9A6-15C8143D0876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64E3-4E6B-A9A6-15C8143D0876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64E3-4E6B-A9A6-15C8143D0876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64E3-4E6B-A9A6-15C8143D0876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64E3-4E6B-A9A6-15C8143D0876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64E3-4E6B-A9A6-15C8143D0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tx2"/>
                </a:solidFill>
              </a:rPr>
              <a:t>sektorů</a:t>
            </a:r>
            <a:r>
              <a:rPr lang="cs-CZ" sz="1000" baseline="0">
                <a:solidFill>
                  <a:schemeClr val="tx2"/>
                </a:solidFill>
              </a:rPr>
              <a:t> národního hospodářství</a:t>
            </a:r>
            <a:r>
              <a:rPr lang="cs-CZ" sz="1000">
                <a:solidFill>
                  <a:schemeClr val="tx2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2.4453030715926344E-3"/>
          <c:y val="6.59742494545678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259161287294724E-2"/>
          <c:y val="0.23606582111367816"/>
          <c:w val="0.6823276432164449"/>
          <c:h val="0.589853364137866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'8.7'!$A$27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'8.7'!$C$38:$E$38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('8.7'!$B$27,'8.7'!$D$27,'8.7'!$F$27)</c:f>
              <c:numCache>
                <c:formatCode>#,##0.0</c:formatCode>
                <c:ptCount val="3"/>
                <c:pt idx="0">
                  <c:v>12785</c:v>
                </c:pt>
                <c:pt idx="1">
                  <c:v>18783</c:v>
                </c:pt>
                <c:pt idx="2">
                  <c:v>22714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3-4244-B438-4F47DB704ED5}"/>
            </c:ext>
          </c:extLst>
        </c:ser>
        <c:ser>
          <c:idx val="1"/>
          <c:order val="1"/>
          <c:tx>
            <c:strRef>
              <c:f>'8.7'!$A$28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'8.7'!$C$38:$E$38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('8.7'!$B$28,'8.7'!$D$28,'8.7'!$F$28)</c:f>
              <c:numCache>
                <c:formatCode>#,##0.0</c:formatCode>
                <c:ptCount val="3"/>
                <c:pt idx="0">
                  <c:v>205</c:v>
                </c:pt>
                <c:pt idx="1">
                  <c:v>359</c:v>
                </c:pt>
                <c:pt idx="2">
                  <c:v>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83-4244-B438-4F47DB704ED5}"/>
            </c:ext>
          </c:extLst>
        </c:ser>
        <c:ser>
          <c:idx val="2"/>
          <c:order val="2"/>
          <c:tx>
            <c:strRef>
              <c:f>'8.7'!$A$29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'8.7'!$C$38:$E$38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('8.7'!$B$29,'8.7'!$D$29,'8.7'!$F$29)</c:f>
              <c:numCache>
                <c:formatCode>#,##0.0</c:formatCode>
                <c:ptCount val="3"/>
                <c:pt idx="0">
                  <c:v>475</c:v>
                </c:pt>
                <c:pt idx="1">
                  <c:v>984</c:v>
                </c:pt>
                <c:pt idx="2">
                  <c:v>1270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83-4244-B438-4F47DB704ED5}"/>
            </c:ext>
          </c:extLst>
        </c:ser>
        <c:ser>
          <c:idx val="3"/>
          <c:order val="3"/>
          <c:tx>
            <c:strRef>
              <c:f>'8.7'!$A$30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'8.7'!$C$38:$E$38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('8.7'!$B$30,'8.7'!$D$30,'8.7'!$F$30)</c:f>
              <c:numCache>
                <c:formatCode>#,##0.0</c:formatCode>
                <c:ptCount val="3"/>
                <c:pt idx="0">
                  <c:v>121.5</c:v>
                </c:pt>
                <c:pt idx="1">
                  <c:v>254</c:v>
                </c:pt>
                <c:pt idx="2">
                  <c:v>345.5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83-4244-B438-4F47DB704ED5}"/>
            </c:ext>
          </c:extLst>
        </c:ser>
        <c:ser>
          <c:idx val="4"/>
          <c:order val="4"/>
          <c:tx>
            <c:strRef>
              <c:f>'8.7'!$A$31</c:f>
              <c:strCache>
                <c:ptCount val="1"/>
                <c:pt idx="0">
                  <c:v>Zemědělství a 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('8.7'!$B$31,'8.7'!$D$31,'8.7'!$F$31)</c:f>
              <c:numCache>
                <c:formatCode>#,##0.0</c:formatCode>
                <c:ptCount val="3"/>
                <c:pt idx="0">
                  <c:v>609.79999999999995</c:v>
                </c:pt>
                <c:pt idx="1">
                  <c:v>777.93</c:v>
                </c:pt>
                <c:pt idx="2">
                  <c:v>861.8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83-4244-B438-4F47DB704ED5}"/>
            </c:ext>
          </c:extLst>
        </c:ser>
        <c:ser>
          <c:idx val="5"/>
          <c:order val="5"/>
          <c:tx>
            <c:strRef>
              <c:f>'8.7'!$A$32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('8.7'!$B$32,'8.7'!$D$32,'8.7'!$F$32)</c:f>
              <c:numCache>
                <c:formatCode>#,##0.0</c:formatCode>
                <c:ptCount val="3"/>
                <c:pt idx="0">
                  <c:v>70117.564000000013</c:v>
                </c:pt>
                <c:pt idx="1">
                  <c:v>102418.67300000001</c:v>
                </c:pt>
                <c:pt idx="2">
                  <c:v>129190.211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83-4244-B438-4F47DB704ED5}"/>
            </c:ext>
          </c:extLst>
        </c:ser>
        <c:ser>
          <c:idx val="6"/>
          <c:order val="6"/>
          <c:tx>
            <c:strRef>
              <c:f>'8.7'!$A$33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('8.7'!$B$33,'8.7'!$D$33,'8.7'!$F$33)</c:f>
              <c:numCache>
                <c:formatCode>#,##0.0</c:formatCode>
                <c:ptCount val="3"/>
                <c:pt idx="0">
                  <c:v>40185.969999999994</c:v>
                </c:pt>
                <c:pt idx="1">
                  <c:v>67668.907000000021</c:v>
                </c:pt>
                <c:pt idx="2">
                  <c:v>73305.42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83-4244-B438-4F47DB704ED5}"/>
            </c:ext>
          </c:extLst>
        </c:ser>
        <c:ser>
          <c:idx val="7"/>
          <c:order val="7"/>
          <c:tx>
            <c:strRef>
              <c:f>'8.7'!$A$34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('8.7'!$B$34,'8.7'!$D$34,'8.7'!$F$34)</c:f>
              <c:numCache>
                <c:formatCode>#,##0.0</c:formatCode>
                <c:ptCount val="3"/>
                <c:pt idx="0">
                  <c:v>285.93299999999999</c:v>
                </c:pt>
                <c:pt idx="1">
                  <c:v>747.81399999999996</c:v>
                </c:pt>
                <c:pt idx="2">
                  <c:v>863.63699999999994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883-4244-B438-4F47DB704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7930624"/>
        <c:axId val="287936512"/>
      </c:barChart>
      <c:catAx>
        <c:axId val="28793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7936512"/>
        <c:crosses val="autoZero"/>
        <c:auto val="1"/>
        <c:lblAlgn val="ctr"/>
        <c:lblOffset val="100"/>
        <c:noMultiLvlLbl val="0"/>
      </c:catAx>
      <c:valAx>
        <c:axId val="287936512"/>
        <c:scaling>
          <c:orientation val="minMax"/>
          <c:max val="300000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793062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4.3058406479069117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277624328372563E-2"/>
          <c:y val="0.22826396700412449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'8.7'!$A$38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'8.7'!$B$38</c:f>
              <c:numCache>
                <c:formatCode>0.0%</c:formatCode>
                <c:ptCount val="1"/>
                <c:pt idx="0">
                  <c:v>1.0983849555282924E-2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A9-4A0F-82BA-035962860AF3}"/>
            </c:ext>
          </c:extLst>
        </c:ser>
        <c:ser>
          <c:idx val="1"/>
          <c:order val="1"/>
          <c:tx>
            <c:strRef>
              <c:f>'8.7'!$A$39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'8.7'!$B$39</c:f>
              <c:numCache>
                <c:formatCode>0.0%</c:formatCode>
                <c:ptCount val="1"/>
                <c:pt idx="0">
                  <c:v>1.6407803481235158E-2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A9-4A0F-82BA-035962860AF3}"/>
            </c:ext>
          </c:extLst>
        </c:ser>
        <c:ser>
          <c:idx val="2"/>
          <c:order val="2"/>
          <c:tx>
            <c:strRef>
              <c:f>'8.7'!$A$40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'8.7'!$B$40</c:f>
              <c:numCache>
                <c:formatCode>0.0%</c:formatCode>
                <c:ptCount val="1"/>
                <c:pt idx="0">
                  <c:v>2.3568861520304626E-2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A9-4A0F-82BA-035962860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971584"/>
        <c:axId val="287973376"/>
      </c:barChart>
      <c:catAx>
        <c:axId val="2879715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7973376"/>
        <c:crosses val="autoZero"/>
        <c:auto val="1"/>
        <c:lblAlgn val="ctr"/>
        <c:lblOffset val="100"/>
        <c:noMultiLvlLbl val="0"/>
      </c:catAx>
      <c:valAx>
        <c:axId val="287973376"/>
        <c:scaling>
          <c:orientation val="minMax"/>
          <c:max val="0.30000000000000004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7971584"/>
        <c:crosses val="max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6.9808027923211171E-3"/>
          <c:y val="0.69218722659667542"/>
          <c:w val="0.63699220843467863"/>
          <c:h val="0.2284476352028839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4.2166403388874361E-3"/>
          <c:y val="1.905982117448936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64810906280163"/>
          <c:y val="0.22691036764352365"/>
          <c:w val="0.85638821011341448"/>
          <c:h val="0.581674088492769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'8.7'!$A$10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('8.7'!$B$10,'8.7'!$D$10,'8.7'!$F$10)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D-4DCF-A958-59F74F1F0970}"/>
            </c:ext>
          </c:extLst>
        </c:ser>
        <c:ser>
          <c:idx val="1"/>
          <c:order val="1"/>
          <c:tx>
            <c:strRef>
              <c:f>'8.7'!$A$11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('8.7'!$B$11,'8.7'!$D$11,'8.7'!$F$11)</c:f>
              <c:numCache>
                <c:formatCode>#,##0.0</c:formatCode>
                <c:ptCount val="3"/>
                <c:pt idx="0">
                  <c:v>609.79999999999995</c:v>
                </c:pt>
                <c:pt idx="1">
                  <c:v>777.93</c:v>
                </c:pt>
                <c:pt idx="2">
                  <c:v>861.8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D-4DCF-A958-59F74F1F0970}"/>
            </c:ext>
          </c:extLst>
        </c:ser>
        <c:ser>
          <c:idx val="2"/>
          <c:order val="2"/>
          <c:tx>
            <c:strRef>
              <c:f>'8.7'!$A$12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('8.7'!$B$12,'8.7'!$D$12,'8.7'!$F$12)</c:f>
              <c:numCache>
                <c:formatCode>#,##0.0</c:formatCode>
                <c:ptCount val="3"/>
                <c:pt idx="0">
                  <c:v>0</c:v>
                </c:pt>
                <c:pt idx="1">
                  <c:v>170.67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FD-4DCF-A958-59F74F1F0970}"/>
            </c:ext>
          </c:extLst>
        </c:ser>
        <c:ser>
          <c:idx val="3"/>
          <c:order val="3"/>
          <c:tx>
            <c:strRef>
              <c:f>'8.7'!$A$13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('8.7'!$B$13,'8.7'!$D$13,'8.7'!$F$13)</c:f>
              <c:numCache>
                <c:formatCode>#,##0.0</c:formatCode>
                <c:ptCount val="3"/>
                <c:pt idx="0">
                  <c:v>36</c:v>
                </c:pt>
                <c:pt idx="1">
                  <c:v>2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FD-4DCF-A958-59F74F1F0970}"/>
            </c:ext>
          </c:extLst>
        </c:ser>
        <c:ser>
          <c:idx val="4"/>
          <c:order val="4"/>
          <c:tx>
            <c:strRef>
              <c:f>'8.7'!$A$14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('8.7'!$B$14,'8.7'!$D$14,'8.7'!$F$14)</c:f>
              <c:numCache>
                <c:formatCode>#,##0.0</c:formatCode>
                <c:ptCount val="3"/>
                <c:pt idx="0">
                  <c:v>62.17</c:v>
                </c:pt>
                <c:pt idx="1">
                  <c:v>67</c:v>
                </c:pt>
                <c:pt idx="2">
                  <c:v>63.09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FD-4DCF-A958-59F74F1F0970}"/>
            </c:ext>
          </c:extLst>
        </c:ser>
        <c:ser>
          <c:idx val="5"/>
          <c:order val="5"/>
          <c:tx>
            <c:strRef>
              <c:f>'8.7'!$A$15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('8.7'!$B$15,'8.7'!$D$15,'8.7'!$F$15)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FD-4DCF-A958-59F74F1F0970}"/>
            </c:ext>
          </c:extLst>
        </c:ser>
        <c:ser>
          <c:idx val="6"/>
          <c:order val="6"/>
          <c:tx>
            <c:strRef>
              <c:f>'8.7'!$A$16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('8.7'!$B$16,'8.7'!$D$16,'8.7'!$F$16)</c:f>
              <c:numCache>
                <c:formatCode>#,##0.0</c:formatCode>
                <c:ptCount val="3"/>
                <c:pt idx="0">
                  <c:v>645</c:v>
                </c:pt>
                <c:pt idx="1">
                  <c:v>740</c:v>
                </c:pt>
                <c:pt idx="2">
                  <c:v>1214.6399999999999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FD-4DCF-A958-59F74F1F0970}"/>
            </c:ext>
          </c:extLst>
        </c:ser>
        <c:ser>
          <c:idx val="7"/>
          <c:order val="7"/>
          <c:tx>
            <c:strRef>
              <c:f>'8.7'!$A$17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('8.7'!$B$17,'8.7'!$D$17,'8.7'!$F$17)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BFD-4DCF-A958-59F74F1F0970}"/>
            </c:ext>
          </c:extLst>
        </c:ser>
        <c:ser>
          <c:idx val="8"/>
          <c:order val="8"/>
          <c:tx>
            <c:strRef>
              <c:f>'8.7'!$A$18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('8.7'!$B$18,'8.7'!$D$18,'8.7'!$F$18)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BFD-4DCF-A958-59F74F1F0970}"/>
            </c:ext>
          </c:extLst>
        </c:ser>
        <c:ser>
          <c:idx val="9"/>
          <c:order val="9"/>
          <c:tx>
            <c:strRef>
              <c:f>'8.7'!$A$19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('8.7'!$B$19,'8.7'!$D$19,'8.7'!$F$19)</c:f>
              <c:numCache>
                <c:formatCode>#,##0.0</c:formatCode>
                <c:ptCount val="3"/>
                <c:pt idx="0">
                  <c:v>311</c:v>
                </c:pt>
                <c:pt idx="1">
                  <c:v>373.3</c:v>
                </c:pt>
                <c:pt idx="2">
                  <c:v>414.7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BFD-4DCF-A958-59F74F1F0970}"/>
            </c:ext>
          </c:extLst>
        </c:ser>
        <c:ser>
          <c:idx val="10"/>
          <c:order val="10"/>
          <c:tx>
            <c:strRef>
              <c:f>'8.7'!$A$20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('8.7'!$B$20,'8.7'!$D$20,'8.7'!$F$20)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FD-4DCF-A958-59F74F1F0970}"/>
            </c:ext>
          </c:extLst>
        </c:ser>
        <c:ser>
          <c:idx val="11"/>
          <c:order val="11"/>
          <c:tx>
            <c:strRef>
              <c:f>'8.7'!$A$21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('8.7'!$B$21,'8.7'!$D$21,'8.7'!$F$21)</c:f>
              <c:numCache>
                <c:formatCode>#,##0.0</c:formatCode>
                <c:ptCount val="3"/>
                <c:pt idx="0">
                  <c:v>56755</c:v>
                </c:pt>
                <c:pt idx="1">
                  <c:v>50058</c:v>
                </c:pt>
                <c:pt idx="2">
                  <c:v>64945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BFD-4DCF-A958-59F74F1F0970}"/>
            </c:ext>
          </c:extLst>
        </c:ser>
        <c:ser>
          <c:idx val="12"/>
          <c:order val="12"/>
          <c:tx>
            <c:strRef>
              <c:f>'8.7'!$A$22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'8.7'!$C$38:$E$38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('8.7'!$B$22,'8.7'!$D$22,'8.7'!$F$22)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FD-4DCF-A958-59F74F1F0970}"/>
            </c:ext>
          </c:extLst>
        </c:ser>
        <c:ser>
          <c:idx val="13"/>
          <c:order val="13"/>
          <c:tx>
            <c:strRef>
              <c:f>'8.7'!$A$23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'8.7'!$C$38:$E$38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('8.7'!$B$23,'8.7'!$D$23,'8.7'!$F$23)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BFD-4DCF-A958-59F74F1F0970}"/>
            </c:ext>
          </c:extLst>
        </c:ser>
        <c:ser>
          <c:idx val="14"/>
          <c:order val="14"/>
          <c:tx>
            <c:strRef>
              <c:f>'8.7'!$A$24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'8.7'!$C$38:$E$38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('8.7'!$B$24,'8.7'!$D$24,'8.7'!$F$24)</c:f>
              <c:numCache>
                <c:formatCode>#,##0.0</c:formatCode>
                <c:ptCount val="3"/>
                <c:pt idx="0">
                  <c:v>621.79000000000008</c:v>
                </c:pt>
                <c:pt idx="1">
                  <c:v>2668.451</c:v>
                </c:pt>
                <c:pt idx="2">
                  <c:v>2511.1010000000001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BFD-4DCF-A958-59F74F1F0970}"/>
            </c:ext>
          </c:extLst>
        </c:ser>
        <c:ser>
          <c:idx val="15"/>
          <c:order val="15"/>
          <c:tx>
            <c:strRef>
              <c:f>'8.7'!$A$25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'8.7'!$C$38:$E$38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('8.7'!$B$25,'8.7'!$D$25,'8.7'!$F$25)</c:f>
              <c:numCache>
                <c:formatCode>#,##0.0</c:formatCode>
                <c:ptCount val="3"/>
                <c:pt idx="0">
                  <c:v>82214.460000000006</c:v>
                </c:pt>
                <c:pt idx="1">
                  <c:v>153393.80799999999</c:v>
                </c:pt>
                <c:pt idx="2">
                  <c:v>179007.49300000002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BFD-4DCF-A958-59F74F1F0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8078080"/>
        <c:axId val="288083968"/>
      </c:barChart>
      <c:catAx>
        <c:axId val="28807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8083968"/>
        <c:crosses val="autoZero"/>
        <c:auto val="1"/>
        <c:lblAlgn val="ctr"/>
        <c:lblOffset val="100"/>
        <c:noMultiLvlLbl val="0"/>
      </c:catAx>
      <c:valAx>
        <c:axId val="288083968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80780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1AB0-4C0C-BAAE-B9CF053FAA8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1AB0-4C0C-BAAE-B9CF053FAA8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1AB0-4C0C-BAAE-B9CF053FAA8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1AB0-4C0C-BAAE-B9CF053FAA8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1AB0-4C0C-BAAE-B9CF053FAA8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1AB0-4C0C-BAAE-B9CF053FAA8E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D-1AB0-4C0C-BAAE-B9CF053FAA8E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F-1AB0-4C0C-BAAE-B9CF053FAA8E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1AB0-4C0C-BAAE-B9CF053FAA8E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2-1AB0-4C0C-BAAE-B9CF053FAA8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4-1AB0-4C0C-BAAE-B9CF053FAA8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6-1AB0-4C0C-BAAE-B9CF053FAA8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8-1AB0-4C0C-BAAE-B9CF053FAA8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A-1AB0-4C0C-BAAE-B9CF053FAA8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1AB0-4C0C-BAAE-B9CF053FAA8E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E-1AB0-4C0C-BAAE-B9CF053FAA8E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0-1AB0-4C0C-BAAE-B9CF053FAA8E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1AB0-4C0C-BAAE-B9CF053FA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444-4465-873E-4A4FA00BDF58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444-4465-873E-4A4FA00BDF58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444-4465-873E-4A4FA00BDF58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444-4465-873E-4A4FA00BDF58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444-4465-873E-4A4FA00BDF58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444-4465-873E-4A4FA00BDF58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444-4465-873E-4A4FA00BDF58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444-4465-873E-4A4FA00BDF58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C444-4465-873E-4A4FA00BDF58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C444-4465-873E-4A4FA00BDF58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C444-4465-873E-4A4FA00BDF58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C444-4465-873E-4A4FA00BDF58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C444-4465-873E-4A4FA00BDF58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C444-4465-873E-4A4FA00BDF58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C444-4465-873E-4A4FA00BDF58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C444-4465-873E-4A4FA00BD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Spotřeba tepla podle </a:t>
            </a:r>
            <a:r>
              <a:rPr lang="cs-CZ" sz="100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sektorů</a:t>
            </a:r>
            <a:r>
              <a:rPr lang="cs-CZ" sz="1000" baseline="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národního hospodářství</a:t>
            </a:r>
            <a:r>
              <a:rPr lang="cs-CZ" sz="100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(GJ)</a:t>
            </a:r>
          </a:p>
        </c:rich>
      </c:tx>
      <c:layout>
        <c:manualLayout>
          <c:xMode val="edge"/>
          <c:yMode val="edge"/>
          <c:x val="7.4263696808184957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40150053825764"/>
          <c:y val="0.2331370396882208"/>
          <c:w val="0.6585583535335946"/>
          <c:h val="0.573407288365807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'8.8'!$A$27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'8.8'!$C$38:$E$38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('8.8'!$B$27,'8.8'!$D$27,'8.8'!$F$27)</c:f>
              <c:numCache>
                <c:formatCode>#,##0.0</c:formatCode>
                <c:ptCount val="3"/>
                <c:pt idx="0">
                  <c:v>130074.07799999999</c:v>
                </c:pt>
                <c:pt idx="1">
                  <c:v>182108.3</c:v>
                </c:pt>
                <c:pt idx="2">
                  <c:v>211058.10600000003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35-4A99-9853-A866AAAB61CA}"/>
            </c:ext>
          </c:extLst>
        </c:ser>
        <c:ser>
          <c:idx val="1"/>
          <c:order val="1"/>
          <c:tx>
            <c:strRef>
              <c:f>'8.8'!$A$28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'8.8'!$C$38:$E$38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('8.8'!$B$28,'8.8'!$D$28,'8.8'!$F$28)</c:f>
              <c:numCache>
                <c:formatCode>#,##0.0</c:formatCode>
                <c:ptCount val="3"/>
                <c:pt idx="0">
                  <c:v>46406.412000000004</c:v>
                </c:pt>
                <c:pt idx="1">
                  <c:v>66176.998999999996</c:v>
                </c:pt>
                <c:pt idx="2">
                  <c:v>82073.600000000006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35-4A99-9853-A866AAAB61CA}"/>
            </c:ext>
          </c:extLst>
        </c:ser>
        <c:ser>
          <c:idx val="2"/>
          <c:order val="2"/>
          <c:tx>
            <c:strRef>
              <c:f>'8.8'!$A$29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'8.8'!$C$38:$E$38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('8.8'!$B$29,'8.8'!$D$29,'8.8'!$F$29)</c:f>
              <c:numCache>
                <c:formatCode>#,##0.0</c:formatCode>
                <c:ptCount val="3"/>
                <c:pt idx="0">
                  <c:v>2748.2289999999998</c:v>
                </c:pt>
                <c:pt idx="1">
                  <c:v>8782.9260000000013</c:v>
                </c:pt>
                <c:pt idx="2">
                  <c:v>7352.2480000000005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35-4A99-9853-A866AAAB61CA}"/>
            </c:ext>
          </c:extLst>
        </c:ser>
        <c:ser>
          <c:idx val="3"/>
          <c:order val="3"/>
          <c:tx>
            <c:strRef>
              <c:f>'8.8'!$A$30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'8.8'!$C$38:$E$38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('8.8'!$B$30,'8.8'!$D$30,'8.8'!$F$30)</c:f>
              <c:numCache>
                <c:formatCode>#,##0.0</c:formatCode>
                <c:ptCount val="3"/>
                <c:pt idx="0">
                  <c:v>6942.67</c:v>
                </c:pt>
                <c:pt idx="1">
                  <c:v>15206.470000000001</c:v>
                </c:pt>
                <c:pt idx="2">
                  <c:v>17701.45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35-4A99-9853-A866AAAB61CA}"/>
            </c:ext>
          </c:extLst>
        </c:ser>
        <c:ser>
          <c:idx val="4"/>
          <c:order val="4"/>
          <c:tx>
            <c:strRef>
              <c:f>'8.8'!$A$31</c:f>
              <c:strCache>
                <c:ptCount val="1"/>
                <c:pt idx="0">
                  <c:v>Zemědělství a 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('8.8'!$B$31,'8.8'!$D$31,'8.8'!$F$31)</c:f>
              <c:numCache>
                <c:formatCode>#,##0.0</c:formatCode>
                <c:ptCount val="3"/>
                <c:pt idx="0">
                  <c:v>339.87099999999998</c:v>
                </c:pt>
                <c:pt idx="1">
                  <c:v>603.88699999999994</c:v>
                </c:pt>
                <c:pt idx="2">
                  <c:v>637.96400000000006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35-4A99-9853-A866AAAB61CA}"/>
            </c:ext>
          </c:extLst>
        </c:ser>
        <c:ser>
          <c:idx val="5"/>
          <c:order val="5"/>
          <c:tx>
            <c:strRef>
              <c:f>'8.8'!$A$32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('8.8'!$B$32,'8.8'!$D$32,'8.8'!$F$32)</c:f>
              <c:numCache>
                <c:formatCode>#,##0.0</c:formatCode>
                <c:ptCount val="3"/>
                <c:pt idx="0">
                  <c:v>430047.73600000003</c:v>
                </c:pt>
                <c:pt idx="1">
                  <c:v>686926.33100000012</c:v>
                </c:pt>
                <c:pt idx="2">
                  <c:v>807874.97900000005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35-4A99-9853-A866AAAB61CA}"/>
            </c:ext>
          </c:extLst>
        </c:ser>
        <c:ser>
          <c:idx val="6"/>
          <c:order val="6"/>
          <c:tx>
            <c:strRef>
              <c:f>'8.8'!$A$33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('8.8'!$B$33,'8.8'!$D$33,'8.8'!$F$33)</c:f>
              <c:numCache>
                <c:formatCode>#,##0.0</c:formatCode>
                <c:ptCount val="3"/>
                <c:pt idx="0">
                  <c:v>145203.08199999999</c:v>
                </c:pt>
                <c:pt idx="1">
                  <c:v>268181.41800000001</c:v>
                </c:pt>
                <c:pt idx="2">
                  <c:v>311362.777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35-4A99-9853-A866AAAB61CA}"/>
            </c:ext>
          </c:extLst>
        </c:ser>
        <c:ser>
          <c:idx val="7"/>
          <c:order val="7"/>
          <c:tx>
            <c:strRef>
              <c:f>'8.8'!$A$34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('8.8'!$B$34,'8.8'!$D$34,'8.8'!$F$34)</c:f>
              <c:numCache>
                <c:formatCode>#,##0.0</c:formatCode>
                <c:ptCount val="3"/>
                <c:pt idx="0">
                  <c:v>9318.8680000000004</c:v>
                </c:pt>
                <c:pt idx="1">
                  <c:v>17123.681</c:v>
                </c:pt>
                <c:pt idx="2">
                  <c:v>20974.284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35-4A99-9853-A866AAA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7894528"/>
        <c:axId val="287896320"/>
      </c:barChart>
      <c:catAx>
        <c:axId val="28789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7896320"/>
        <c:crosses val="autoZero"/>
        <c:auto val="1"/>
        <c:lblAlgn val="ctr"/>
        <c:lblOffset val="100"/>
        <c:noMultiLvlLbl val="0"/>
      </c:catAx>
      <c:valAx>
        <c:axId val="287896320"/>
        <c:scaling>
          <c:orientation val="minMax"/>
          <c:max val="1600000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7894528"/>
        <c:crosses val="autoZero"/>
        <c:crossBetween val="between"/>
        <c:majorUnit val="4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5355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592781633521109E-2"/>
          <c:y val="0.27588277344330603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'8.8'!$A$38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'8.8'!$B$38</c:f>
              <c:numCache>
                <c:formatCode>0.0%</c:formatCode>
                <c:ptCount val="1"/>
                <c:pt idx="0">
                  <c:v>0.15833762111937291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A-4B6C-9703-FB8588C05095}"/>
            </c:ext>
          </c:extLst>
        </c:ser>
        <c:ser>
          <c:idx val="1"/>
          <c:order val="1"/>
          <c:tx>
            <c:strRef>
              <c:f>'8.8'!$A$39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'8.8'!$B$39</c:f>
              <c:numCache>
                <c:formatCode>0.0%</c:formatCode>
                <c:ptCount val="1"/>
                <c:pt idx="0">
                  <c:v>0.1675197693085054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A-4B6C-9703-FB8588C05095}"/>
            </c:ext>
          </c:extLst>
        </c:ser>
        <c:ser>
          <c:idx val="2"/>
          <c:order val="2"/>
          <c:tx>
            <c:strRef>
              <c:f>'8.8'!$A$40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'8.8'!$B$40</c:f>
              <c:numCache>
                <c:formatCode>0.0%</c:formatCode>
                <c:ptCount val="1"/>
                <c:pt idx="0">
                  <c:v>0.1426593737139247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5A-4B6C-9703-FB8588C05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455680"/>
        <c:axId val="288461568"/>
      </c:barChart>
      <c:catAx>
        <c:axId val="2884556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8461568"/>
        <c:crosses val="autoZero"/>
        <c:auto val="1"/>
        <c:lblAlgn val="ctr"/>
        <c:lblOffset val="100"/>
        <c:noMultiLvlLbl val="0"/>
      </c:catAx>
      <c:valAx>
        <c:axId val="288461568"/>
        <c:scaling>
          <c:orientation val="minMax"/>
          <c:max val="0.30000000000000004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8455680"/>
        <c:crosses val="max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2.8660647875041679E-2"/>
          <c:y val="0.73001149180090974"/>
          <c:w val="0.63215986890527576"/>
          <c:h val="0.2699885081990903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3.1527539467353077E-3"/>
          <c:y val="2.0293264279007205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'8.8'!$A$10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('8.8'!$B$10,'8.8'!$D$10,'8.8'!$F$10)</c:f>
              <c:numCache>
                <c:formatCode>#,##0.0</c:formatCode>
                <c:ptCount val="3"/>
                <c:pt idx="0">
                  <c:v>72628.763999999996</c:v>
                </c:pt>
                <c:pt idx="1">
                  <c:v>100961.17999999998</c:v>
                </c:pt>
                <c:pt idx="2">
                  <c:v>101508.648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D9-4AAC-A061-D4A990A73091}"/>
            </c:ext>
          </c:extLst>
        </c:ser>
        <c:ser>
          <c:idx val="1"/>
          <c:order val="1"/>
          <c:tx>
            <c:strRef>
              <c:f>'8.8'!$A$11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('8.8'!$B$11,'8.8'!$D$11,'8.8'!$F$11)</c:f>
              <c:numCache>
                <c:formatCode>#,##0.0</c:formatCode>
                <c:ptCount val="3"/>
                <c:pt idx="0">
                  <c:v>84.173999999999992</c:v>
                </c:pt>
                <c:pt idx="1">
                  <c:v>122.614</c:v>
                </c:pt>
                <c:pt idx="2">
                  <c:v>149.71099999999998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D9-4AAC-A061-D4A990A73091}"/>
            </c:ext>
          </c:extLst>
        </c:ser>
        <c:ser>
          <c:idx val="2"/>
          <c:order val="2"/>
          <c:tx>
            <c:strRef>
              <c:f>'8.8'!$A$12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('8.8'!$B$12,'8.8'!$D$12,'8.8'!$F$12)</c:f>
              <c:numCache>
                <c:formatCode>#,##0.0</c:formatCode>
                <c:ptCount val="3"/>
                <c:pt idx="0">
                  <c:v>374190.766</c:v>
                </c:pt>
                <c:pt idx="1">
                  <c:v>698255.29000000015</c:v>
                </c:pt>
                <c:pt idx="2">
                  <c:v>809761.38600000006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D9-4AAC-A061-D4A990A73091}"/>
            </c:ext>
          </c:extLst>
        </c:ser>
        <c:ser>
          <c:idx val="3"/>
          <c:order val="3"/>
          <c:tx>
            <c:strRef>
              <c:f>'8.8'!$A$13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('8.8'!$B$13,'8.8'!$D$13,'8.8'!$F$13)</c:f>
              <c:numCache>
                <c:formatCode>#,##0.0</c:formatCode>
                <c:ptCount val="3"/>
                <c:pt idx="0">
                  <c:v>11</c:v>
                </c:pt>
                <c:pt idx="1">
                  <c:v>9.8109999999999999</c:v>
                </c:pt>
                <c:pt idx="2">
                  <c:v>12.074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D9-4AAC-A061-D4A990A73091}"/>
            </c:ext>
          </c:extLst>
        </c:ser>
        <c:ser>
          <c:idx val="4"/>
          <c:order val="4"/>
          <c:tx>
            <c:strRef>
              <c:f>'8.8'!$A$14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('8.8'!$B$14,'8.8'!$D$14,'8.8'!$F$14)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D9-4AAC-A061-D4A990A73091}"/>
            </c:ext>
          </c:extLst>
        </c:ser>
        <c:ser>
          <c:idx val="5"/>
          <c:order val="5"/>
          <c:tx>
            <c:strRef>
              <c:f>'8.8'!$A$15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('8.8'!$B$15,'8.8'!$D$15,'8.8'!$F$15)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D9-4AAC-A061-D4A990A73091}"/>
            </c:ext>
          </c:extLst>
        </c:ser>
        <c:ser>
          <c:idx val="6"/>
          <c:order val="6"/>
          <c:tx>
            <c:strRef>
              <c:f>'8.8'!$A$16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('8.8'!$B$16,'8.8'!$D$16,'8.8'!$F$16)</c:f>
              <c:numCache>
                <c:formatCode>#,##0.0</c:formatCode>
                <c:ptCount val="3"/>
                <c:pt idx="0">
                  <c:v>16382.71</c:v>
                </c:pt>
                <c:pt idx="1">
                  <c:v>29775.976999999999</c:v>
                </c:pt>
                <c:pt idx="2">
                  <c:v>30016.25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D9-4AAC-A061-D4A990A73091}"/>
            </c:ext>
          </c:extLst>
        </c:ser>
        <c:ser>
          <c:idx val="7"/>
          <c:order val="7"/>
          <c:tx>
            <c:strRef>
              <c:f>'8.8'!$A$17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('8.8'!$B$17,'8.8'!$D$17,'8.8'!$F$17)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9D9-4AAC-A061-D4A990A73091}"/>
            </c:ext>
          </c:extLst>
        </c:ser>
        <c:ser>
          <c:idx val="8"/>
          <c:order val="8"/>
          <c:tx>
            <c:strRef>
              <c:f>'8.8'!$A$18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('8.8'!$B$18,'8.8'!$D$18,'8.8'!$F$18)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D9-4AAC-A061-D4A990A73091}"/>
            </c:ext>
          </c:extLst>
        </c:ser>
        <c:ser>
          <c:idx val="9"/>
          <c:order val="9"/>
          <c:tx>
            <c:strRef>
              <c:f>'8.8'!$A$19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('8.8'!$B$19,'8.8'!$D$19,'8.8'!$F$19)</c:f>
              <c:numCache>
                <c:formatCode>#,##0.0</c:formatCode>
                <c:ptCount val="3"/>
                <c:pt idx="0">
                  <c:v>36267.01</c:v>
                </c:pt>
                <c:pt idx="1">
                  <c:v>55804.99</c:v>
                </c:pt>
                <c:pt idx="2">
                  <c:v>53980.639999999999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9D9-4AAC-A061-D4A990A73091}"/>
            </c:ext>
          </c:extLst>
        </c:ser>
        <c:ser>
          <c:idx val="10"/>
          <c:order val="10"/>
          <c:tx>
            <c:strRef>
              <c:f>'8.8'!$A$20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('8.8'!$B$20,'8.8'!$D$20,'8.8'!$F$20)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9D9-4AAC-A061-D4A990A73091}"/>
            </c:ext>
          </c:extLst>
        </c:ser>
        <c:ser>
          <c:idx val="11"/>
          <c:order val="11"/>
          <c:tx>
            <c:strRef>
              <c:f>'8.8'!$A$21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('8.8'!$B$21,'8.8'!$D$21,'8.8'!$F$21)</c:f>
              <c:numCache>
                <c:formatCode>#,##0.0</c:formatCode>
                <c:ptCount val="3"/>
                <c:pt idx="0">
                  <c:v>1857</c:v>
                </c:pt>
                <c:pt idx="1">
                  <c:v>3818</c:v>
                </c:pt>
                <c:pt idx="2">
                  <c:v>1801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9D9-4AAC-A061-D4A990A73091}"/>
            </c:ext>
          </c:extLst>
        </c:ser>
        <c:ser>
          <c:idx val="12"/>
          <c:order val="12"/>
          <c:tx>
            <c:strRef>
              <c:f>'8.8'!$A$22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'8.8'!$C$38:$E$38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('8.8'!$B$22,'8.8'!$D$22,'8.8'!$F$22)</c:f>
              <c:numCache>
                <c:formatCode>#,##0.0</c:formatCode>
                <c:ptCount val="3"/>
                <c:pt idx="0">
                  <c:v>151422.09399999998</c:v>
                </c:pt>
                <c:pt idx="1">
                  <c:v>136274.62899999999</c:v>
                </c:pt>
                <c:pt idx="2">
                  <c:v>142508.448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9D9-4AAC-A061-D4A990A73091}"/>
            </c:ext>
          </c:extLst>
        </c:ser>
        <c:ser>
          <c:idx val="13"/>
          <c:order val="13"/>
          <c:tx>
            <c:strRef>
              <c:f>'8.8'!$A$23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'8.8'!$C$38:$E$38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('8.8'!$B$23,'8.8'!$D$23,'8.8'!$F$23)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9D9-4AAC-A061-D4A990A73091}"/>
            </c:ext>
          </c:extLst>
        </c:ser>
        <c:ser>
          <c:idx val="14"/>
          <c:order val="14"/>
          <c:tx>
            <c:strRef>
              <c:f>'8.8'!$A$24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'8.8'!$C$38:$E$38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('8.8'!$B$24,'8.8'!$D$24,'8.8'!$F$24)</c:f>
              <c:numCache>
                <c:formatCode>#,##0.0</c:formatCode>
                <c:ptCount val="3"/>
                <c:pt idx="0">
                  <c:v>894.04099999999994</c:v>
                </c:pt>
                <c:pt idx="1">
                  <c:v>6698.2860000000001</c:v>
                </c:pt>
                <c:pt idx="2">
                  <c:v>14536.057999999999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9D9-4AAC-A061-D4A990A73091}"/>
            </c:ext>
          </c:extLst>
        </c:ser>
        <c:ser>
          <c:idx val="15"/>
          <c:order val="15"/>
          <c:tx>
            <c:strRef>
              <c:f>'8.8'!$A$25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'8.8'!$C$38:$E$38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('8.8'!$B$25,'8.8'!$D$25,'8.8'!$F$25)</c:f>
              <c:numCache>
                <c:formatCode>#,##0.0</c:formatCode>
                <c:ptCount val="3"/>
                <c:pt idx="0">
                  <c:v>155477.53000000003</c:v>
                </c:pt>
                <c:pt idx="1">
                  <c:v>270390.10200000001</c:v>
                </c:pt>
                <c:pt idx="2">
                  <c:v>357319.13900000008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9D9-4AAC-A061-D4A990A73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3565184"/>
        <c:axId val="288228096"/>
      </c:barChart>
      <c:catAx>
        <c:axId val="23356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8228096"/>
        <c:crosses val="autoZero"/>
        <c:auto val="1"/>
        <c:lblAlgn val="ctr"/>
        <c:lblOffset val="100"/>
        <c:noMultiLvlLbl val="0"/>
      </c:catAx>
      <c:valAx>
        <c:axId val="288228096"/>
        <c:scaling>
          <c:orientation val="minMax"/>
          <c:max val="16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3565184"/>
        <c:crosses val="autoZero"/>
        <c:crossBetween val="between"/>
        <c:majorUnit val="4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C86F-4DF0-AB68-7782C13EFE9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C86F-4DF0-AB68-7782C13EFE9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C86F-4DF0-AB68-7782C13EFE9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C86F-4DF0-AB68-7782C13EFE9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C86F-4DF0-AB68-7782C13EFE9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C86F-4DF0-AB68-7782C13EFE9A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D-C86F-4DF0-AB68-7782C13EFE9A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F-C86F-4DF0-AB68-7782C13EFE9A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C86F-4DF0-AB68-7782C13EFE9A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2-C86F-4DF0-AB68-7782C13EFE9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4-C86F-4DF0-AB68-7782C13EFE9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6-C86F-4DF0-AB68-7782C13EFE9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8-C86F-4DF0-AB68-7782C13EFE9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A-C86F-4DF0-AB68-7782C13EFE9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C86F-4DF0-AB68-7782C13EFE9A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E-C86F-4DF0-AB68-7782C13EFE9A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0-C86F-4DF0-AB68-7782C13EFE9A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C86F-4DF0-AB68-7782C13EF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accent1"/>
                </a:solidFill>
              </a:rPr>
              <a:t>Podíl </a:t>
            </a:r>
            <a:r>
              <a:rPr lang="cs-CZ" sz="1000">
                <a:solidFill>
                  <a:schemeClr val="accent1"/>
                </a:solidFill>
              </a:rPr>
              <a:t>krajů ČR</a:t>
            </a:r>
            <a:r>
              <a:rPr lang="cs-CZ" sz="1000" baseline="0">
                <a:solidFill>
                  <a:schemeClr val="accent1"/>
                </a:solidFill>
              </a:rPr>
              <a:t> na </a:t>
            </a:r>
            <a:r>
              <a:rPr lang="cs-CZ" sz="1000">
                <a:solidFill>
                  <a:schemeClr val="accent1"/>
                </a:solidFill>
              </a:rPr>
              <a:t>dodávkách tepla</a:t>
            </a:r>
            <a:endParaRPr lang="en-US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2.1699430658502519E-2"/>
          <c:y val="1.7054375505371498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88706547475116"/>
          <c:y val="0.11085016350600201"/>
          <c:w val="0.84366886529688589"/>
          <c:h val="0.77304275453448856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C-DE1A-44E4-AEB6-A3524CFE6F2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B-DE1A-44E4-AEB6-A3524CFE6F2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A-DE1A-44E4-AEB6-A3524CFE6F2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9-DE1A-44E4-AEB6-A3524CFE6F2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8-DE1A-44E4-AEB6-A3524CFE6F2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0-58CD-40D8-A955-463567CFDADD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DE1A-44E4-AEB6-A3524CFE6F2B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58CD-40D8-A955-463567CFDADD}"/>
              </c:ext>
            </c:extLst>
          </c:dPt>
          <c:dPt>
            <c:idx val="8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2-BBDD-4778-8908-D00B076481BE}"/>
              </c:ext>
            </c:extLst>
          </c:dPt>
          <c:dPt>
            <c:idx val="9"/>
            <c:bubble3D val="0"/>
            <c:spPr>
              <a:solidFill>
                <a:srgbClr val="646363"/>
              </a:solidFill>
            </c:spPr>
            <c:extLst>
              <c:ext xmlns:c16="http://schemas.microsoft.com/office/drawing/2014/chart" uri="{C3380CC4-5D6E-409C-BE32-E72D297353CC}">
                <c16:uniqueId val="{00000006-DE1A-44E4-AEB6-A3524CFE6F2B}"/>
              </c:ext>
            </c:extLst>
          </c:dPt>
          <c:dPt>
            <c:idx val="10"/>
            <c:bubble3D val="0"/>
            <c:spPr>
              <a:solidFill>
                <a:srgbClr val="9D9D9C"/>
              </a:solidFill>
            </c:spPr>
            <c:extLst>
              <c:ext xmlns:c16="http://schemas.microsoft.com/office/drawing/2014/chart" uri="{C3380CC4-5D6E-409C-BE32-E72D297353CC}">
                <c16:uniqueId val="{00000005-DE1A-44E4-AEB6-A3524CFE6F2B}"/>
              </c:ext>
            </c:extLst>
          </c:dPt>
          <c:dPt>
            <c:idx val="11"/>
            <c:bubble3D val="0"/>
            <c:spPr>
              <a:solidFill>
                <a:srgbClr val="D0D0D0"/>
              </a:solidFill>
            </c:spPr>
            <c:extLst>
              <c:ext xmlns:c16="http://schemas.microsoft.com/office/drawing/2014/chart" uri="{C3380CC4-5D6E-409C-BE32-E72D297353CC}">
                <c16:uniqueId val="{00000004-DE1A-44E4-AEB6-A3524CFE6F2B}"/>
              </c:ext>
            </c:extLst>
          </c:dPt>
          <c:dPt>
            <c:idx val="12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DE1A-44E4-AEB6-A3524CFE6F2B}"/>
              </c:ext>
            </c:extLst>
          </c:dPt>
          <c:dPt>
            <c:idx val="13"/>
            <c:bubble3D val="0"/>
            <c:spPr>
              <a:pattFill prst="ltUpDiag">
                <a:fgClr>
                  <a:schemeClr val="accent5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2-DE1A-44E4-AEB6-A3524CFE6F2B}"/>
              </c:ext>
            </c:extLst>
          </c:dPt>
          <c:dLbls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BBDD-4778-8908-D00B076481BE}"/>
                </c:ext>
              </c:extLst>
            </c:dLbl>
            <c:dLbl>
              <c:idx val="12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DE1A-44E4-AEB6-A3524CFE6F2B}"/>
                </c:ext>
              </c:extLst>
            </c:dLbl>
            <c:dLbl>
              <c:idx val="13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DE1A-44E4-AEB6-A3524CFE6F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'5.2'!$A$22:$A$35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'5.2'!$B$22:$B$35</c:f>
              <c:numCache>
                <c:formatCode>#,##0.0</c:formatCode>
                <c:ptCount val="14"/>
                <c:pt idx="0">
                  <c:v>1239.4284730000002</c:v>
                </c:pt>
                <c:pt idx="1">
                  <c:v>1403.3646279999996</c:v>
                </c:pt>
                <c:pt idx="2">
                  <c:v>1698.8068280000007</c:v>
                </c:pt>
                <c:pt idx="3">
                  <c:v>1104.3483110000002</c:v>
                </c:pt>
                <c:pt idx="4">
                  <c:v>547.49200799999994</c:v>
                </c:pt>
                <c:pt idx="5">
                  <c:v>883.91423199999986</c:v>
                </c:pt>
                <c:pt idx="6">
                  <c:v>598.54520300000001</c:v>
                </c:pt>
                <c:pt idx="7">
                  <c:v>3622.9193219999997</c:v>
                </c:pt>
                <c:pt idx="8">
                  <c:v>1055.3522359999999</c:v>
                </c:pt>
                <c:pt idx="9">
                  <c:v>1358.2795040000001</c:v>
                </c:pt>
                <c:pt idx="10">
                  <c:v>1327.590291</c:v>
                </c:pt>
                <c:pt idx="11">
                  <c:v>5961.6592500000006</c:v>
                </c:pt>
                <c:pt idx="12">
                  <c:v>3542.5587780000005</c:v>
                </c:pt>
                <c:pt idx="13">
                  <c:v>1051.3334420000001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CD-40D8-A955-463567CFDAD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B64-4BEB-9793-3957C5444001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B64-4BEB-9793-3957C5444001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B64-4BEB-9793-3957C5444001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B64-4BEB-9793-3957C5444001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B64-4BEB-9793-3957C5444001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B64-4BEB-9793-3957C5444001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B64-4BEB-9793-3957C5444001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B64-4BEB-9793-3957C5444001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CB64-4BEB-9793-3957C5444001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CB64-4BEB-9793-3957C5444001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CB64-4BEB-9793-3957C5444001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CB64-4BEB-9793-3957C5444001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CB64-4BEB-9793-3957C5444001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CB64-4BEB-9793-3957C5444001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CB64-4BEB-9793-3957C5444001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CB64-4BEB-9793-3957C5444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tx2"/>
                </a:solidFill>
              </a:rPr>
              <a:t>sektorů</a:t>
            </a:r>
            <a:r>
              <a:rPr lang="cs-CZ" sz="1000" baseline="0">
                <a:solidFill>
                  <a:schemeClr val="tx2"/>
                </a:solidFill>
              </a:rPr>
              <a:t> národního hospodářství</a:t>
            </a:r>
            <a:r>
              <a:rPr lang="cs-CZ" sz="1000">
                <a:solidFill>
                  <a:schemeClr val="tx2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3.9457994814478463E-4"/>
          <c:y val="1.325996270235830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097119597625161E-2"/>
          <c:y val="0.25384901537268989"/>
          <c:w val="0.63463183778965071"/>
          <c:h val="0.546008028155024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'8.9'!$A$27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'8.9'!$C$38:$E$38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('8.9'!$B$27,'8.9'!$D$27,'8.9'!$F$27)</c:f>
              <c:numCache>
                <c:formatCode>#,##0.0</c:formatCode>
                <c:ptCount val="3"/>
                <c:pt idx="0">
                  <c:v>35632.231</c:v>
                </c:pt>
                <c:pt idx="1">
                  <c:v>50050.229000000007</c:v>
                </c:pt>
                <c:pt idx="2">
                  <c:v>57031.834999999999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7-474C-83B6-66F9D6E7D10B}"/>
            </c:ext>
          </c:extLst>
        </c:ser>
        <c:ser>
          <c:idx val="1"/>
          <c:order val="1"/>
          <c:tx>
            <c:strRef>
              <c:f>'8.9'!$A$28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'8.9'!$C$38:$E$38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('8.9'!$B$28,'8.9'!$D$28,'8.9'!$F$28)</c:f>
              <c:numCache>
                <c:formatCode>#,##0.0</c:formatCode>
                <c:ptCount val="3"/>
                <c:pt idx="0">
                  <c:v>1725.1570000000002</c:v>
                </c:pt>
                <c:pt idx="1">
                  <c:v>5704.4080000000004</c:v>
                </c:pt>
                <c:pt idx="2">
                  <c:v>8083.8369999999995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7-474C-83B6-66F9D6E7D10B}"/>
            </c:ext>
          </c:extLst>
        </c:ser>
        <c:ser>
          <c:idx val="2"/>
          <c:order val="2"/>
          <c:tx>
            <c:strRef>
              <c:f>'8.9'!$A$29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'8.9'!$C$38:$E$38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('8.9'!$B$29,'8.9'!$D$29,'8.9'!$F$29)</c:f>
              <c:numCache>
                <c:formatCode>#,##0.0</c:formatCode>
                <c:ptCount val="3"/>
                <c:pt idx="0">
                  <c:v>76.259999999999991</c:v>
                </c:pt>
                <c:pt idx="1">
                  <c:v>93</c:v>
                </c:pt>
                <c:pt idx="2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7-474C-83B6-66F9D6E7D10B}"/>
            </c:ext>
          </c:extLst>
        </c:ser>
        <c:ser>
          <c:idx val="3"/>
          <c:order val="3"/>
          <c:tx>
            <c:strRef>
              <c:f>'8.9'!$A$30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'8.9'!$C$38:$E$38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('8.9'!$B$30,'8.9'!$D$30,'8.9'!$F$30)</c:f>
              <c:numCache>
                <c:formatCode>#,##0.0</c:formatCode>
                <c:ptCount val="3"/>
                <c:pt idx="0">
                  <c:v>654.851</c:v>
                </c:pt>
                <c:pt idx="1">
                  <c:v>3293.3670000000002</c:v>
                </c:pt>
                <c:pt idx="2">
                  <c:v>3434.518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87-474C-83B6-66F9D6E7D10B}"/>
            </c:ext>
          </c:extLst>
        </c:ser>
        <c:ser>
          <c:idx val="4"/>
          <c:order val="4"/>
          <c:tx>
            <c:strRef>
              <c:f>'8.9'!$A$31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'8.9'!$C$38:$E$38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('8.9'!$B$31,'8.9'!$D$31,'8.9'!$F$31)</c:f>
              <c:numCache>
                <c:formatCode>#,##0.0</c:formatCode>
                <c:ptCount val="3"/>
                <c:pt idx="0">
                  <c:v>1037.6849999999999</c:v>
                </c:pt>
                <c:pt idx="1">
                  <c:v>1260.7629999999999</c:v>
                </c:pt>
                <c:pt idx="2">
                  <c:v>1470.19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87-474C-83B6-66F9D6E7D10B}"/>
            </c:ext>
          </c:extLst>
        </c:ser>
        <c:ser>
          <c:idx val="5"/>
          <c:order val="5"/>
          <c:tx>
            <c:strRef>
              <c:f>'8.9'!$A$32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('8.9'!$B$32,'8.9'!$D$32,'8.9'!$F$32)</c:f>
              <c:numCache>
                <c:formatCode>#,##0.0</c:formatCode>
                <c:ptCount val="3"/>
                <c:pt idx="0">
                  <c:v>118879.086</c:v>
                </c:pt>
                <c:pt idx="1">
                  <c:v>201075.291</c:v>
                </c:pt>
                <c:pt idx="2">
                  <c:v>242099.18400000001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87-474C-83B6-66F9D6E7D10B}"/>
            </c:ext>
          </c:extLst>
        </c:ser>
        <c:ser>
          <c:idx val="6"/>
          <c:order val="6"/>
          <c:tx>
            <c:strRef>
              <c:f>'8.9'!$A$33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('8.9'!$B$33,'8.9'!$D$33,'8.9'!$F$33)</c:f>
              <c:numCache>
                <c:formatCode>#,##0.0</c:formatCode>
                <c:ptCount val="3"/>
                <c:pt idx="0">
                  <c:v>61617.824000000001</c:v>
                </c:pt>
                <c:pt idx="1">
                  <c:v>100748.29400000001</c:v>
                </c:pt>
                <c:pt idx="2">
                  <c:v>115951.43399999998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87-474C-83B6-66F9D6E7D10B}"/>
            </c:ext>
          </c:extLst>
        </c:ser>
        <c:ser>
          <c:idx val="7"/>
          <c:order val="7"/>
          <c:tx>
            <c:strRef>
              <c:f>'8.9'!$A$34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('8.9'!$B$34,'8.9'!$D$34,'8.9'!$F$34)</c:f>
              <c:numCache>
                <c:formatCode>#,##0.0</c:formatCode>
                <c:ptCount val="3"/>
                <c:pt idx="0">
                  <c:v>1143.8419999999999</c:v>
                </c:pt>
                <c:pt idx="1">
                  <c:v>1760.4740000000002</c:v>
                </c:pt>
                <c:pt idx="2">
                  <c:v>2050.1949999999997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87-474C-83B6-66F9D6E7D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536640"/>
        <c:axId val="199538176"/>
      </c:barChart>
      <c:catAx>
        <c:axId val="19953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99538176"/>
        <c:crosses val="autoZero"/>
        <c:auto val="1"/>
        <c:lblAlgn val="ctr"/>
        <c:lblOffset val="100"/>
        <c:noMultiLvlLbl val="0"/>
      </c:catAx>
      <c:valAx>
        <c:axId val="199538176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99536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94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592781633521109E-2"/>
          <c:y val="0.27588277344330603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'8.9'!$A$38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'8.9'!$B$38</c:f>
              <c:numCache>
                <c:formatCode>0.0%</c:formatCode>
                <c:ptCount val="1"/>
                <c:pt idx="0">
                  <c:v>3.3081219171227215E-2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61-40B9-86E9-FCC4A9713A4F}"/>
            </c:ext>
          </c:extLst>
        </c:ser>
        <c:ser>
          <c:idx val="1"/>
          <c:order val="1"/>
          <c:tx>
            <c:strRef>
              <c:f>'8.9'!$A$39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'8.9'!$B$39</c:f>
              <c:numCache>
                <c:formatCode>0.0%</c:formatCode>
                <c:ptCount val="1"/>
                <c:pt idx="0">
                  <c:v>4.6015693307682404E-2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61-40B9-86E9-FCC4A9713A4F}"/>
            </c:ext>
          </c:extLst>
        </c:ser>
        <c:ser>
          <c:idx val="2"/>
          <c:order val="2"/>
          <c:tx>
            <c:strRef>
              <c:f>'8.9'!$A$40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'8.9'!$B$40</c:f>
              <c:numCache>
                <c:formatCode>0.0%</c:formatCode>
                <c:ptCount val="1"/>
                <c:pt idx="0">
                  <c:v>4.1556511656527052E-2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61-40B9-86E9-FCC4A9713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329728"/>
        <c:axId val="288331264"/>
      </c:barChart>
      <c:catAx>
        <c:axId val="2883297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8331264"/>
        <c:crosses val="autoZero"/>
        <c:auto val="1"/>
        <c:lblAlgn val="ctr"/>
        <c:lblOffset val="100"/>
        <c:noMultiLvlLbl val="0"/>
      </c:catAx>
      <c:valAx>
        <c:axId val="288331264"/>
        <c:scaling>
          <c:orientation val="minMax"/>
          <c:max val="0.30000000000000004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8329728"/>
        <c:crosses val="max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6.9444444444444441E-3"/>
          <c:y val="0.71354583342734568"/>
          <c:w val="0.69889982502187231"/>
          <c:h val="0.2782670358396482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cs-CZ" sz="1000" baseline="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5.1063114008915024E-4"/>
          <c:y val="1.9249449835677793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'8.9'!$A$10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('8.9'!$B$10,'8.9'!$D$10,'8.9'!$F$10)</c:f>
              <c:numCache>
                <c:formatCode>#,##0.0</c:formatCode>
                <c:ptCount val="3"/>
                <c:pt idx="0">
                  <c:v>9911.8680000000004</c:v>
                </c:pt>
                <c:pt idx="1">
                  <c:v>15273.031999999999</c:v>
                </c:pt>
                <c:pt idx="2">
                  <c:v>12423.459000000001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F9-49E0-B9F8-A65835EE11A6}"/>
            </c:ext>
          </c:extLst>
        </c:ser>
        <c:ser>
          <c:idx val="1"/>
          <c:order val="1"/>
          <c:tx>
            <c:strRef>
              <c:f>'8.9'!$A$11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('8.9'!$B$11,'8.9'!$D$11,'8.9'!$F$11)</c:f>
              <c:numCache>
                <c:formatCode>#,##0.0</c:formatCode>
                <c:ptCount val="3"/>
                <c:pt idx="0">
                  <c:v>3452.9789999999998</c:v>
                </c:pt>
                <c:pt idx="1">
                  <c:v>4760.3009999999995</c:v>
                </c:pt>
                <c:pt idx="2">
                  <c:v>5592.5529999999999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F9-49E0-B9F8-A65835EE11A6}"/>
            </c:ext>
          </c:extLst>
        </c:ser>
        <c:ser>
          <c:idx val="2"/>
          <c:order val="2"/>
          <c:tx>
            <c:strRef>
              <c:f>'8.9'!$A$12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('8.9'!$B$12,'8.9'!$D$12,'8.9'!$F$12)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F9-49E0-B9F8-A65835EE11A6}"/>
            </c:ext>
          </c:extLst>
        </c:ser>
        <c:ser>
          <c:idx val="3"/>
          <c:order val="3"/>
          <c:tx>
            <c:strRef>
              <c:f>'8.9'!$A$13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('8.9'!$B$13,'8.9'!$D$13,'8.9'!$F$13)</c:f>
              <c:numCache>
                <c:formatCode>#,##0.0</c:formatCode>
                <c:ptCount val="3"/>
                <c:pt idx="0">
                  <c:v>4.87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F9-49E0-B9F8-A65835EE11A6}"/>
            </c:ext>
          </c:extLst>
        </c:ser>
        <c:ser>
          <c:idx val="4"/>
          <c:order val="4"/>
          <c:tx>
            <c:strRef>
              <c:f>'8.9'!$A$14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('8.9'!$B$14,'8.9'!$D$14,'8.9'!$F$14)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F9-49E0-B9F8-A65835EE11A6}"/>
            </c:ext>
          </c:extLst>
        </c:ser>
        <c:ser>
          <c:idx val="5"/>
          <c:order val="5"/>
          <c:tx>
            <c:strRef>
              <c:f>'8.9'!$A$15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('8.9'!$B$15,'8.9'!$D$15,'8.9'!$F$15)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F9-49E0-B9F8-A65835EE11A6}"/>
            </c:ext>
          </c:extLst>
        </c:ser>
        <c:ser>
          <c:idx val="6"/>
          <c:order val="6"/>
          <c:tx>
            <c:strRef>
              <c:f>'8.9'!$A$16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('8.9'!$B$16,'8.9'!$D$16,'8.9'!$F$16)</c:f>
              <c:numCache>
                <c:formatCode>#,##0.0</c:formatCode>
                <c:ptCount val="3"/>
                <c:pt idx="0">
                  <c:v>92107.392999999996</c:v>
                </c:pt>
                <c:pt idx="1">
                  <c:v>155883.51300000001</c:v>
                </c:pt>
                <c:pt idx="2">
                  <c:v>194493.139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F9-49E0-B9F8-A65835EE11A6}"/>
            </c:ext>
          </c:extLst>
        </c:ser>
        <c:ser>
          <c:idx val="7"/>
          <c:order val="7"/>
          <c:tx>
            <c:strRef>
              <c:f>'8.9'!$A$17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('8.9'!$B$17,'8.9'!$D$17,'8.9'!$F$17)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6F9-49E0-B9F8-A65835EE11A6}"/>
            </c:ext>
          </c:extLst>
        </c:ser>
        <c:ser>
          <c:idx val="8"/>
          <c:order val="8"/>
          <c:tx>
            <c:strRef>
              <c:f>'8.9'!$A$18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('8.9'!$B$18,'8.9'!$D$18,'8.9'!$F$18)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F9-49E0-B9F8-A65835EE11A6}"/>
            </c:ext>
          </c:extLst>
        </c:ser>
        <c:ser>
          <c:idx val="9"/>
          <c:order val="9"/>
          <c:tx>
            <c:strRef>
              <c:f>'8.9'!$A$19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('8.9'!$B$19,'8.9'!$D$19,'8.9'!$F$19)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6F9-49E0-B9F8-A65835EE11A6}"/>
            </c:ext>
          </c:extLst>
        </c:ser>
        <c:ser>
          <c:idx val="10"/>
          <c:order val="10"/>
          <c:tx>
            <c:strRef>
              <c:f>'8.9'!$A$20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('8.9'!$B$20,'8.9'!$D$20,'8.9'!$F$20)</c:f>
              <c:numCache>
                <c:formatCode>#,##0.0</c:formatCode>
                <c:ptCount val="3"/>
                <c:pt idx="0">
                  <c:v>74.376000000000005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F9-49E0-B9F8-A65835EE11A6}"/>
            </c:ext>
          </c:extLst>
        </c:ser>
        <c:ser>
          <c:idx val="11"/>
          <c:order val="11"/>
          <c:tx>
            <c:strRef>
              <c:f>'8.9'!$A$21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('8.9'!$B$21,'8.9'!$D$21,'8.9'!$F$21)</c:f>
              <c:numCache>
                <c:formatCode>#,##0.0</c:formatCode>
                <c:ptCount val="3"/>
                <c:pt idx="0">
                  <c:v>35301.5</c:v>
                </c:pt>
                <c:pt idx="1">
                  <c:v>57474.999000000003</c:v>
                </c:pt>
                <c:pt idx="2">
                  <c:v>58073.428999999996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6F9-49E0-B9F8-A65835EE11A6}"/>
            </c:ext>
          </c:extLst>
        </c:ser>
        <c:ser>
          <c:idx val="12"/>
          <c:order val="12"/>
          <c:tx>
            <c:strRef>
              <c:f>'8.9'!$A$22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'8.9'!$C$38:$E$38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('8.9'!$B$22,'8.9'!$D$22,'8.9'!$F$22)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6F9-49E0-B9F8-A65835EE11A6}"/>
            </c:ext>
          </c:extLst>
        </c:ser>
        <c:ser>
          <c:idx val="13"/>
          <c:order val="13"/>
          <c:tx>
            <c:strRef>
              <c:f>'8.9'!$A$23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'8.9'!$C$38:$E$38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('8.9'!$B$23,'8.9'!$D$23,'8.9'!$F$23)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6F9-49E0-B9F8-A65835EE11A6}"/>
            </c:ext>
          </c:extLst>
        </c:ser>
        <c:ser>
          <c:idx val="14"/>
          <c:order val="14"/>
          <c:tx>
            <c:strRef>
              <c:f>'8.9'!$A$24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'8.9'!$C$38:$E$38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('8.9'!$B$24,'8.9'!$D$24,'8.9'!$F$24)</c:f>
              <c:numCache>
                <c:formatCode>#,##0.0</c:formatCode>
                <c:ptCount val="3"/>
                <c:pt idx="0">
                  <c:v>1902.03</c:v>
                </c:pt>
                <c:pt idx="1">
                  <c:v>1586.0740000000001</c:v>
                </c:pt>
                <c:pt idx="2">
                  <c:v>1871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6F9-49E0-B9F8-A65835EE11A6}"/>
            </c:ext>
          </c:extLst>
        </c:ser>
        <c:ser>
          <c:idx val="15"/>
          <c:order val="15"/>
          <c:tx>
            <c:strRef>
              <c:f>'8.9'!$A$25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'8.9'!$C$38:$E$38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('8.9'!$B$25,'8.9'!$D$25,'8.9'!$F$25)</c:f>
              <c:numCache>
                <c:formatCode>#,##0.0</c:formatCode>
                <c:ptCount val="3"/>
                <c:pt idx="0">
                  <c:v>84064.623999999967</c:v>
                </c:pt>
                <c:pt idx="1">
                  <c:v>146831.56300000002</c:v>
                </c:pt>
                <c:pt idx="2">
                  <c:v>174269.53400000004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6F9-49E0-B9F8-A65835EE1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9046528"/>
        <c:axId val="289048064"/>
      </c:barChart>
      <c:catAx>
        <c:axId val="28904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048064"/>
        <c:crosses val="autoZero"/>
        <c:auto val="1"/>
        <c:lblAlgn val="ctr"/>
        <c:lblOffset val="100"/>
        <c:noMultiLvlLbl val="0"/>
      </c:catAx>
      <c:valAx>
        <c:axId val="289048064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0465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4086-4D7F-B1F4-DA43308C29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4086-4D7F-B1F4-DA43308C29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4086-4D7F-B1F4-DA43308C29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086-4D7F-B1F4-DA43308C29E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4086-4D7F-B1F4-DA43308C29E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4086-4D7F-B1F4-DA43308C29EB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D-4086-4D7F-B1F4-DA43308C29EB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F-4086-4D7F-B1F4-DA43308C29EB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4086-4D7F-B1F4-DA43308C29EB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2-4086-4D7F-B1F4-DA43308C29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4-4086-4D7F-B1F4-DA43308C29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6-4086-4D7F-B1F4-DA43308C29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8-4086-4D7F-B1F4-DA43308C29E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A-4086-4D7F-B1F4-DA43308C29E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4086-4D7F-B1F4-DA43308C29EB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E-4086-4D7F-B1F4-DA43308C29EB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0-4086-4D7F-B1F4-DA43308C29EB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4086-4D7F-B1F4-DA43308C2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EB79-47F7-90AB-429F41054E43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EB79-47F7-90AB-429F41054E43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EB79-47F7-90AB-429F41054E43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EB79-47F7-90AB-429F41054E43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EB79-47F7-90AB-429F41054E43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EB79-47F7-90AB-429F41054E43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EB79-47F7-90AB-429F41054E43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EB79-47F7-90AB-429F41054E43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EB79-47F7-90AB-429F41054E43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EB79-47F7-90AB-429F41054E43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EB79-47F7-90AB-429F41054E43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EB79-47F7-90AB-429F41054E43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EB79-47F7-90AB-429F41054E43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EB79-47F7-90AB-429F41054E43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EB79-47F7-90AB-429F41054E43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EB79-47F7-90AB-429F41054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tx2"/>
                </a:solidFill>
              </a:rPr>
              <a:t>sektorů</a:t>
            </a:r>
            <a:r>
              <a:rPr lang="cs-CZ" sz="1000" baseline="0">
                <a:solidFill>
                  <a:schemeClr val="tx2"/>
                </a:solidFill>
              </a:rPr>
              <a:t> národního hospodářství</a:t>
            </a:r>
            <a:r>
              <a:rPr lang="cs-CZ" sz="1000">
                <a:solidFill>
                  <a:schemeClr val="tx2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1.0726692511942471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31919219025079E-2"/>
          <c:y val="0.25777366064536045"/>
          <c:w val="0.6353664721138359"/>
          <c:h val="0.543302283293019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'8.10'!$A$28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'8.10'!$C$38:$E$38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('8.10'!$B$28,'8.10'!$D$28,'8.10'!$F$28)</c:f>
              <c:numCache>
                <c:formatCode>#,##0.0</c:formatCode>
                <c:ptCount val="3"/>
                <c:pt idx="0">
                  <c:v>27303.448000000004</c:v>
                </c:pt>
                <c:pt idx="1">
                  <c:v>51231.002999999997</c:v>
                </c:pt>
                <c:pt idx="2">
                  <c:v>58948.475999999995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39-477E-9522-6A9F2FCCFBB0}"/>
            </c:ext>
          </c:extLst>
        </c:ser>
        <c:ser>
          <c:idx val="1"/>
          <c:order val="1"/>
          <c:tx>
            <c:strRef>
              <c:f>'8.10'!$A$29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'8.10'!$C$38:$E$38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('8.10'!$B$29,'8.10'!$D$29,'8.10'!$F$29)</c:f>
              <c:numCache>
                <c:formatCode>#,##0.0</c:formatCode>
                <c:ptCount val="3"/>
                <c:pt idx="0">
                  <c:v>1071.3</c:v>
                </c:pt>
                <c:pt idx="1">
                  <c:v>1624.5</c:v>
                </c:pt>
                <c:pt idx="2">
                  <c:v>1977.7090000000001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39-477E-9522-6A9F2FCCFBB0}"/>
            </c:ext>
          </c:extLst>
        </c:ser>
        <c:ser>
          <c:idx val="2"/>
          <c:order val="2"/>
          <c:tx>
            <c:strRef>
              <c:f>'8.10'!$A$30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'8.10'!$C$38:$E$38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('8.10'!$B$30,'8.10'!$D$30,'8.10'!$F$30)</c:f>
              <c:numCache>
                <c:formatCode>#,##0.0</c:formatCode>
                <c:ptCount val="3"/>
                <c:pt idx="0">
                  <c:v>3991.15</c:v>
                </c:pt>
                <c:pt idx="1">
                  <c:v>7733.65</c:v>
                </c:pt>
                <c:pt idx="2">
                  <c:v>9559.6550000000007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39-477E-9522-6A9F2FCCFBB0}"/>
            </c:ext>
          </c:extLst>
        </c:ser>
        <c:ser>
          <c:idx val="3"/>
          <c:order val="3"/>
          <c:tx>
            <c:strRef>
              <c:f>'8.10'!$A$31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'8.10'!$C$38:$E$38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('8.10'!$B$31,'8.10'!$D$31,'8.10'!$F$31)</c:f>
              <c:numCache>
                <c:formatCode>#,##0.0</c:formatCode>
                <c:ptCount val="3"/>
                <c:pt idx="0">
                  <c:v>1256.635</c:v>
                </c:pt>
                <c:pt idx="1">
                  <c:v>2792.777</c:v>
                </c:pt>
                <c:pt idx="2">
                  <c:v>3634.375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39-477E-9522-6A9F2FCCFBB0}"/>
            </c:ext>
          </c:extLst>
        </c:ser>
        <c:ser>
          <c:idx val="4"/>
          <c:order val="4"/>
          <c:tx>
            <c:strRef>
              <c:f>'8.10'!$A$32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'8.10'!$C$38:$E$38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('8.10'!$B$32,'8.10'!$D$32,'8.10'!$F$32)</c:f>
              <c:numCache>
                <c:formatCode>#,##0.0</c:formatCode>
                <c:ptCount val="3"/>
                <c:pt idx="0">
                  <c:v>5214.04</c:v>
                </c:pt>
                <c:pt idx="1">
                  <c:v>5997.23</c:v>
                </c:pt>
                <c:pt idx="2">
                  <c:v>6535.14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39-477E-9522-6A9F2FCCFBB0}"/>
            </c:ext>
          </c:extLst>
        </c:ser>
        <c:ser>
          <c:idx val="5"/>
          <c:order val="5"/>
          <c:tx>
            <c:strRef>
              <c:f>'8.10'!$A$33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('8.10'!$B$33,'8.10'!$D$33,'8.10'!$F$33)</c:f>
              <c:numCache>
                <c:formatCode>#,##0.0</c:formatCode>
                <c:ptCount val="3"/>
                <c:pt idx="0">
                  <c:v>90820.738000000012</c:v>
                </c:pt>
                <c:pt idx="1">
                  <c:v>153828.24300000002</c:v>
                </c:pt>
                <c:pt idx="2">
                  <c:v>185184.682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39-477E-9522-6A9F2FCCFBB0}"/>
            </c:ext>
          </c:extLst>
        </c:ser>
        <c:ser>
          <c:idx val="6"/>
          <c:order val="6"/>
          <c:tx>
            <c:strRef>
              <c:f>'8.10'!$A$34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('8.10'!$B$34,'8.10'!$D$34,'8.10'!$F$34)</c:f>
              <c:numCache>
                <c:formatCode>#,##0.0</c:formatCode>
                <c:ptCount val="3"/>
                <c:pt idx="0">
                  <c:v>52272.053999999996</c:v>
                </c:pt>
                <c:pt idx="1">
                  <c:v>98125.900000000009</c:v>
                </c:pt>
                <c:pt idx="2">
                  <c:v>120379.83200000001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39-477E-9522-6A9F2FCCFBB0}"/>
            </c:ext>
          </c:extLst>
        </c:ser>
        <c:ser>
          <c:idx val="7"/>
          <c:order val="7"/>
          <c:tx>
            <c:strRef>
              <c:f>'8.10'!$A$35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('8.10'!$B$35,'8.10'!$D$35,'8.10'!$F$35)</c:f>
              <c:numCache>
                <c:formatCode>#,##0.0</c:formatCode>
                <c:ptCount val="3"/>
                <c:pt idx="0">
                  <c:v>12457.701000000001</c:v>
                </c:pt>
                <c:pt idx="1">
                  <c:v>24430.114000000001</c:v>
                </c:pt>
                <c:pt idx="2">
                  <c:v>30826.609999999997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39-477E-9522-6A9F2FCCF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6475008"/>
        <c:axId val="286476544"/>
      </c:barChart>
      <c:catAx>
        <c:axId val="28647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476544"/>
        <c:crosses val="autoZero"/>
        <c:auto val="1"/>
        <c:lblAlgn val="ctr"/>
        <c:lblOffset val="100"/>
        <c:noMultiLvlLbl val="0"/>
      </c:catAx>
      <c:valAx>
        <c:axId val="286476544"/>
        <c:scaling>
          <c:orientation val="minMax"/>
          <c:max val="6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475008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cs-CZ" sz="100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Podíl v ČR</a:t>
            </a:r>
          </a:p>
        </c:rich>
      </c:tx>
      <c:layout>
        <c:manualLayout>
          <c:xMode val="edge"/>
          <c:yMode val="edge"/>
          <c:x val="5.292090931630294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592781633521109E-2"/>
          <c:y val="0.27588277344330603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'8.10'!$A$38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'8.10'!$B$38</c:f>
              <c:numCache>
                <c:formatCode>0.0%</c:formatCode>
                <c:ptCount val="1"/>
                <c:pt idx="0">
                  <c:v>9.2991694430387878E-2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AD-442C-B4FC-8CD6B342584C}"/>
            </c:ext>
          </c:extLst>
        </c:ser>
        <c:ser>
          <c:idx val="1"/>
          <c:order val="1"/>
          <c:tx>
            <c:strRef>
              <c:f>'8.10'!$A$39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'8.10'!$B$39</c:f>
              <c:numCache>
                <c:formatCode>0.0%</c:formatCode>
                <c:ptCount val="1"/>
                <c:pt idx="0">
                  <c:v>4.7907192018420038E-2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D-442C-B4FC-8CD6B342584C}"/>
            </c:ext>
          </c:extLst>
        </c:ser>
        <c:ser>
          <c:idx val="2"/>
          <c:order val="2"/>
          <c:tx>
            <c:strRef>
              <c:f>'8.10'!$A$40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'8.10'!$B$40</c:f>
              <c:numCache>
                <c:formatCode>0.0%</c:formatCode>
                <c:ptCount val="1"/>
                <c:pt idx="0">
                  <c:v>5.3484851896213527E-2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AD-442C-B4FC-8CD6B3425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511872"/>
        <c:axId val="286513408"/>
      </c:barChart>
      <c:catAx>
        <c:axId val="28651187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6513408"/>
        <c:crosses val="autoZero"/>
        <c:auto val="1"/>
        <c:lblAlgn val="ctr"/>
        <c:lblOffset val="100"/>
        <c:noMultiLvlLbl val="0"/>
      </c:catAx>
      <c:valAx>
        <c:axId val="286513408"/>
        <c:scaling>
          <c:orientation val="minMax"/>
          <c:max val="0.30000000000000004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511872"/>
        <c:crosses val="max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1.5162396231415507E-3"/>
          <c:y val="0.73213894374448296"/>
          <c:w val="0.63981933730364926"/>
          <c:h val="0.26786109725220048"/>
        </c:manualLayout>
      </c:layout>
      <c:overlay val="0"/>
      <c:txPr>
        <a:bodyPr/>
        <a:lstStyle/>
        <a:p>
          <a:pPr>
            <a:defRPr sz="9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  <a:latin typeface="+mn-lt"/>
              </a:defRPr>
            </a:pPr>
            <a:r>
              <a:rPr lang="cs-CZ" sz="1000" baseline="0">
                <a:solidFill>
                  <a:srgbClr val="233060"/>
                </a:solidFill>
                <a:latin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1.1007654639433836E-3"/>
          <c:y val="0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'8.10'!$A$10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('8.10'!$B$10,'8.10'!$D$10,'8.10'!$F$10)</c:f>
              <c:numCache>
                <c:formatCode>#,##0.0</c:formatCode>
                <c:ptCount val="3"/>
                <c:pt idx="0">
                  <c:v>4280.29</c:v>
                </c:pt>
                <c:pt idx="1">
                  <c:v>6448.7569999999996</c:v>
                </c:pt>
                <c:pt idx="2">
                  <c:v>7721.1329999999998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5-4F4A-A54D-47D52AA346C4}"/>
            </c:ext>
          </c:extLst>
        </c:ser>
        <c:ser>
          <c:idx val="1"/>
          <c:order val="1"/>
          <c:tx>
            <c:strRef>
              <c:f>'8.10'!$A$11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('8.10'!$B$11,'8.10'!$D$11,'8.10'!$F$11)</c:f>
              <c:numCache>
                <c:formatCode>#,##0.0</c:formatCode>
                <c:ptCount val="3"/>
                <c:pt idx="0">
                  <c:v>5473.1840000000011</c:v>
                </c:pt>
                <c:pt idx="1">
                  <c:v>6425.518</c:v>
                </c:pt>
                <c:pt idx="2">
                  <c:v>7295.5140000000001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C5-4F4A-A54D-47D52AA346C4}"/>
            </c:ext>
          </c:extLst>
        </c:ser>
        <c:ser>
          <c:idx val="2"/>
          <c:order val="2"/>
          <c:tx>
            <c:strRef>
              <c:f>'8.10'!$A$12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('8.10'!$B$12,'8.10'!$D$12,'8.10'!$F$12)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C5-4F4A-A54D-47D52AA346C4}"/>
            </c:ext>
          </c:extLst>
        </c:ser>
        <c:ser>
          <c:idx val="3"/>
          <c:order val="3"/>
          <c:tx>
            <c:strRef>
              <c:f>'8.10'!$A$13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('8.10'!$B$13,'8.10'!$D$13,'8.10'!$F$13)</c:f>
              <c:numCache>
                <c:formatCode>#,##0.0</c:formatCode>
                <c:ptCount val="3"/>
                <c:pt idx="0">
                  <c:v>2169</c:v>
                </c:pt>
                <c:pt idx="1">
                  <c:v>1145</c:v>
                </c:pt>
                <c:pt idx="2">
                  <c:v>1329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C5-4F4A-A54D-47D52AA346C4}"/>
            </c:ext>
          </c:extLst>
        </c:ser>
        <c:ser>
          <c:idx val="4"/>
          <c:order val="4"/>
          <c:tx>
            <c:strRef>
              <c:f>'8.10'!$A$14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('8.10'!$B$14,'8.10'!$D$14,'8.10'!$F$14)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C5-4F4A-A54D-47D52AA346C4}"/>
            </c:ext>
          </c:extLst>
        </c:ser>
        <c:ser>
          <c:idx val="5"/>
          <c:order val="5"/>
          <c:tx>
            <c:strRef>
              <c:f>'8.10'!$A$15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('8.10'!$B$15,'8.10'!$D$15,'8.10'!$F$15)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C5-4F4A-A54D-47D52AA346C4}"/>
            </c:ext>
          </c:extLst>
        </c:ser>
        <c:ser>
          <c:idx val="6"/>
          <c:order val="6"/>
          <c:tx>
            <c:strRef>
              <c:f>'8.10'!$A$16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('8.10'!$B$16,'8.10'!$D$16,'8.10'!$F$16)</c:f>
              <c:numCache>
                <c:formatCode>#,##0.0</c:formatCode>
                <c:ptCount val="3"/>
                <c:pt idx="0">
                  <c:v>242206.06699999998</c:v>
                </c:pt>
                <c:pt idx="1">
                  <c:v>425591.00400000002</c:v>
                </c:pt>
                <c:pt idx="2">
                  <c:v>518005.815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C5-4F4A-A54D-47D52AA346C4}"/>
            </c:ext>
          </c:extLst>
        </c:ser>
        <c:ser>
          <c:idx val="7"/>
          <c:order val="7"/>
          <c:tx>
            <c:strRef>
              <c:f>'8.10'!$A$17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('8.10'!$B$17,'8.10'!$D$17,'8.10'!$F$17)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C5-4F4A-A54D-47D52AA346C4}"/>
            </c:ext>
          </c:extLst>
        </c:ser>
        <c:ser>
          <c:idx val="8"/>
          <c:order val="8"/>
          <c:tx>
            <c:strRef>
              <c:f>'8.10'!$A$18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('8.10'!$B$18,'8.10'!$D$18,'8.10'!$F$18)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CC5-4F4A-A54D-47D52AA346C4}"/>
            </c:ext>
          </c:extLst>
        </c:ser>
        <c:ser>
          <c:idx val="9"/>
          <c:order val="9"/>
          <c:tx>
            <c:strRef>
              <c:f>'8.10'!$A$19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('8.10'!$B$19,'8.10'!$D$19,'8.10'!$F$19)</c:f>
              <c:numCache>
                <c:formatCode>#,##0.0</c:formatCode>
                <c:ptCount val="3"/>
                <c:pt idx="0">
                  <c:v>1083</c:v>
                </c:pt>
                <c:pt idx="1">
                  <c:v>2373</c:v>
                </c:pt>
                <c:pt idx="2">
                  <c:v>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CC5-4F4A-A54D-47D52AA346C4}"/>
            </c:ext>
          </c:extLst>
        </c:ser>
        <c:ser>
          <c:idx val="10"/>
          <c:order val="10"/>
          <c:tx>
            <c:strRef>
              <c:f>'8.10'!$A$20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('8.10'!$B$20,'8.10'!$D$20,'8.10'!$F$20)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C5-4F4A-A54D-47D52AA346C4}"/>
            </c:ext>
          </c:extLst>
        </c:ser>
        <c:ser>
          <c:idx val="11"/>
          <c:order val="11"/>
          <c:tx>
            <c:strRef>
              <c:f>'8.10'!$A$21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('8.10'!$B$21,'8.10'!$D$21,'8.10'!$F$21)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CC5-4F4A-A54D-47D52AA346C4}"/>
            </c:ext>
          </c:extLst>
        </c:ser>
        <c:ser>
          <c:idx val="12"/>
          <c:order val="12"/>
          <c:tx>
            <c:strRef>
              <c:f>'8.10'!$A$22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'8.10'!$C$38:$E$38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('8.10'!$B$22,'8.10'!$D$22,'8.10'!$F$22)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C5-4F4A-A54D-47D52AA346C4}"/>
            </c:ext>
          </c:extLst>
        </c:ser>
        <c:ser>
          <c:idx val="13"/>
          <c:order val="13"/>
          <c:tx>
            <c:strRef>
              <c:f>'8.10'!$A$23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'8.10'!$C$38:$E$38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('8.10'!$B$23,'8.10'!$D$23,'8.10'!$F$23)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CC5-4F4A-A54D-47D52AA346C4}"/>
            </c:ext>
          </c:extLst>
        </c:ser>
        <c:ser>
          <c:idx val="14"/>
          <c:order val="14"/>
          <c:tx>
            <c:strRef>
              <c:f>'8.10'!$A$24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'8.10'!$C$38:$E$38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('8.10'!$B$24,'8.10'!$D$24,'8.10'!$F$24)</c:f>
              <c:numCache>
                <c:formatCode>#,##0.0</c:formatCode>
                <c:ptCount val="3"/>
                <c:pt idx="0">
                  <c:v>26.062999999999999</c:v>
                </c:pt>
                <c:pt idx="1">
                  <c:v>26.062999999999999</c:v>
                </c:pt>
                <c:pt idx="2">
                  <c:v>36.427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CC5-4F4A-A54D-47D52AA346C4}"/>
            </c:ext>
          </c:extLst>
        </c:ser>
        <c:ser>
          <c:idx val="15"/>
          <c:order val="15"/>
          <c:tx>
            <c:strRef>
              <c:f>'8.10'!$A$25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'8.10'!$C$38:$E$38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('8.10'!$B$25,'8.10'!$D$25,'8.10'!$F$25)</c:f>
              <c:numCache>
                <c:formatCode>#,##0.0</c:formatCode>
                <c:ptCount val="3"/>
                <c:pt idx="0">
                  <c:v>28170.590000000004</c:v>
                </c:pt>
                <c:pt idx="1">
                  <c:v>44103.332000000002</c:v>
                </c:pt>
                <c:pt idx="2">
                  <c:v>51989.746999999996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CC5-4F4A-A54D-47D52AA34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8781056"/>
        <c:axId val="288782592"/>
      </c:barChart>
      <c:catAx>
        <c:axId val="28878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8782592"/>
        <c:crosses val="autoZero"/>
        <c:auto val="1"/>
        <c:lblAlgn val="ctr"/>
        <c:lblOffset val="100"/>
        <c:noMultiLvlLbl val="0"/>
      </c:catAx>
      <c:valAx>
        <c:axId val="288782592"/>
        <c:scaling>
          <c:orientation val="minMax"/>
          <c:max val="6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8781056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10CE-4878-9BBB-E2DE627D7D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10CE-4878-9BBB-E2DE627D7D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10CE-4878-9BBB-E2DE627D7DA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10CE-4878-9BBB-E2DE627D7DA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10CE-4878-9BBB-E2DE627D7DA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10CE-4878-9BBB-E2DE627D7DA4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D-10CE-4878-9BBB-E2DE627D7DA4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F-10CE-4878-9BBB-E2DE627D7DA4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10CE-4878-9BBB-E2DE627D7DA4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2-10CE-4878-9BBB-E2DE627D7D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4-10CE-4878-9BBB-E2DE627D7D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6-10CE-4878-9BBB-E2DE627D7DA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8-10CE-4878-9BBB-E2DE627D7DA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A-10CE-4878-9BBB-E2DE627D7DA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10CE-4878-9BBB-E2DE627D7DA4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E-10CE-4878-9BBB-E2DE627D7DA4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0-10CE-4878-9BBB-E2DE627D7DA4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10CE-4878-9BBB-E2DE627D7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Dodávky tepla v</a:t>
            </a:r>
            <a:r>
              <a:rPr lang="en-US" sz="1000">
                <a:solidFill>
                  <a:schemeClr val="accent1"/>
                </a:solidFill>
              </a:rPr>
              <a:t> krajích ČR</a:t>
            </a:r>
            <a:r>
              <a:rPr lang="cs-CZ" sz="1000">
                <a:solidFill>
                  <a:schemeClr val="accent1"/>
                </a:solidFill>
              </a:rPr>
              <a:t> </a:t>
            </a:r>
            <a:r>
              <a:rPr lang="en-US" sz="1000">
                <a:solidFill>
                  <a:schemeClr val="accent1"/>
                </a:solidFill>
              </a:rPr>
              <a:t>(</a:t>
            </a:r>
            <a:r>
              <a:rPr lang="cs-CZ" sz="1000">
                <a:solidFill>
                  <a:schemeClr val="accent1"/>
                </a:solidFill>
              </a:rPr>
              <a:t>TJ</a:t>
            </a:r>
            <a:r>
              <a:rPr lang="en-US" sz="1000">
                <a:solidFill>
                  <a:schemeClr val="accent1"/>
                </a:solidFill>
              </a:rPr>
              <a:t>)</a:t>
            </a:r>
          </a:p>
        </c:rich>
      </c:tx>
      <c:layout>
        <c:manualLayout>
          <c:xMode val="edge"/>
          <c:yMode val="edge"/>
          <c:x val="1.6942894925858127E-3"/>
          <c:y val="2.4028834601521828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8357197038349743E-2"/>
          <c:y val="0.11692046203475667"/>
          <c:w val="0.88754220620120694"/>
          <c:h val="0.795053907208335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'5.2'!$A$7</c:f>
              <c:strCache>
                <c:ptCount val="1"/>
                <c:pt idx="0">
                  <c:v>Hlavní město Praha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'5.2'!$B$7:$M$7</c:f>
              <c:numCache>
                <c:formatCode>#,##0.0</c:formatCode>
                <c:ptCount val="12"/>
                <c:pt idx="0">
                  <c:v>551.66553899999997</c:v>
                </c:pt>
                <c:pt idx="1">
                  <c:v>389.81385799999998</c:v>
                </c:pt>
                <c:pt idx="2">
                  <c:v>332.95324300000004</c:v>
                </c:pt>
                <c:pt idx="3">
                  <c:v>268.01589000000001</c:v>
                </c:pt>
                <c:pt idx="4">
                  <c:v>180.11054300000004</c:v>
                </c:pt>
                <c:pt idx="5">
                  <c:v>134.53581800000001</c:v>
                </c:pt>
                <c:pt idx="6">
                  <c:v>176.67440200000004</c:v>
                </c:pt>
                <c:pt idx="7">
                  <c:v>137.27296399999997</c:v>
                </c:pt>
                <c:pt idx="8">
                  <c:v>121.05091100000003</c:v>
                </c:pt>
                <c:pt idx="9">
                  <c:v>312.85297300000013</c:v>
                </c:pt>
                <c:pt idx="10">
                  <c:v>422.71680099999998</c:v>
                </c:pt>
                <c:pt idx="11">
                  <c:v>503.85869900000006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66-47C3-BB64-4A2AA1CEB551}"/>
            </c:ext>
          </c:extLst>
        </c:ser>
        <c:ser>
          <c:idx val="1"/>
          <c:order val="1"/>
          <c:tx>
            <c:strRef>
              <c:f>'5.2'!$A$8</c:f>
              <c:strCache>
                <c:ptCount val="1"/>
                <c:pt idx="0">
                  <c:v>Jihočeský kraj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'5.2'!$B$8:$M$8</c:f>
              <c:numCache>
                <c:formatCode>#,##0.0</c:formatCode>
                <c:ptCount val="12"/>
                <c:pt idx="0">
                  <c:v>657.21180400000014</c:v>
                </c:pt>
                <c:pt idx="1">
                  <c:v>451.24553700000013</c:v>
                </c:pt>
                <c:pt idx="2">
                  <c:v>413.46217299999972</c:v>
                </c:pt>
                <c:pt idx="3">
                  <c:v>277.08200600000004</c:v>
                </c:pt>
                <c:pt idx="4">
                  <c:v>168.99200400000001</c:v>
                </c:pt>
                <c:pt idx="5">
                  <c:v>125.15419900000002</c:v>
                </c:pt>
                <c:pt idx="6">
                  <c:v>115.234756</c:v>
                </c:pt>
                <c:pt idx="7">
                  <c:v>115.938541</c:v>
                </c:pt>
                <c:pt idx="8">
                  <c:v>178.71299299999995</c:v>
                </c:pt>
                <c:pt idx="9">
                  <c:v>323.89588299999997</c:v>
                </c:pt>
                <c:pt idx="10">
                  <c:v>500.89231799999993</c:v>
                </c:pt>
                <c:pt idx="11">
                  <c:v>578.57642699999974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66-47C3-BB64-4A2AA1CEB551}"/>
            </c:ext>
          </c:extLst>
        </c:ser>
        <c:ser>
          <c:idx val="2"/>
          <c:order val="2"/>
          <c:tx>
            <c:strRef>
              <c:f>'5.2'!$A$9</c:f>
              <c:strCache>
                <c:ptCount val="1"/>
                <c:pt idx="0">
                  <c:v>Jihomoravský kraj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'5.2'!$B$9:$M$9</c:f>
              <c:numCache>
                <c:formatCode>#,##0.0</c:formatCode>
                <c:ptCount val="12"/>
                <c:pt idx="0">
                  <c:v>798.41194999999982</c:v>
                </c:pt>
                <c:pt idx="1">
                  <c:v>523.58904999999982</c:v>
                </c:pt>
                <c:pt idx="2">
                  <c:v>469.00891200000001</c:v>
                </c:pt>
                <c:pt idx="3">
                  <c:v>323.01097099999998</c:v>
                </c:pt>
                <c:pt idx="4">
                  <c:v>218.417562</c:v>
                </c:pt>
                <c:pt idx="5">
                  <c:v>176.16126300000002</c:v>
                </c:pt>
                <c:pt idx="6">
                  <c:v>160.40598100000005</c:v>
                </c:pt>
                <c:pt idx="7">
                  <c:v>160.39461000000003</c:v>
                </c:pt>
                <c:pt idx="8">
                  <c:v>204.81433199999995</c:v>
                </c:pt>
                <c:pt idx="9">
                  <c:v>365.59831499999996</c:v>
                </c:pt>
                <c:pt idx="10">
                  <c:v>613.67884400000025</c:v>
                </c:pt>
                <c:pt idx="11">
                  <c:v>719.52966900000035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66-47C3-BB64-4A2AA1CEB551}"/>
            </c:ext>
          </c:extLst>
        </c:ser>
        <c:ser>
          <c:idx val="3"/>
          <c:order val="3"/>
          <c:tx>
            <c:strRef>
              <c:f>'5.2'!$A$10</c:f>
              <c:strCache>
                <c:ptCount val="1"/>
                <c:pt idx="0">
                  <c:v>Karlovarský kraj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'5.2'!$B$10:$M$10</c:f>
              <c:numCache>
                <c:formatCode>#,##0.0</c:formatCode>
                <c:ptCount val="12"/>
                <c:pt idx="0">
                  <c:v>482.70247500000011</c:v>
                </c:pt>
                <c:pt idx="1">
                  <c:v>347.47063400000008</c:v>
                </c:pt>
                <c:pt idx="2">
                  <c:v>321.58049500000004</c:v>
                </c:pt>
                <c:pt idx="3">
                  <c:v>255.34630400000003</c:v>
                </c:pt>
                <c:pt idx="4">
                  <c:v>158.62831299999999</c:v>
                </c:pt>
                <c:pt idx="5">
                  <c:v>108.33833200000001</c:v>
                </c:pt>
                <c:pt idx="6">
                  <c:v>111.78779100000001</c:v>
                </c:pt>
                <c:pt idx="7">
                  <c:v>103.69527700000003</c:v>
                </c:pt>
                <c:pt idx="8">
                  <c:v>145.607787</c:v>
                </c:pt>
                <c:pt idx="9">
                  <c:v>279.13288300000005</c:v>
                </c:pt>
                <c:pt idx="10">
                  <c:v>376.69367700000004</c:v>
                </c:pt>
                <c:pt idx="11">
                  <c:v>448.52175100000005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66-47C3-BB64-4A2AA1CEB551}"/>
            </c:ext>
          </c:extLst>
        </c:ser>
        <c:ser>
          <c:idx val="4"/>
          <c:order val="4"/>
          <c:tx>
            <c:strRef>
              <c:f>'5.2'!$A$11</c:f>
              <c:strCache>
                <c:ptCount val="1"/>
                <c:pt idx="0">
                  <c:v>Kraj Vysočina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'5.2'!$B$11:$M$11</c:f>
              <c:numCache>
                <c:formatCode>#,##0.0</c:formatCode>
                <c:ptCount val="12"/>
                <c:pt idx="0">
                  <c:v>247.48538799999997</c:v>
                </c:pt>
                <c:pt idx="1">
                  <c:v>172.44142799999997</c:v>
                </c:pt>
                <c:pt idx="2">
                  <c:v>162.04532099999997</c:v>
                </c:pt>
                <c:pt idx="3">
                  <c:v>109.42117600000003</c:v>
                </c:pt>
                <c:pt idx="4">
                  <c:v>61.666809000000001</c:v>
                </c:pt>
                <c:pt idx="5">
                  <c:v>44.204133999999996</c:v>
                </c:pt>
                <c:pt idx="6">
                  <c:v>38.760277000000016</c:v>
                </c:pt>
                <c:pt idx="7">
                  <c:v>38.510283999999999</c:v>
                </c:pt>
                <c:pt idx="8">
                  <c:v>62.781406999999994</c:v>
                </c:pt>
                <c:pt idx="9">
                  <c:v>125.38580500000002</c:v>
                </c:pt>
                <c:pt idx="10">
                  <c:v>193.45369600000001</c:v>
                </c:pt>
                <c:pt idx="11">
                  <c:v>228.65250699999996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66-47C3-BB64-4A2AA1CEB551}"/>
            </c:ext>
          </c:extLst>
        </c:ser>
        <c:ser>
          <c:idx val="5"/>
          <c:order val="5"/>
          <c:tx>
            <c:strRef>
              <c:f>'5.2'!$A$12</c:f>
              <c:strCache>
                <c:ptCount val="1"/>
                <c:pt idx="0">
                  <c:v>Královéhradecký kraj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'5.2'!$B$12:$M$12</c:f>
              <c:numCache>
                <c:formatCode>#,##0.0</c:formatCode>
                <c:ptCount val="12"/>
                <c:pt idx="0">
                  <c:v>400.67536299999995</c:v>
                </c:pt>
                <c:pt idx="1">
                  <c:v>297.60028099999994</c:v>
                </c:pt>
                <c:pt idx="2">
                  <c:v>269.70435599999996</c:v>
                </c:pt>
                <c:pt idx="3">
                  <c:v>215.32897900000003</c:v>
                </c:pt>
                <c:pt idx="4">
                  <c:v>135.46581300000003</c:v>
                </c:pt>
                <c:pt idx="5">
                  <c:v>114.16741000000002</c:v>
                </c:pt>
                <c:pt idx="6">
                  <c:v>91.981617</c:v>
                </c:pt>
                <c:pt idx="7">
                  <c:v>98.516528999999991</c:v>
                </c:pt>
                <c:pt idx="8">
                  <c:v>129.38417199999998</c:v>
                </c:pt>
                <c:pt idx="9">
                  <c:v>219.03992899999997</c:v>
                </c:pt>
                <c:pt idx="10">
                  <c:v>311.33515399999999</c:v>
                </c:pt>
                <c:pt idx="11">
                  <c:v>353.53914900000001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66-47C3-BB64-4A2AA1CEB551}"/>
            </c:ext>
          </c:extLst>
        </c:ser>
        <c:ser>
          <c:idx val="6"/>
          <c:order val="6"/>
          <c:tx>
            <c:strRef>
              <c:f>'5.2'!$A$13</c:f>
              <c:strCache>
                <c:ptCount val="1"/>
                <c:pt idx="0">
                  <c:v>Liberecký kraj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'5.2'!$B$13:$M$13</c:f>
              <c:numCache>
                <c:formatCode>#,##0.0</c:formatCode>
                <c:ptCount val="12"/>
                <c:pt idx="0">
                  <c:v>300.66801499999997</c:v>
                </c:pt>
                <c:pt idx="1">
                  <c:v>214.10076299999997</c:v>
                </c:pt>
                <c:pt idx="2">
                  <c:v>193.803673</c:v>
                </c:pt>
                <c:pt idx="3">
                  <c:v>142.36438600000002</c:v>
                </c:pt>
                <c:pt idx="4">
                  <c:v>70.232825000000005</c:v>
                </c:pt>
                <c:pt idx="5">
                  <c:v>55.506108999999995</c:v>
                </c:pt>
                <c:pt idx="6">
                  <c:v>50.083085999999994</c:v>
                </c:pt>
                <c:pt idx="7">
                  <c:v>49.553801</c:v>
                </c:pt>
                <c:pt idx="8">
                  <c:v>72.463732999999976</c:v>
                </c:pt>
                <c:pt idx="9">
                  <c:v>141.25522000000001</c:v>
                </c:pt>
                <c:pt idx="10">
                  <c:v>208.251159</c:v>
                </c:pt>
                <c:pt idx="11">
                  <c:v>249.03882400000001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D66-47C3-BB64-4A2AA1CEB551}"/>
            </c:ext>
          </c:extLst>
        </c:ser>
        <c:ser>
          <c:idx val="7"/>
          <c:order val="7"/>
          <c:tx>
            <c:strRef>
              <c:f>'5.2'!$A$14</c:f>
              <c:strCache>
                <c:ptCount val="1"/>
                <c:pt idx="0">
                  <c:v>Moravskoslezský kraj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'5.2'!$B$14:$M$14</c:f>
              <c:numCache>
                <c:formatCode>#,##0.0</c:formatCode>
                <c:ptCount val="12"/>
                <c:pt idx="0">
                  <c:v>1749.1700380000002</c:v>
                </c:pt>
                <c:pt idx="1">
                  <c:v>1136.0636349999997</c:v>
                </c:pt>
                <c:pt idx="2">
                  <c:v>1054.5664969999998</c:v>
                </c:pt>
                <c:pt idx="3">
                  <c:v>749.99968599999988</c:v>
                </c:pt>
                <c:pt idx="4">
                  <c:v>390.01961100000005</c:v>
                </c:pt>
                <c:pt idx="5">
                  <c:v>324.42819700000007</c:v>
                </c:pt>
                <c:pt idx="6">
                  <c:v>285.71883600000001</c:v>
                </c:pt>
                <c:pt idx="7">
                  <c:v>293.9806999999999</c:v>
                </c:pt>
                <c:pt idx="8">
                  <c:v>354.74556799999999</c:v>
                </c:pt>
                <c:pt idx="9">
                  <c:v>809.21508900000003</c:v>
                </c:pt>
                <c:pt idx="10">
                  <c:v>1302.1108790000001</c:v>
                </c:pt>
                <c:pt idx="11">
                  <c:v>1511.5933539999996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D66-47C3-BB64-4A2AA1CEB551}"/>
            </c:ext>
          </c:extLst>
        </c:ser>
        <c:ser>
          <c:idx val="8"/>
          <c:order val="8"/>
          <c:tx>
            <c:strRef>
              <c:f>'5.2'!$A$15</c:f>
              <c:strCache>
                <c:ptCount val="1"/>
                <c:pt idx="0">
                  <c:v>Olomoucký kraj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'5.2'!$B$15:$M$15</c:f>
              <c:numCache>
                <c:formatCode>#,##0.0</c:formatCode>
                <c:ptCount val="12"/>
                <c:pt idx="0">
                  <c:v>500.50926999999996</c:v>
                </c:pt>
                <c:pt idx="1">
                  <c:v>334.001217</c:v>
                </c:pt>
                <c:pt idx="2">
                  <c:v>294.47118599999993</c:v>
                </c:pt>
                <c:pt idx="3">
                  <c:v>212.86743799999999</c:v>
                </c:pt>
                <c:pt idx="4">
                  <c:v>125.29406099999997</c:v>
                </c:pt>
                <c:pt idx="5">
                  <c:v>104.11501999999999</c:v>
                </c:pt>
                <c:pt idx="6">
                  <c:v>98.172395999999992</c:v>
                </c:pt>
                <c:pt idx="7">
                  <c:v>97.913551000000012</c:v>
                </c:pt>
                <c:pt idx="8">
                  <c:v>108.00813399999994</c:v>
                </c:pt>
                <c:pt idx="9">
                  <c:v>226.81963999999996</c:v>
                </c:pt>
                <c:pt idx="10">
                  <c:v>381.80948200000006</c:v>
                </c:pt>
                <c:pt idx="11">
                  <c:v>446.7231139999999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D66-47C3-BB64-4A2AA1CEB551}"/>
            </c:ext>
          </c:extLst>
        </c:ser>
        <c:ser>
          <c:idx val="9"/>
          <c:order val="9"/>
          <c:tx>
            <c:strRef>
              <c:f>'5.2'!$A$16</c:f>
              <c:strCache>
                <c:ptCount val="1"/>
                <c:pt idx="0">
                  <c:v>Pardubický kraj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val>
            <c:numRef>
              <c:f>'5.2'!$B$16:$M$16</c:f>
              <c:numCache>
                <c:formatCode>#,##0.0</c:formatCode>
                <c:ptCount val="12"/>
                <c:pt idx="0">
                  <c:v>644.45305000000008</c:v>
                </c:pt>
                <c:pt idx="1">
                  <c:v>429.54340200000001</c:v>
                </c:pt>
                <c:pt idx="2">
                  <c:v>371.31374</c:v>
                </c:pt>
                <c:pt idx="3">
                  <c:v>252.25331800000004</c:v>
                </c:pt>
                <c:pt idx="4">
                  <c:v>114.853104</c:v>
                </c:pt>
                <c:pt idx="5">
                  <c:v>85.483162000000007</c:v>
                </c:pt>
                <c:pt idx="6">
                  <c:v>73.177743000000021</c:v>
                </c:pt>
                <c:pt idx="7">
                  <c:v>73.651100999999997</c:v>
                </c:pt>
                <c:pt idx="8">
                  <c:v>130.033514</c:v>
                </c:pt>
                <c:pt idx="9">
                  <c:v>283.40819400000004</c:v>
                </c:pt>
                <c:pt idx="10">
                  <c:v>486.11267400000003</c:v>
                </c:pt>
                <c:pt idx="11">
                  <c:v>588.75863599999991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D66-47C3-BB64-4A2AA1CEB551}"/>
            </c:ext>
          </c:extLst>
        </c:ser>
        <c:ser>
          <c:idx val="10"/>
          <c:order val="10"/>
          <c:tx>
            <c:strRef>
              <c:f>'5.2'!$A$17</c:f>
              <c:strCache>
                <c:ptCount val="1"/>
                <c:pt idx="0">
                  <c:v>Plzeňský kraj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val>
            <c:numRef>
              <c:f>'5.2'!$B$17:$M$17</c:f>
              <c:numCache>
                <c:formatCode>#,##0.0</c:formatCode>
                <c:ptCount val="12"/>
                <c:pt idx="0">
                  <c:v>617.60672099999988</c:v>
                </c:pt>
                <c:pt idx="1">
                  <c:v>437.18654300000009</c:v>
                </c:pt>
                <c:pt idx="2">
                  <c:v>385.67495399999996</c:v>
                </c:pt>
                <c:pt idx="3">
                  <c:v>297.7319169999999</c:v>
                </c:pt>
                <c:pt idx="4">
                  <c:v>161.36691400000004</c:v>
                </c:pt>
                <c:pt idx="5">
                  <c:v>105.58661199999997</c:v>
                </c:pt>
                <c:pt idx="6">
                  <c:v>108.37394600000003</c:v>
                </c:pt>
                <c:pt idx="7">
                  <c:v>90.485843000000003</c:v>
                </c:pt>
                <c:pt idx="8">
                  <c:v>145.01261600000001</c:v>
                </c:pt>
                <c:pt idx="9">
                  <c:v>294.65076199999993</c:v>
                </c:pt>
                <c:pt idx="10">
                  <c:v>458.28230999999994</c:v>
                </c:pt>
                <c:pt idx="11">
                  <c:v>574.65721900000005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D66-47C3-BB64-4A2AA1CEB551}"/>
            </c:ext>
          </c:extLst>
        </c:ser>
        <c:ser>
          <c:idx val="11"/>
          <c:order val="11"/>
          <c:tx>
            <c:strRef>
              <c:f>'5.2'!$A$18</c:f>
              <c:strCache>
                <c:ptCount val="1"/>
                <c:pt idx="0">
                  <c:v>Středočeský kraj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val>
            <c:numRef>
              <c:f>'5.2'!$B$18:$M$18</c:f>
              <c:numCache>
                <c:formatCode>#,##0.0</c:formatCode>
                <c:ptCount val="12"/>
                <c:pt idx="0">
                  <c:v>2654.9169879999995</c:v>
                </c:pt>
                <c:pt idx="1">
                  <c:v>1899.6622899999998</c:v>
                </c:pt>
                <c:pt idx="2">
                  <c:v>1777.6370919999997</c:v>
                </c:pt>
                <c:pt idx="3">
                  <c:v>1253.7467930000003</c:v>
                </c:pt>
                <c:pt idx="4">
                  <c:v>852.29672700000015</c:v>
                </c:pt>
                <c:pt idx="5">
                  <c:v>673.03200700000036</c:v>
                </c:pt>
                <c:pt idx="6">
                  <c:v>548.71537199999989</c:v>
                </c:pt>
                <c:pt idx="7">
                  <c:v>636.09670300000016</c:v>
                </c:pt>
                <c:pt idx="8">
                  <c:v>815.55883899999992</c:v>
                </c:pt>
                <c:pt idx="9">
                  <c:v>1398.6156860000001</c:v>
                </c:pt>
                <c:pt idx="10">
                  <c:v>2142.1094980000003</c:v>
                </c:pt>
                <c:pt idx="11">
                  <c:v>2420.9340660000007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D66-47C3-BB64-4A2AA1CEB551}"/>
            </c:ext>
          </c:extLst>
        </c:ser>
        <c:ser>
          <c:idx val="12"/>
          <c:order val="12"/>
          <c:tx>
            <c:strRef>
              <c:f>'5.2'!$A$19</c:f>
              <c:strCache>
                <c:ptCount val="1"/>
                <c:pt idx="0">
                  <c:v>Ústecký kraj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val>
            <c:numRef>
              <c:f>'5.2'!$B$19:$M$19</c:f>
              <c:numCache>
                <c:formatCode>#,##0.0</c:formatCode>
                <c:ptCount val="12"/>
                <c:pt idx="0">
                  <c:v>1627.6636929999997</c:v>
                </c:pt>
                <c:pt idx="1">
                  <c:v>1190.5831600000001</c:v>
                </c:pt>
                <c:pt idx="2">
                  <c:v>1134.1782699999994</c:v>
                </c:pt>
                <c:pt idx="3">
                  <c:v>874.70218100000022</c:v>
                </c:pt>
                <c:pt idx="4">
                  <c:v>636.36232200000006</c:v>
                </c:pt>
                <c:pt idx="5">
                  <c:v>525.58420199999989</c:v>
                </c:pt>
                <c:pt idx="6">
                  <c:v>468.51603899999998</c:v>
                </c:pt>
                <c:pt idx="7">
                  <c:v>473.86100899999997</c:v>
                </c:pt>
                <c:pt idx="8">
                  <c:v>589.2130559999996</c:v>
                </c:pt>
                <c:pt idx="9">
                  <c:v>880.82777599999986</c:v>
                </c:pt>
                <c:pt idx="10">
                  <c:v>1249.9726390000003</c:v>
                </c:pt>
                <c:pt idx="11">
                  <c:v>1411.7583630000001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D66-47C3-BB64-4A2AA1CEB551}"/>
            </c:ext>
          </c:extLst>
        </c:ser>
        <c:ser>
          <c:idx val="13"/>
          <c:order val="13"/>
          <c:tx>
            <c:strRef>
              <c:f>'5.2'!$A$20</c:f>
              <c:strCache>
                <c:ptCount val="1"/>
                <c:pt idx="0">
                  <c:v>Zlínský kraj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val>
            <c:numRef>
              <c:f>'5.2'!$B$20:$M$20</c:f>
              <c:numCache>
                <c:formatCode>#,##0.0</c:formatCode>
                <c:ptCount val="12"/>
                <c:pt idx="0">
                  <c:v>510.00443000000007</c:v>
                </c:pt>
                <c:pt idx="1">
                  <c:v>345.94400399999995</c:v>
                </c:pt>
                <c:pt idx="2">
                  <c:v>318.48693199999997</c:v>
                </c:pt>
                <c:pt idx="3">
                  <c:v>238.38095500000003</c:v>
                </c:pt>
                <c:pt idx="4">
                  <c:v>161.95306599999998</c:v>
                </c:pt>
                <c:pt idx="5">
                  <c:v>141.61960000000002</c:v>
                </c:pt>
                <c:pt idx="6">
                  <c:v>117.41052000000001</c:v>
                </c:pt>
                <c:pt idx="7">
                  <c:v>124.56775200000003</c:v>
                </c:pt>
                <c:pt idx="8">
                  <c:v>157.247242</c:v>
                </c:pt>
                <c:pt idx="9">
                  <c:v>251.895794</c:v>
                </c:pt>
                <c:pt idx="10">
                  <c:v>382.97560000000004</c:v>
                </c:pt>
                <c:pt idx="11">
                  <c:v>416.4620480000001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D66-47C3-BB64-4A2AA1CEB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6155136"/>
        <c:axId val="222036352"/>
      </c:barChart>
      <c:catAx>
        <c:axId val="2261551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2036352"/>
        <c:crosses val="autoZero"/>
        <c:auto val="1"/>
        <c:lblAlgn val="ctr"/>
        <c:lblOffset val="100"/>
        <c:noMultiLvlLbl val="0"/>
      </c:catAx>
      <c:valAx>
        <c:axId val="222036352"/>
        <c:scaling>
          <c:orientation val="minMax"/>
          <c:max val="12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6155136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3B79-4CA2-89B6-E3E51F03F132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3B79-4CA2-89B6-E3E51F03F132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3B79-4CA2-89B6-E3E51F03F132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3B79-4CA2-89B6-E3E51F03F132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3B79-4CA2-89B6-E3E51F03F132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3B79-4CA2-89B6-E3E51F03F132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3B79-4CA2-89B6-E3E51F03F132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3B79-4CA2-89B6-E3E51F03F132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3B79-4CA2-89B6-E3E51F03F132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3B79-4CA2-89B6-E3E51F03F132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3B79-4CA2-89B6-E3E51F03F132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3B79-4CA2-89B6-E3E51F03F132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3B79-4CA2-89B6-E3E51F03F132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3B79-4CA2-89B6-E3E51F03F132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3B79-4CA2-89B6-E3E51F03F132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3B79-4CA2-89B6-E3E51F03F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tx2"/>
                </a:solidFill>
              </a:rPr>
              <a:t>sektorů</a:t>
            </a:r>
            <a:r>
              <a:rPr lang="cs-CZ" sz="1000" baseline="0">
                <a:solidFill>
                  <a:schemeClr val="tx2"/>
                </a:solidFill>
              </a:rPr>
              <a:t> národního hospodářství</a:t>
            </a:r>
            <a:r>
              <a:rPr lang="cs-CZ" sz="1000">
                <a:solidFill>
                  <a:schemeClr val="tx2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1.4220466622386831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2330476776411051E-2"/>
          <c:y val="0.25074902829200774"/>
          <c:w val="0.62603580707049966"/>
          <c:h val="0.584251156733399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'8.11'!$A$27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'8.11'!$C$38:$E$38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('8.11'!$B$27,'8.11'!$D$27,'8.11'!$F$27)</c:f>
              <c:numCache>
                <c:formatCode>#,##0.0</c:formatCode>
                <c:ptCount val="3"/>
                <c:pt idx="0">
                  <c:v>29031.093000000001</c:v>
                </c:pt>
                <c:pt idx="1">
                  <c:v>58199.184999999998</c:v>
                </c:pt>
                <c:pt idx="2">
                  <c:v>67684.365999999995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C6-4D23-96EC-F6F7E8DB4875}"/>
            </c:ext>
          </c:extLst>
        </c:ser>
        <c:ser>
          <c:idx val="1"/>
          <c:order val="1"/>
          <c:tx>
            <c:strRef>
              <c:f>'8.11'!$A$28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'8.11'!$C$38:$E$38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('8.11'!$B$28,'8.11'!$D$28,'8.11'!$F$28)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C6-4D23-96EC-F6F7E8DB4875}"/>
            </c:ext>
          </c:extLst>
        </c:ser>
        <c:ser>
          <c:idx val="2"/>
          <c:order val="2"/>
          <c:tx>
            <c:strRef>
              <c:f>'8.11'!$A$29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'8.11'!$C$38:$E$38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('8.11'!$B$29,'8.11'!$D$29,'8.11'!$F$29)</c:f>
              <c:numCache>
                <c:formatCode>#,##0.0</c:formatCode>
                <c:ptCount val="3"/>
                <c:pt idx="0">
                  <c:v>2531.9899999999998</c:v>
                </c:pt>
                <c:pt idx="1">
                  <c:v>3407.35</c:v>
                </c:pt>
                <c:pt idx="2">
                  <c:v>4206.54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C6-4D23-96EC-F6F7E8DB4875}"/>
            </c:ext>
          </c:extLst>
        </c:ser>
        <c:ser>
          <c:idx val="3"/>
          <c:order val="3"/>
          <c:tx>
            <c:strRef>
              <c:f>'8.11'!$A$30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'8.11'!$C$38:$E$38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('8.11'!$B$30,'8.11'!$D$30,'8.11'!$F$30)</c:f>
              <c:numCache>
                <c:formatCode>#,##0.0</c:formatCode>
                <c:ptCount val="3"/>
                <c:pt idx="0">
                  <c:v>236.92099999999999</c:v>
                </c:pt>
                <c:pt idx="1">
                  <c:v>494.73200000000003</c:v>
                </c:pt>
                <c:pt idx="2">
                  <c:v>658.25699999999995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C6-4D23-96EC-F6F7E8DB4875}"/>
            </c:ext>
          </c:extLst>
        </c:ser>
        <c:ser>
          <c:idx val="4"/>
          <c:order val="4"/>
          <c:tx>
            <c:strRef>
              <c:f>'8.11'!$A$31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'8.11'!$C$38:$E$38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('8.11'!$B$31,'8.11'!$D$31,'8.11'!$F$31)</c:f>
              <c:numCache>
                <c:formatCode>#,##0.0</c:formatCode>
                <c:ptCount val="3"/>
                <c:pt idx="0">
                  <c:v>2248.71</c:v>
                </c:pt>
                <c:pt idx="1">
                  <c:v>3568.67</c:v>
                </c:pt>
                <c:pt idx="2">
                  <c:v>4479.33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C6-4D23-96EC-F6F7E8DB4875}"/>
            </c:ext>
          </c:extLst>
        </c:ser>
        <c:ser>
          <c:idx val="5"/>
          <c:order val="5"/>
          <c:tx>
            <c:strRef>
              <c:f>'8.11'!$A$32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('8.11'!$B$32,'8.11'!$D$32,'8.11'!$F$32)</c:f>
              <c:numCache>
                <c:formatCode>#,##0.0</c:formatCode>
                <c:ptCount val="3"/>
                <c:pt idx="0">
                  <c:v>130730.76100000001</c:v>
                </c:pt>
                <c:pt idx="1">
                  <c:v>198728.55700000003</c:v>
                </c:pt>
                <c:pt idx="2">
                  <c:v>257744.79900000003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C6-4D23-96EC-F6F7E8DB4875}"/>
            </c:ext>
          </c:extLst>
        </c:ser>
        <c:ser>
          <c:idx val="6"/>
          <c:order val="6"/>
          <c:tx>
            <c:strRef>
              <c:f>'8.11'!$A$33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('8.11'!$B$33,'8.11'!$D$33,'8.11'!$F$33)</c:f>
              <c:numCache>
                <c:formatCode>#,##0.0</c:formatCode>
                <c:ptCount val="3"/>
                <c:pt idx="0">
                  <c:v>86437.614000000016</c:v>
                </c:pt>
                <c:pt idx="1">
                  <c:v>149639.62600000002</c:v>
                </c:pt>
                <c:pt idx="2">
                  <c:v>191289.01599999997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C6-4D23-96EC-F6F7E8DB4875}"/>
            </c:ext>
          </c:extLst>
        </c:ser>
        <c:ser>
          <c:idx val="7"/>
          <c:order val="7"/>
          <c:tx>
            <c:strRef>
              <c:f>'8.11'!$A$34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('8.11'!$B$34,'8.11'!$D$34,'8.11'!$F$34)</c:f>
              <c:numCache>
                <c:formatCode>#,##0.0</c:formatCode>
                <c:ptCount val="3"/>
                <c:pt idx="0">
                  <c:v>3580.9</c:v>
                </c:pt>
                <c:pt idx="1">
                  <c:v>5235.3</c:v>
                </c:pt>
                <c:pt idx="2">
                  <c:v>6284.3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C6-4D23-96EC-F6F7E8DB4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9756672"/>
        <c:axId val="289758208"/>
      </c:barChart>
      <c:catAx>
        <c:axId val="28975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758208"/>
        <c:crosses val="autoZero"/>
        <c:auto val="1"/>
        <c:lblAlgn val="ctr"/>
        <c:lblOffset val="100"/>
        <c:noMultiLvlLbl val="0"/>
      </c:catAx>
      <c:valAx>
        <c:axId val="289758208"/>
        <c:scaling>
          <c:orientation val="minMax"/>
          <c:max val="600000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756672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94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592781633521109E-2"/>
          <c:y val="0.27588277344330603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'8.11'!$A$38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'8.11'!$B$38</c:f>
              <c:numCache>
                <c:formatCode>0.0%</c:formatCode>
                <c:ptCount val="1"/>
                <c:pt idx="0">
                  <c:v>2.6881569476380748E-2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AD-45A2-930A-B491FF02B4EE}"/>
            </c:ext>
          </c:extLst>
        </c:ser>
        <c:ser>
          <c:idx val="1"/>
          <c:order val="1"/>
          <c:tx>
            <c:strRef>
              <c:f>'8.11'!$A$39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'8.11'!$B$39</c:f>
              <c:numCache>
                <c:formatCode>0.0%</c:formatCode>
                <c:ptCount val="1"/>
                <c:pt idx="0">
                  <c:v>4.2459393170598443E-2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AD-45A2-930A-B491FF02B4EE}"/>
            </c:ext>
          </c:extLst>
        </c:ser>
        <c:ser>
          <c:idx val="2"/>
          <c:order val="2"/>
          <c:tx>
            <c:strRef>
              <c:f>'8.11'!$A$40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'8.11'!$B$40</c:f>
              <c:numCache>
                <c:formatCode>0.0%</c:formatCode>
                <c:ptCount val="1"/>
                <c:pt idx="0">
                  <c:v>5.2276405470214636E-2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AD-45A2-930A-B491FF02B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781248"/>
        <c:axId val="289782784"/>
      </c:barChart>
      <c:catAx>
        <c:axId val="2897812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9782784"/>
        <c:crosses val="autoZero"/>
        <c:auto val="1"/>
        <c:lblAlgn val="ctr"/>
        <c:lblOffset val="100"/>
        <c:noMultiLvlLbl val="0"/>
      </c:catAx>
      <c:valAx>
        <c:axId val="289782784"/>
        <c:scaling>
          <c:orientation val="minMax"/>
          <c:max val="0.30000000000000004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9781248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"/>
          <c:y val="0.6972914081748588"/>
          <c:w val="0.6452966372460005"/>
          <c:h val="0.2754579898175014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7.4349038268442654E-4"/>
          <c:y val="1.3342614559817608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'8.11'!$A$10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('8.11'!$B$10,'8.11'!$D$10,'8.11'!$F$10)</c:f>
              <c:numCache>
                <c:formatCode>#,##0.0</c:formatCode>
                <c:ptCount val="3"/>
                <c:pt idx="0">
                  <c:v>78142.921000000017</c:v>
                </c:pt>
                <c:pt idx="1">
                  <c:v>110275.027</c:v>
                </c:pt>
                <c:pt idx="2">
                  <c:v>149173.726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30-4775-A6CD-6C2849BD7E8A}"/>
            </c:ext>
          </c:extLst>
        </c:ser>
        <c:ser>
          <c:idx val="1"/>
          <c:order val="1"/>
          <c:tx>
            <c:strRef>
              <c:f>'8.11'!$A$11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('8.11'!$B$11,'8.11'!$D$11,'8.11'!$F$11)</c:f>
              <c:numCache>
                <c:formatCode>#,##0.0</c:formatCode>
                <c:ptCount val="3"/>
                <c:pt idx="0">
                  <c:v>4831.45</c:v>
                </c:pt>
                <c:pt idx="1">
                  <c:v>6099.0700000000006</c:v>
                </c:pt>
                <c:pt idx="2">
                  <c:v>6943.08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30-4775-A6CD-6C2849BD7E8A}"/>
            </c:ext>
          </c:extLst>
        </c:ser>
        <c:ser>
          <c:idx val="2"/>
          <c:order val="2"/>
          <c:tx>
            <c:strRef>
              <c:f>'8.11'!$A$12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('8.11'!$B$12,'8.11'!$D$12,'8.11'!$F$12)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30-4775-A6CD-6C2849BD7E8A}"/>
            </c:ext>
          </c:extLst>
        </c:ser>
        <c:ser>
          <c:idx val="3"/>
          <c:order val="3"/>
          <c:tx>
            <c:strRef>
              <c:f>'8.11'!$A$13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('8.11'!$B$13,'8.11'!$D$13,'8.11'!$F$13)</c:f>
              <c:numCache>
                <c:formatCode>#,##0.0</c:formatCode>
                <c:ptCount val="3"/>
                <c:pt idx="0">
                  <c:v>262.42</c:v>
                </c:pt>
                <c:pt idx="1">
                  <c:v>222.33</c:v>
                </c:pt>
                <c:pt idx="2">
                  <c:v>227.13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30-4775-A6CD-6C2849BD7E8A}"/>
            </c:ext>
          </c:extLst>
        </c:ser>
        <c:ser>
          <c:idx val="4"/>
          <c:order val="4"/>
          <c:tx>
            <c:strRef>
              <c:f>'8.11'!$A$14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('8.11'!$B$14,'8.11'!$D$14,'8.11'!$F$14)</c:f>
              <c:numCache>
                <c:formatCode>#,##0.0</c:formatCode>
                <c:ptCount val="3"/>
                <c:pt idx="0">
                  <c:v>99</c:v>
                </c:pt>
                <c:pt idx="1">
                  <c:v>111</c:v>
                </c:pt>
                <c:pt idx="2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30-4775-A6CD-6C2849BD7E8A}"/>
            </c:ext>
          </c:extLst>
        </c:ser>
        <c:ser>
          <c:idx val="5"/>
          <c:order val="5"/>
          <c:tx>
            <c:strRef>
              <c:f>'8.11'!$A$15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('8.11'!$B$15,'8.11'!$D$15,'8.11'!$F$15)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30-4775-A6CD-6C2849BD7E8A}"/>
            </c:ext>
          </c:extLst>
        </c:ser>
        <c:ser>
          <c:idx val="6"/>
          <c:order val="6"/>
          <c:tx>
            <c:strRef>
              <c:f>'8.11'!$A$16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('8.11'!$B$16,'8.11'!$D$16,'8.11'!$F$16)</c:f>
              <c:numCache>
                <c:formatCode>#,##0.0</c:formatCode>
                <c:ptCount val="3"/>
                <c:pt idx="0">
                  <c:v>140567.05900000001</c:v>
                </c:pt>
                <c:pt idx="1">
                  <c:v>242629.383</c:v>
                </c:pt>
                <c:pt idx="2">
                  <c:v>315902.20699999999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30-4775-A6CD-6C2849BD7E8A}"/>
            </c:ext>
          </c:extLst>
        </c:ser>
        <c:ser>
          <c:idx val="7"/>
          <c:order val="7"/>
          <c:tx>
            <c:strRef>
              <c:f>'8.11'!$A$17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('8.11'!$B$17,'8.11'!$D$17,'8.11'!$F$17)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30-4775-A6CD-6C2849BD7E8A}"/>
            </c:ext>
          </c:extLst>
        </c:ser>
        <c:ser>
          <c:idx val="8"/>
          <c:order val="8"/>
          <c:tx>
            <c:strRef>
              <c:f>'8.11'!$A$18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('8.11'!$B$18,'8.11'!$D$18,'8.11'!$F$18)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30-4775-A6CD-6C2849BD7E8A}"/>
            </c:ext>
          </c:extLst>
        </c:ser>
        <c:ser>
          <c:idx val="9"/>
          <c:order val="9"/>
          <c:tx>
            <c:strRef>
              <c:f>'8.11'!$A$19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('8.11'!$B$19,'8.11'!$D$19,'8.11'!$F$19)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530-4775-A6CD-6C2849BD7E8A}"/>
            </c:ext>
          </c:extLst>
        </c:ser>
        <c:ser>
          <c:idx val="10"/>
          <c:order val="10"/>
          <c:tx>
            <c:strRef>
              <c:f>'8.11'!$A$20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('8.11'!$B$20,'8.11'!$D$20,'8.11'!$F$20)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530-4775-A6CD-6C2849BD7E8A}"/>
            </c:ext>
          </c:extLst>
        </c:ser>
        <c:ser>
          <c:idx val="11"/>
          <c:order val="11"/>
          <c:tx>
            <c:strRef>
              <c:f>'8.11'!$A$21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('8.11'!$B$21,'8.11'!$D$21,'8.11'!$F$21)</c:f>
              <c:numCache>
                <c:formatCode>#,##0.0</c:formatCode>
                <c:ptCount val="3"/>
                <c:pt idx="0">
                  <c:v>28890.432000000001</c:v>
                </c:pt>
                <c:pt idx="1">
                  <c:v>34257.076000000001</c:v>
                </c:pt>
                <c:pt idx="2">
                  <c:v>26525.227999999999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530-4775-A6CD-6C2849BD7E8A}"/>
            </c:ext>
          </c:extLst>
        </c:ser>
        <c:ser>
          <c:idx val="12"/>
          <c:order val="12"/>
          <c:tx>
            <c:strRef>
              <c:f>'8.11'!$A$22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('8.11'!$B$22,'8.11'!$D$22,'8.11'!$F$22)</c:f>
              <c:numCache>
                <c:formatCode>#,##0.0</c:formatCode>
                <c:ptCount val="3"/>
                <c:pt idx="0">
                  <c:v>50</c:v>
                </c:pt>
                <c:pt idx="1">
                  <c:v>20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530-4775-A6CD-6C2849BD7E8A}"/>
            </c:ext>
          </c:extLst>
        </c:ser>
        <c:ser>
          <c:idx val="13"/>
          <c:order val="13"/>
          <c:tx>
            <c:strRef>
              <c:f>'8.11'!$A$23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('8.11'!$B$23,'8.11'!$D$23,'8.11'!$F$23)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530-4775-A6CD-6C2849BD7E8A}"/>
            </c:ext>
          </c:extLst>
        </c:ser>
        <c:ser>
          <c:idx val="14"/>
          <c:order val="14"/>
          <c:tx>
            <c:strRef>
              <c:f>'8.11'!$A$24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('8.11'!$B$24,'8.11'!$D$24,'8.11'!$F$24)</c:f>
              <c:numCache>
                <c:formatCode>#,##0.0</c:formatCode>
                <c:ptCount val="3"/>
                <c:pt idx="0">
                  <c:v>375.56799999999998</c:v>
                </c:pt>
                <c:pt idx="1">
                  <c:v>22.923999999999999</c:v>
                </c:pt>
                <c:pt idx="2">
                  <c:v>107.77200000000001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530-4775-A6CD-6C2849BD7E8A}"/>
            </c:ext>
          </c:extLst>
        </c:ser>
        <c:ser>
          <c:idx val="15"/>
          <c:order val="15"/>
          <c:tx>
            <c:strRef>
              <c:f>'8.11'!$A$25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('8.11'!$B$25,'8.11'!$D$25,'8.11'!$F$25)</c:f>
              <c:numCache>
                <c:formatCode>#,##0.0</c:formatCode>
                <c:ptCount val="3"/>
                <c:pt idx="0">
                  <c:v>41431.912000000004</c:v>
                </c:pt>
                <c:pt idx="1">
                  <c:v>64645.500000000007</c:v>
                </c:pt>
                <c:pt idx="2">
                  <c:v>75646.076000000001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530-4775-A6CD-6C2849BD7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9617408"/>
        <c:axId val="289618944"/>
      </c:barChart>
      <c:catAx>
        <c:axId val="28961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618944"/>
        <c:crosses val="autoZero"/>
        <c:auto val="1"/>
        <c:lblAlgn val="ctr"/>
        <c:lblOffset val="100"/>
        <c:noMultiLvlLbl val="0"/>
      </c:catAx>
      <c:valAx>
        <c:axId val="289618944"/>
        <c:scaling>
          <c:orientation val="minMax"/>
          <c:max val="6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617408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FC31-42C6-8F95-7606B71E6B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FC31-42C6-8F95-7606B71E6B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FC31-42C6-8F95-7606B71E6B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C31-42C6-8F95-7606B71E6BE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FC31-42C6-8F95-7606B71E6BE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FC31-42C6-8F95-7606B71E6BE5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D-FC31-42C6-8F95-7606B71E6BE5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F-FC31-42C6-8F95-7606B71E6BE5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FC31-42C6-8F95-7606B71E6BE5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2-FC31-42C6-8F95-7606B71E6B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4-FC31-42C6-8F95-7606B71E6B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6-FC31-42C6-8F95-7606B71E6B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8-FC31-42C6-8F95-7606B71E6BE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A-FC31-42C6-8F95-7606B71E6BE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FC31-42C6-8F95-7606B71E6BE5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E-FC31-42C6-8F95-7606B71E6BE5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0-FC31-42C6-8F95-7606B71E6BE5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FC31-42C6-8F95-7606B71E6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AE4-49DD-8DD0-BF2FD3347764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AE4-49DD-8DD0-BF2FD3347764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AE4-49DD-8DD0-BF2FD3347764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AE4-49DD-8DD0-BF2FD3347764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AE4-49DD-8DD0-BF2FD3347764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AE4-49DD-8DD0-BF2FD3347764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AE4-49DD-8DD0-BF2FD3347764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AE4-49DD-8DD0-BF2FD3347764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CAE4-49DD-8DD0-BF2FD3347764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CAE4-49DD-8DD0-BF2FD3347764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CAE4-49DD-8DD0-BF2FD3347764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CAE4-49DD-8DD0-BF2FD3347764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CAE4-49DD-8DD0-BF2FD3347764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CAE4-49DD-8DD0-BF2FD3347764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CAE4-49DD-8DD0-BF2FD3347764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CAE4-49DD-8DD0-BF2FD3347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tx2"/>
                </a:solidFill>
              </a:rPr>
              <a:t>sektorů</a:t>
            </a:r>
            <a:r>
              <a:rPr lang="cs-CZ" sz="1000" baseline="0">
                <a:solidFill>
                  <a:schemeClr val="tx2"/>
                </a:solidFill>
              </a:rPr>
              <a:t> národního hospodářství</a:t>
            </a:r>
            <a:r>
              <a:rPr lang="cs-CZ" sz="1000">
                <a:solidFill>
                  <a:schemeClr val="tx2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1.095051511781730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999975598373637E-2"/>
          <c:y val="0.29248122646279789"/>
          <c:w val="0.58899387519178148"/>
          <c:h val="0.539426423186832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'8.12'!$A$28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'8.12'!$C$38:$E$38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('8.12'!$B$28,'8.12'!$D$28,'8.12'!$F$28)</c:f>
              <c:numCache>
                <c:formatCode>#,##0.0</c:formatCode>
                <c:ptCount val="3"/>
                <c:pt idx="0">
                  <c:v>373433.57</c:v>
                </c:pt>
                <c:pt idx="1">
                  <c:v>437387.13400000002</c:v>
                </c:pt>
                <c:pt idx="2">
                  <c:v>427770.21799999999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DF-4AAF-B273-0CD73148B88E}"/>
            </c:ext>
          </c:extLst>
        </c:ser>
        <c:ser>
          <c:idx val="1"/>
          <c:order val="1"/>
          <c:tx>
            <c:strRef>
              <c:f>'8.12'!$A$29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'8.12'!$C$38:$E$38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('8.12'!$B$29,'8.12'!$D$29,'8.12'!$F$29)</c:f>
              <c:numCache>
                <c:formatCode>#,##0.0</c:formatCode>
                <c:ptCount val="3"/>
                <c:pt idx="0">
                  <c:v>80038.710999999996</c:v>
                </c:pt>
                <c:pt idx="1">
                  <c:v>84586.18</c:v>
                </c:pt>
                <c:pt idx="2">
                  <c:v>86301.305000000008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DF-4AAF-B273-0CD73148B88E}"/>
            </c:ext>
          </c:extLst>
        </c:ser>
        <c:ser>
          <c:idx val="2"/>
          <c:order val="2"/>
          <c:tx>
            <c:strRef>
              <c:f>'8.12'!$A$30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'8.12'!$C$38:$E$38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('8.12'!$B$30,'8.12'!$D$30,'8.12'!$F$30)</c:f>
              <c:numCache>
                <c:formatCode>#,##0.0</c:formatCode>
                <c:ptCount val="3"/>
                <c:pt idx="0">
                  <c:v>1451.2</c:v>
                </c:pt>
                <c:pt idx="1">
                  <c:v>2685</c:v>
                </c:pt>
                <c:pt idx="2">
                  <c:v>3280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DF-4AAF-B273-0CD73148B88E}"/>
            </c:ext>
          </c:extLst>
        </c:ser>
        <c:ser>
          <c:idx val="3"/>
          <c:order val="3"/>
          <c:tx>
            <c:strRef>
              <c:f>'8.12'!$A$31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'8.12'!$C$38:$E$38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('8.12'!$B$31,'8.12'!$D$31,'8.12'!$F$31)</c:f>
              <c:numCache>
                <c:formatCode>#,##0.0</c:formatCode>
                <c:ptCount val="3"/>
                <c:pt idx="0">
                  <c:v>100.6</c:v>
                </c:pt>
                <c:pt idx="1">
                  <c:v>177.44</c:v>
                </c:pt>
                <c:pt idx="2">
                  <c:v>210.35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DF-4AAF-B273-0CD73148B88E}"/>
            </c:ext>
          </c:extLst>
        </c:ser>
        <c:ser>
          <c:idx val="4"/>
          <c:order val="4"/>
          <c:tx>
            <c:strRef>
              <c:f>'8.12'!$A$32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'8.12'!$C$38:$E$38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('8.12'!$B$32,'8.12'!$D$32,'8.12'!$F$32)</c:f>
              <c:numCache>
                <c:formatCode>#,##0.0</c:formatCode>
                <c:ptCount val="3"/>
                <c:pt idx="0">
                  <c:v>1168.7919999999999</c:v>
                </c:pt>
                <c:pt idx="1">
                  <c:v>1086.7469999999998</c:v>
                </c:pt>
                <c:pt idx="2">
                  <c:v>1183.5899999999999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DF-4AAF-B273-0CD73148B88E}"/>
            </c:ext>
          </c:extLst>
        </c:ser>
        <c:ser>
          <c:idx val="5"/>
          <c:order val="5"/>
          <c:tx>
            <c:strRef>
              <c:f>'8.12'!$A$33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('8.12'!$B$33,'8.12'!$D$33,'8.12'!$F$33)</c:f>
              <c:numCache>
                <c:formatCode>#,##0.0</c:formatCode>
                <c:ptCount val="3"/>
                <c:pt idx="0">
                  <c:v>187268.255</c:v>
                </c:pt>
                <c:pt idx="1">
                  <c:v>296817.15500000003</c:v>
                </c:pt>
                <c:pt idx="2">
                  <c:v>343067.32999999996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DF-4AAF-B273-0CD73148B88E}"/>
            </c:ext>
          </c:extLst>
        </c:ser>
        <c:ser>
          <c:idx val="6"/>
          <c:order val="6"/>
          <c:tx>
            <c:strRef>
              <c:f>'8.12'!$A$34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('8.12'!$B$34,'8.12'!$D$34,'8.12'!$F$34)</c:f>
              <c:numCache>
                <c:formatCode>#,##0.0</c:formatCode>
                <c:ptCount val="3"/>
                <c:pt idx="0">
                  <c:v>72349.552000000011</c:v>
                </c:pt>
                <c:pt idx="1">
                  <c:v>128917.664</c:v>
                </c:pt>
                <c:pt idx="2">
                  <c:v>146788.78900000002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DF-4AAF-B273-0CD73148B88E}"/>
            </c:ext>
          </c:extLst>
        </c:ser>
        <c:ser>
          <c:idx val="7"/>
          <c:order val="7"/>
          <c:tx>
            <c:strRef>
              <c:f>'8.12'!$A$35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('8.12'!$B$35,'8.12'!$D$35,'8.12'!$F$35)</c:f>
              <c:numCache>
                <c:formatCode>#,##0.0</c:formatCode>
                <c:ptCount val="3"/>
                <c:pt idx="0">
                  <c:v>509.55700000000002</c:v>
                </c:pt>
                <c:pt idx="1">
                  <c:v>863.92200000000003</c:v>
                </c:pt>
                <c:pt idx="2">
                  <c:v>1202.9089999999999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2DF-4AAF-B273-0CD73148B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90162944"/>
        <c:axId val="290172928"/>
      </c:barChart>
      <c:catAx>
        <c:axId val="29016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0172928"/>
        <c:crosses val="autoZero"/>
        <c:auto val="1"/>
        <c:lblAlgn val="ctr"/>
        <c:lblOffset val="100"/>
        <c:noMultiLvlLbl val="0"/>
      </c:catAx>
      <c:valAx>
        <c:axId val="290172928"/>
        <c:scaling>
          <c:orientation val="minMax"/>
          <c:max val="25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0162944"/>
        <c:crosses val="autoZero"/>
        <c:crossBetween val="between"/>
        <c:majorUnit val="5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1553002128805394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592781633521109E-2"/>
          <c:y val="0.27588277344330603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'8.12'!$A$38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'8.12'!$B$38</c:f>
              <c:numCache>
                <c:formatCode>0.0%</c:formatCode>
                <c:ptCount val="1"/>
                <c:pt idx="0">
                  <c:v>0.12084681169388313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36-46C0-A91E-7D3667508618}"/>
            </c:ext>
          </c:extLst>
        </c:ser>
        <c:ser>
          <c:idx val="1"/>
          <c:order val="1"/>
          <c:tx>
            <c:strRef>
              <c:f>'8.12'!$A$39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'8.12'!$B$39</c:f>
              <c:numCache>
                <c:formatCode>0.0%</c:formatCode>
                <c:ptCount val="1"/>
                <c:pt idx="0">
                  <c:v>0.18570041914568652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36-46C0-A91E-7D3667508618}"/>
            </c:ext>
          </c:extLst>
        </c:ser>
        <c:ser>
          <c:idx val="2"/>
          <c:order val="2"/>
          <c:tx>
            <c:strRef>
              <c:f>'8.12'!$A$40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'8.12'!$B$40</c:f>
              <c:numCache>
                <c:formatCode>0.0%</c:formatCode>
                <c:ptCount val="1"/>
                <c:pt idx="0">
                  <c:v>0.23475172900933458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36-46C0-A91E-7D3667508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195712"/>
        <c:axId val="290209792"/>
      </c:barChart>
      <c:catAx>
        <c:axId val="2901957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90209792"/>
        <c:crosses val="autoZero"/>
        <c:auto val="1"/>
        <c:lblAlgn val="ctr"/>
        <c:lblOffset val="100"/>
        <c:noMultiLvlLbl val="0"/>
      </c:catAx>
      <c:valAx>
        <c:axId val="290209792"/>
        <c:scaling>
          <c:orientation val="minMax"/>
          <c:max val="0.30000000000000004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90195712"/>
        <c:crosses val="max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1.5162396231415507E-3"/>
          <c:y val="0.75512807259673831"/>
          <c:w val="0.64728171500523457"/>
          <c:h val="0.2448719274032616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3.2947773685037055E-3"/>
          <c:y val="0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'8.12'!$A$10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('8.12'!$B$10,'8.12'!$D$10,'8.12'!$F$10)</c:f>
              <c:numCache>
                <c:formatCode>#,##0.0</c:formatCode>
                <c:ptCount val="3"/>
                <c:pt idx="0">
                  <c:v>138049.538</c:v>
                </c:pt>
                <c:pt idx="1">
                  <c:v>258857.85200000001</c:v>
                </c:pt>
                <c:pt idx="2">
                  <c:v>279425.22699999996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92-4281-A4C1-DC17004EBD29}"/>
            </c:ext>
          </c:extLst>
        </c:ser>
        <c:ser>
          <c:idx val="1"/>
          <c:order val="1"/>
          <c:tx>
            <c:strRef>
              <c:f>'8.12'!$A$11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('8.12'!$B$11,'8.12'!$D$11,'8.12'!$F$11)</c:f>
              <c:numCache>
                <c:formatCode>#,##0.0</c:formatCode>
                <c:ptCount val="3"/>
                <c:pt idx="0">
                  <c:v>3253.4940000000001</c:v>
                </c:pt>
                <c:pt idx="1">
                  <c:v>3644.2860000000005</c:v>
                </c:pt>
                <c:pt idx="2">
                  <c:v>3930.7550000000001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92-4281-A4C1-DC17004EBD29}"/>
            </c:ext>
          </c:extLst>
        </c:ser>
        <c:ser>
          <c:idx val="2"/>
          <c:order val="2"/>
          <c:tx>
            <c:strRef>
              <c:f>'8.12'!$A$12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('8.12'!$B$12,'8.12'!$D$12,'8.12'!$F$12)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92-4281-A4C1-DC17004EBD29}"/>
            </c:ext>
          </c:extLst>
        </c:ser>
        <c:ser>
          <c:idx val="3"/>
          <c:order val="3"/>
          <c:tx>
            <c:strRef>
              <c:f>'8.12'!$A$13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('8.12'!$B$13,'8.12'!$D$13,'8.12'!$F$13)</c:f>
              <c:numCache>
                <c:formatCode>#,##0.0</c:formatCode>
                <c:ptCount val="3"/>
                <c:pt idx="0">
                  <c:v>4902.8370000000004</c:v>
                </c:pt>
                <c:pt idx="1">
                  <c:v>1967.7739999999999</c:v>
                </c:pt>
                <c:pt idx="2">
                  <c:v>3194.4969999999998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92-4281-A4C1-DC17004EBD29}"/>
            </c:ext>
          </c:extLst>
        </c:ser>
        <c:ser>
          <c:idx val="4"/>
          <c:order val="4"/>
          <c:tx>
            <c:strRef>
              <c:f>'8.12'!$A$14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('8.12'!$B$14,'8.12'!$D$14,'8.12'!$F$14)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92-4281-A4C1-DC17004EBD29}"/>
            </c:ext>
          </c:extLst>
        </c:ser>
        <c:ser>
          <c:idx val="5"/>
          <c:order val="5"/>
          <c:tx>
            <c:strRef>
              <c:f>'8.12'!$A$15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('8.12'!$B$15,'8.12'!$D$15,'8.12'!$F$15)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92-4281-A4C1-DC17004EBD29}"/>
            </c:ext>
          </c:extLst>
        </c:ser>
        <c:ser>
          <c:idx val="6"/>
          <c:order val="6"/>
          <c:tx>
            <c:strRef>
              <c:f>'8.12'!$A$16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('8.12'!$B$16,'8.12'!$D$16,'8.12'!$F$16)</c:f>
              <c:numCache>
                <c:formatCode>#,##0.0</c:formatCode>
                <c:ptCount val="3"/>
                <c:pt idx="0">
                  <c:v>808520.15</c:v>
                </c:pt>
                <c:pt idx="1">
                  <c:v>1360332.1430000002</c:v>
                </c:pt>
                <c:pt idx="2">
                  <c:v>1610307.2470000002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92-4281-A4C1-DC17004EBD29}"/>
            </c:ext>
          </c:extLst>
        </c:ser>
        <c:ser>
          <c:idx val="7"/>
          <c:order val="7"/>
          <c:tx>
            <c:strRef>
              <c:f>'8.12'!$A$17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('8.12'!$B$17,'8.12'!$D$17,'8.12'!$F$17)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92-4281-A4C1-DC17004EBD29}"/>
            </c:ext>
          </c:extLst>
        </c:ser>
        <c:ser>
          <c:idx val="8"/>
          <c:order val="8"/>
          <c:tx>
            <c:strRef>
              <c:f>'8.12'!$A$18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('8.12'!$B$18,'8.12'!$D$18,'8.12'!$F$18)</c:f>
              <c:numCache>
                <c:formatCode>#,##0.0</c:formatCode>
                <c:ptCount val="3"/>
                <c:pt idx="0">
                  <c:v>0</c:v>
                </c:pt>
                <c:pt idx="1">
                  <c:v>36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D92-4281-A4C1-DC17004EBD29}"/>
            </c:ext>
          </c:extLst>
        </c:ser>
        <c:ser>
          <c:idx val="9"/>
          <c:order val="9"/>
          <c:tx>
            <c:strRef>
              <c:f>'8.12'!$A$19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('8.12'!$B$19,'8.12'!$D$19,'8.12'!$F$19)</c:f>
              <c:numCache>
                <c:formatCode>#,##0.0</c:formatCode>
                <c:ptCount val="3"/>
                <c:pt idx="0">
                  <c:v>21932</c:v>
                </c:pt>
                <c:pt idx="1">
                  <c:v>17416</c:v>
                </c:pt>
                <c:pt idx="2">
                  <c:v>19922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D92-4281-A4C1-DC17004EBD29}"/>
            </c:ext>
          </c:extLst>
        </c:ser>
        <c:ser>
          <c:idx val="10"/>
          <c:order val="10"/>
          <c:tx>
            <c:strRef>
              <c:f>'8.12'!$A$20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('8.12'!$B$20,'8.12'!$D$20,'8.12'!$F$20)</c:f>
              <c:numCache>
                <c:formatCode>#,##0.0</c:formatCode>
                <c:ptCount val="3"/>
                <c:pt idx="0">
                  <c:v>1332.02</c:v>
                </c:pt>
                <c:pt idx="1">
                  <c:v>1145.7080000000001</c:v>
                </c:pt>
                <c:pt idx="2">
                  <c:v>993.81799999999998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92-4281-A4C1-DC17004EBD29}"/>
            </c:ext>
          </c:extLst>
        </c:ser>
        <c:ser>
          <c:idx val="11"/>
          <c:order val="11"/>
          <c:tx>
            <c:strRef>
              <c:f>'8.12'!$A$21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('8.12'!$B$21,'8.12'!$D$21,'8.12'!$F$21)</c:f>
              <c:numCache>
                <c:formatCode>#,##0.0</c:formatCode>
                <c:ptCount val="3"/>
                <c:pt idx="0">
                  <c:v>3762</c:v>
                </c:pt>
                <c:pt idx="1">
                  <c:v>7711</c:v>
                </c:pt>
                <c:pt idx="2">
                  <c:v>6960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D92-4281-A4C1-DC17004EBD29}"/>
            </c:ext>
          </c:extLst>
        </c:ser>
        <c:ser>
          <c:idx val="12"/>
          <c:order val="12"/>
          <c:tx>
            <c:strRef>
              <c:f>'8.12'!$A$22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('8.12'!$B$22,'8.12'!$D$22,'8.12'!$F$22)</c:f>
              <c:numCache>
                <c:formatCode>#,##0.0</c:formatCode>
                <c:ptCount val="3"/>
                <c:pt idx="0">
                  <c:v>46100.820000000007</c:v>
                </c:pt>
                <c:pt idx="1">
                  <c:v>46948.65</c:v>
                </c:pt>
                <c:pt idx="2">
                  <c:v>51807.102999999996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92-4281-A4C1-DC17004EBD29}"/>
            </c:ext>
          </c:extLst>
        </c:ser>
        <c:ser>
          <c:idx val="13"/>
          <c:order val="13"/>
          <c:tx>
            <c:strRef>
              <c:f>'8.12'!$A$23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('8.12'!$B$23,'8.12'!$D$23,'8.12'!$F$23)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D92-4281-A4C1-DC17004EBD29}"/>
            </c:ext>
          </c:extLst>
        </c:ser>
        <c:ser>
          <c:idx val="14"/>
          <c:order val="14"/>
          <c:tx>
            <c:strRef>
              <c:f>'8.12'!$A$24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('8.12'!$B$24,'8.12'!$D$24,'8.12'!$F$24)</c:f>
              <c:numCache>
                <c:formatCode>#,##0.0</c:formatCode>
                <c:ptCount val="3"/>
                <c:pt idx="0">
                  <c:v>2124.6109999999999</c:v>
                </c:pt>
                <c:pt idx="1">
                  <c:v>2373.2259999999997</c:v>
                </c:pt>
                <c:pt idx="2">
                  <c:v>1590.7429999999999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D92-4281-A4C1-DC17004EBD29}"/>
            </c:ext>
          </c:extLst>
        </c:ser>
        <c:ser>
          <c:idx val="15"/>
          <c:order val="15"/>
          <c:tx>
            <c:strRef>
              <c:f>'8.12'!$A$25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('8.12'!$B$25,'8.12'!$D$25,'8.12'!$F$25)</c:f>
              <c:numCache>
                <c:formatCode>#,##0.0</c:formatCode>
                <c:ptCount val="3"/>
                <c:pt idx="0">
                  <c:v>368638.21599999996</c:v>
                </c:pt>
                <c:pt idx="1">
                  <c:v>441676.85900000005</c:v>
                </c:pt>
                <c:pt idx="2">
                  <c:v>442782.67599999998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D92-4281-A4C1-DC17004EB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9913088"/>
        <c:axId val="289914880"/>
      </c:barChart>
      <c:catAx>
        <c:axId val="28991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914880"/>
        <c:crosses val="autoZero"/>
        <c:auto val="1"/>
        <c:lblAlgn val="ctr"/>
        <c:lblOffset val="100"/>
        <c:noMultiLvlLbl val="0"/>
      </c:catAx>
      <c:valAx>
        <c:axId val="289914880"/>
        <c:scaling>
          <c:orientation val="minMax"/>
          <c:max val="25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913088"/>
        <c:crosses val="autoZero"/>
        <c:crossBetween val="between"/>
        <c:majorUnit val="5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383C-448A-A657-8685270857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383C-448A-A657-8685270857E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383C-448A-A657-8685270857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383C-448A-A657-8685270857E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383C-448A-A657-8685270857E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383C-448A-A657-8685270857EA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D-383C-448A-A657-8685270857EA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F-383C-448A-A657-8685270857EA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383C-448A-A657-8685270857EA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2-383C-448A-A657-8685270857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4-383C-448A-A657-8685270857E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6-383C-448A-A657-8685270857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8-383C-448A-A657-8685270857E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A-383C-448A-A657-8685270857E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383C-448A-A657-8685270857EA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E-383C-448A-A657-8685270857EA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0-383C-448A-A657-8685270857EA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383C-448A-A657-868527085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'5.2'!$O$7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'5.2'!$P$7</c:f>
              <c:numCache>
                <c:formatCode>#,##0.0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881-4992-8822-015BC78A9487}"/>
            </c:ext>
          </c:extLst>
        </c:ser>
        <c:ser>
          <c:idx val="1"/>
          <c:order val="1"/>
          <c:tx>
            <c:strRef>
              <c:f>'5.2'!$O$8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'5.2'!$P$8</c:f>
              <c:numCache>
                <c:formatCode>#,##0.0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881-4992-8822-015BC78A9487}"/>
            </c:ext>
          </c:extLst>
        </c:ser>
        <c:ser>
          <c:idx val="2"/>
          <c:order val="2"/>
          <c:tx>
            <c:strRef>
              <c:f>'5.2'!$O$9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'5.2'!$P$9</c:f>
              <c:numCache>
                <c:formatCode>#,##0.0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881-4992-8822-015BC78A9487}"/>
            </c:ext>
          </c:extLst>
        </c:ser>
        <c:ser>
          <c:idx val="3"/>
          <c:order val="3"/>
          <c:tx>
            <c:strRef>
              <c:f>'5.2'!$O$10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'5.2'!$P$10</c:f>
              <c:numCache>
                <c:formatCode>#,##0.0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881-4992-8822-015BC78A9487}"/>
            </c:ext>
          </c:extLst>
        </c:ser>
        <c:ser>
          <c:idx val="4"/>
          <c:order val="4"/>
          <c:tx>
            <c:strRef>
              <c:f>'5.2'!$O$11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'5.2'!$P$11</c:f>
              <c:numCache>
                <c:formatCode>#,##0.0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881-4992-8822-015BC78A9487}"/>
            </c:ext>
          </c:extLst>
        </c:ser>
        <c:ser>
          <c:idx val="5"/>
          <c:order val="5"/>
          <c:tx>
            <c:strRef>
              <c:f>'5.2'!$O$12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'5.2'!$P$12</c:f>
              <c:numCache>
                <c:formatCode>#,##0.0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881-4992-8822-015BC78A9487}"/>
            </c:ext>
          </c:extLst>
        </c:ser>
        <c:ser>
          <c:idx val="6"/>
          <c:order val="6"/>
          <c:tx>
            <c:strRef>
              <c:f>'5.2'!$O$13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'5.2'!$P$13</c:f>
              <c:numCache>
                <c:formatCode>#,##0.0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881-4992-8822-015BC78A9487}"/>
            </c:ext>
          </c:extLst>
        </c:ser>
        <c:ser>
          <c:idx val="7"/>
          <c:order val="7"/>
          <c:tx>
            <c:strRef>
              <c:f>'5.2'!$O$14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'5.2'!$P$14</c:f>
              <c:numCache>
                <c:formatCode>#,##0.0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881-4992-8822-015BC78A9487}"/>
            </c:ext>
          </c:extLst>
        </c:ser>
        <c:ser>
          <c:idx val="8"/>
          <c:order val="8"/>
          <c:tx>
            <c:strRef>
              <c:f>'5.2'!$O$15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'5.2'!$P$15</c:f>
              <c:numCache>
                <c:formatCode>#,##0.0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C881-4992-8822-015BC78A9487}"/>
            </c:ext>
          </c:extLst>
        </c:ser>
        <c:ser>
          <c:idx val="9"/>
          <c:order val="9"/>
          <c:tx>
            <c:strRef>
              <c:f>'5.2'!$O$16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'5.2'!$P$16</c:f>
              <c:numCache>
                <c:formatCode>#,##0.0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C881-4992-8822-015BC78A9487}"/>
            </c:ext>
          </c:extLst>
        </c:ser>
        <c:ser>
          <c:idx val="10"/>
          <c:order val="10"/>
          <c:tx>
            <c:strRef>
              <c:f>'5.2'!$O$17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'5.2'!$P$17</c:f>
              <c:numCache>
                <c:formatCode>#,##0.0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C881-4992-8822-015BC78A9487}"/>
            </c:ext>
          </c:extLst>
        </c:ser>
        <c:ser>
          <c:idx val="11"/>
          <c:order val="11"/>
          <c:tx>
            <c:strRef>
              <c:f>'5.2'!$O$18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'5.2'!$P$18</c:f>
              <c:numCache>
                <c:formatCode>#,##0.0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C881-4992-8822-015BC78A9487}"/>
            </c:ext>
          </c:extLst>
        </c:ser>
        <c:ser>
          <c:idx val="12"/>
          <c:order val="12"/>
          <c:tx>
            <c:strRef>
              <c:f>'5.2'!$O$19</c:f>
              <c:strCache>
                <c:ptCount val="1"/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'5.2'!$P$19</c:f>
              <c:numCache>
                <c:formatCode>#,##0.0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C881-4992-8822-015BC78A9487}"/>
            </c:ext>
          </c:extLst>
        </c:ser>
        <c:ser>
          <c:idx val="13"/>
          <c:order val="13"/>
          <c:tx>
            <c:strRef>
              <c:f>'5.2'!$O$20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'5.2'!$P$20</c:f>
              <c:numCache>
                <c:formatCode>#,##0.0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C881-4992-8822-015BC78A9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242560"/>
        <c:axId val="226244096"/>
      </c:barChart>
      <c:catAx>
        <c:axId val="226242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244096"/>
        <c:crosses val="autoZero"/>
        <c:auto val="1"/>
        <c:lblAlgn val="ctr"/>
        <c:lblOffset val="100"/>
        <c:noMultiLvlLbl val="0"/>
      </c:catAx>
      <c:valAx>
        <c:axId val="226244096"/>
        <c:scaling>
          <c:orientation val="minMax"/>
        </c:scaling>
        <c:delete val="1"/>
        <c:axPos val="l"/>
        <c:numFmt formatCode="#,##0.0" sourceLinked="1"/>
        <c:majorTickMark val="out"/>
        <c:minorTickMark val="none"/>
        <c:tickLblPos val="nextTo"/>
        <c:crossAx val="22624256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0.9714285714285714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D71-470A-BD04-2EF80EA2F797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D71-470A-BD04-2EF80EA2F797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D71-470A-BD04-2EF80EA2F797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D71-470A-BD04-2EF80EA2F797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D71-470A-BD04-2EF80EA2F797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2D71-470A-BD04-2EF80EA2F797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2D71-470A-BD04-2EF80EA2F797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2D71-470A-BD04-2EF80EA2F797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2D71-470A-BD04-2EF80EA2F797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2D71-470A-BD04-2EF80EA2F797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2D71-470A-BD04-2EF80EA2F797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2D71-470A-BD04-2EF80EA2F797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2D71-470A-BD04-2EF80EA2F797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2D71-470A-BD04-2EF80EA2F797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2D71-470A-BD04-2EF80EA2F797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2D71-470A-BD04-2EF80EA2F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tx2"/>
                </a:solidFill>
              </a:rPr>
              <a:t>sektorů</a:t>
            </a:r>
            <a:r>
              <a:rPr lang="cs-CZ" sz="1000" baseline="0">
                <a:solidFill>
                  <a:schemeClr val="tx2"/>
                </a:solidFill>
              </a:rPr>
              <a:t> národního hospodářství</a:t>
            </a:r>
            <a:r>
              <a:rPr lang="cs-CZ" sz="1000">
                <a:solidFill>
                  <a:schemeClr val="tx2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3.9457994814478474E-4"/>
          <c:y val="1.520757744488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881076928623928E-2"/>
          <c:y val="0.24384722882835361"/>
          <c:w val="0.56601702853467917"/>
          <c:h val="0.587699514948137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'8.13'!$A$27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'8.13'!$C$38:$E$38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('8.13'!$B$27,'8.13'!$D$27,'8.13'!$F$27)</c:f>
              <c:numCache>
                <c:formatCode>#,##0.0</c:formatCode>
                <c:ptCount val="3"/>
                <c:pt idx="0">
                  <c:v>249155.26400000002</c:v>
                </c:pt>
                <c:pt idx="1">
                  <c:v>334730.08099999995</c:v>
                </c:pt>
                <c:pt idx="2">
                  <c:v>353293.67300000001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D6-4B2A-9094-E970C7D48315}"/>
            </c:ext>
          </c:extLst>
        </c:ser>
        <c:ser>
          <c:idx val="1"/>
          <c:order val="1"/>
          <c:tx>
            <c:strRef>
              <c:f>'8.13'!$A$28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'8.13'!$C$38:$E$38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('8.13'!$B$28,'8.13'!$D$28,'8.13'!$F$28)</c:f>
              <c:numCache>
                <c:formatCode>#,##0.0</c:formatCode>
                <c:ptCount val="3"/>
                <c:pt idx="0">
                  <c:v>35054.728000000003</c:v>
                </c:pt>
                <c:pt idx="1">
                  <c:v>45399.577999999994</c:v>
                </c:pt>
                <c:pt idx="2">
                  <c:v>55187.180999999997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D6-4B2A-9094-E970C7D48315}"/>
            </c:ext>
          </c:extLst>
        </c:ser>
        <c:ser>
          <c:idx val="2"/>
          <c:order val="2"/>
          <c:tx>
            <c:strRef>
              <c:f>'8.13'!$A$29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'8.13'!$C$38:$E$38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('8.13'!$B$29,'8.13'!$D$29,'8.13'!$F$29)</c:f>
              <c:numCache>
                <c:formatCode>#,##0.0</c:formatCode>
                <c:ptCount val="3"/>
                <c:pt idx="0">
                  <c:v>10700.89</c:v>
                </c:pt>
                <c:pt idx="1">
                  <c:v>16527.810000000001</c:v>
                </c:pt>
                <c:pt idx="2">
                  <c:v>21909.059999999998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D6-4B2A-9094-E970C7D48315}"/>
            </c:ext>
          </c:extLst>
        </c:ser>
        <c:ser>
          <c:idx val="3"/>
          <c:order val="3"/>
          <c:tx>
            <c:strRef>
              <c:f>'8.13'!$A$30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'8.13'!$C$38:$E$38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('8.13'!$B$30,'8.13'!$D$30,'8.13'!$F$30)</c:f>
              <c:numCache>
                <c:formatCode>#,##0.0</c:formatCode>
                <c:ptCount val="3"/>
                <c:pt idx="0">
                  <c:v>895.73400000000004</c:v>
                </c:pt>
                <c:pt idx="1">
                  <c:v>1301.105</c:v>
                </c:pt>
                <c:pt idx="2">
                  <c:v>1512.297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D6-4B2A-9094-E970C7D48315}"/>
            </c:ext>
          </c:extLst>
        </c:ser>
        <c:ser>
          <c:idx val="4"/>
          <c:order val="4"/>
          <c:tx>
            <c:strRef>
              <c:f>'8.13'!$A$31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'8.13'!$C$38:$E$38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('8.13'!$B$31,'8.13'!$D$31,'8.13'!$F$31)</c:f>
              <c:numCache>
                <c:formatCode>#,##0.0</c:formatCode>
                <c:ptCount val="3"/>
                <c:pt idx="0">
                  <c:v>21332.06</c:v>
                </c:pt>
                <c:pt idx="1">
                  <c:v>26563.350000000002</c:v>
                </c:pt>
                <c:pt idx="2">
                  <c:v>20275.620000000003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D6-4B2A-9094-E970C7D48315}"/>
            </c:ext>
          </c:extLst>
        </c:ser>
        <c:ser>
          <c:idx val="5"/>
          <c:order val="5"/>
          <c:tx>
            <c:strRef>
              <c:f>'8.13'!$A$32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('8.13'!$B$32,'8.13'!$D$32,'8.13'!$F$32)</c:f>
              <c:numCache>
                <c:formatCode>#,##0.0</c:formatCode>
                <c:ptCount val="3"/>
                <c:pt idx="0">
                  <c:v>295946.54600000003</c:v>
                </c:pt>
                <c:pt idx="1">
                  <c:v>438128.77500000002</c:v>
                </c:pt>
                <c:pt idx="2">
                  <c:v>531928.00800000003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D6-4B2A-9094-E970C7D48315}"/>
            </c:ext>
          </c:extLst>
        </c:ser>
        <c:ser>
          <c:idx val="6"/>
          <c:order val="6"/>
          <c:tx>
            <c:strRef>
              <c:f>'8.13'!$A$33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('8.13'!$B$33,'8.13'!$D$33,'8.13'!$F$33)</c:f>
              <c:numCache>
                <c:formatCode>#,##0.0</c:formatCode>
                <c:ptCount val="3"/>
                <c:pt idx="0">
                  <c:v>126036.092</c:v>
                </c:pt>
                <c:pt idx="1">
                  <c:v>199555.60100000002</c:v>
                </c:pt>
                <c:pt idx="2">
                  <c:v>234258.71700000003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D6-4B2A-9094-E970C7D48315}"/>
            </c:ext>
          </c:extLst>
        </c:ser>
        <c:ser>
          <c:idx val="7"/>
          <c:order val="7"/>
          <c:tx>
            <c:strRef>
              <c:f>'8.13'!$A$34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('8.13'!$B$34,'8.13'!$D$34,'8.13'!$F$34)</c:f>
              <c:numCache>
                <c:formatCode>#,##0.0</c:formatCode>
                <c:ptCount val="3"/>
                <c:pt idx="0">
                  <c:v>13855.448</c:v>
                </c:pt>
                <c:pt idx="1">
                  <c:v>20705.210999999999</c:v>
                </c:pt>
                <c:pt idx="2">
                  <c:v>24781.824000000001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CD6-4B2A-9094-E970C7D48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9430528"/>
        <c:axId val="289436416"/>
      </c:barChart>
      <c:catAx>
        <c:axId val="28943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436416"/>
        <c:crosses val="autoZero"/>
        <c:auto val="1"/>
        <c:lblAlgn val="ctr"/>
        <c:lblOffset val="100"/>
        <c:noMultiLvlLbl val="0"/>
      </c:catAx>
      <c:valAx>
        <c:axId val="289436416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4305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94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592781633521109E-2"/>
          <c:y val="0.27588277344330603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'8.13'!$A$38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'8.13'!$B$38</c:f>
              <c:numCache>
                <c:formatCode>0.0%</c:formatCode>
                <c:ptCount val="1"/>
                <c:pt idx="0">
                  <c:v>0.26229331032940401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4-4F37-874A-FF5326A516FF}"/>
            </c:ext>
          </c:extLst>
        </c:ser>
        <c:ser>
          <c:idx val="1"/>
          <c:order val="1"/>
          <c:tx>
            <c:strRef>
              <c:f>'8.13'!$A$39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'8.13'!$B$39</c:f>
              <c:numCache>
                <c:formatCode>0.0%</c:formatCode>
                <c:ptCount val="1"/>
                <c:pt idx="0">
                  <c:v>0.1888978207663545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E4-4F37-874A-FF5326A516FF}"/>
            </c:ext>
          </c:extLst>
        </c:ser>
        <c:ser>
          <c:idx val="2"/>
          <c:order val="2"/>
          <c:tx>
            <c:strRef>
              <c:f>'8.13'!$A$40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'8.13'!$B$40</c:f>
              <c:numCache>
                <c:formatCode>0.0%</c:formatCode>
                <c:ptCount val="1"/>
                <c:pt idx="0">
                  <c:v>0.13949502368031108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E4-4F37-874A-FF5326A51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471488"/>
        <c:axId val="294978304"/>
      </c:barChart>
      <c:catAx>
        <c:axId val="289471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94978304"/>
        <c:crosses val="autoZero"/>
        <c:auto val="1"/>
        <c:lblAlgn val="ctr"/>
        <c:lblOffset val="100"/>
        <c:noMultiLvlLbl val="0"/>
      </c:catAx>
      <c:valAx>
        <c:axId val="294978304"/>
        <c:scaling>
          <c:orientation val="minMax"/>
          <c:max val="0.30000000000000004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9471488"/>
        <c:crosses val="max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3.5170029179910689E-2"/>
          <c:y val="0.68656067189358461"/>
          <c:w val="0.67681072653033092"/>
          <c:h val="0.257107340344028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3.8962443294197343E-4"/>
          <c:y val="2.7113986074206831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'8.13'!$A$10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('8.13'!$B$10,'8.13'!$D$10,'8.13'!$F$10)</c:f>
              <c:numCache>
                <c:formatCode>#,##0.0</c:formatCode>
                <c:ptCount val="3"/>
                <c:pt idx="0">
                  <c:v>111477.034</c:v>
                </c:pt>
                <c:pt idx="1">
                  <c:v>143868.557</c:v>
                </c:pt>
                <c:pt idx="2">
                  <c:v>177365.14899999998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D-4903-B777-01BAE80F00BB}"/>
            </c:ext>
          </c:extLst>
        </c:ser>
        <c:ser>
          <c:idx val="1"/>
          <c:order val="1"/>
          <c:tx>
            <c:strRef>
              <c:f>'8.13'!$A$11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('8.13'!$B$11,'8.13'!$D$11,'8.13'!$F$11)</c:f>
              <c:numCache>
                <c:formatCode>#,##0.0</c:formatCode>
                <c:ptCount val="3"/>
                <c:pt idx="0">
                  <c:v>512.30700000000002</c:v>
                </c:pt>
                <c:pt idx="1">
                  <c:v>544.32600000000002</c:v>
                </c:pt>
                <c:pt idx="2">
                  <c:v>586.80700000000002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D-4903-B777-01BAE80F00BB}"/>
            </c:ext>
          </c:extLst>
        </c:ser>
        <c:ser>
          <c:idx val="2"/>
          <c:order val="2"/>
          <c:tx>
            <c:strRef>
              <c:f>'8.13'!$A$12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('8.13'!$B$12,'8.13'!$D$12,'8.13'!$F$12)</c:f>
              <c:numCache>
                <c:formatCode>#,##0.0</c:formatCode>
                <c:ptCount val="3"/>
                <c:pt idx="0">
                  <c:v>290.14999999999998</c:v>
                </c:pt>
                <c:pt idx="1">
                  <c:v>212.64</c:v>
                </c:pt>
                <c:pt idx="2">
                  <c:v>289.01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1D-4903-B777-01BAE80F00BB}"/>
            </c:ext>
          </c:extLst>
        </c:ser>
        <c:ser>
          <c:idx val="3"/>
          <c:order val="3"/>
          <c:tx>
            <c:strRef>
              <c:f>'8.13'!$A$13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('8.13'!$B$13,'8.13'!$D$13,'8.13'!$F$13)</c:f>
              <c:numCache>
                <c:formatCode>#,##0.0</c:formatCode>
                <c:ptCount val="3"/>
                <c:pt idx="0">
                  <c:v>101.02</c:v>
                </c:pt>
                <c:pt idx="1">
                  <c:v>91.42</c:v>
                </c:pt>
                <c:pt idx="2">
                  <c:v>82.2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1D-4903-B777-01BAE80F00BB}"/>
            </c:ext>
          </c:extLst>
        </c:ser>
        <c:ser>
          <c:idx val="4"/>
          <c:order val="4"/>
          <c:tx>
            <c:strRef>
              <c:f>'8.13'!$A$14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('8.13'!$B$14,'8.13'!$D$14,'8.13'!$F$14)</c:f>
              <c:numCache>
                <c:formatCode>#,##0.0</c:formatCode>
                <c:ptCount val="3"/>
                <c:pt idx="0">
                  <c:v>4535.6060005731533</c:v>
                </c:pt>
                <c:pt idx="1">
                  <c:v>6805.2482582036064</c:v>
                </c:pt>
                <c:pt idx="2">
                  <c:v>7969.547740045844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1D-4903-B777-01BAE80F00BB}"/>
            </c:ext>
          </c:extLst>
        </c:ser>
        <c:ser>
          <c:idx val="5"/>
          <c:order val="5"/>
          <c:tx>
            <c:strRef>
              <c:f>'8.13'!$A$15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('8.13'!$B$15,'8.13'!$D$15,'8.13'!$F$15)</c:f>
              <c:numCache>
                <c:formatCode>#,##0.0</c:formatCode>
                <c:ptCount val="3"/>
                <c:pt idx="0">
                  <c:v>2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1D-4903-B777-01BAE80F00BB}"/>
            </c:ext>
          </c:extLst>
        </c:ser>
        <c:ser>
          <c:idx val="6"/>
          <c:order val="6"/>
          <c:tx>
            <c:strRef>
              <c:f>'8.13'!$A$16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('8.13'!$B$16,'8.13'!$D$16,'8.13'!$F$16)</c:f>
              <c:numCache>
                <c:formatCode>#,##0.0</c:formatCode>
                <c:ptCount val="3"/>
                <c:pt idx="0">
                  <c:v>691491.98200000008</c:v>
                </c:pt>
                <c:pt idx="1">
                  <c:v>1003628.7720000001</c:v>
                </c:pt>
                <c:pt idx="2">
                  <c:v>1107857.9230000002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B1D-4903-B777-01BAE80F00BB}"/>
            </c:ext>
          </c:extLst>
        </c:ser>
        <c:ser>
          <c:idx val="7"/>
          <c:order val="7"/>
          <c:tx>
            <c:strRef>
              <c:f>'8.13'!$A$17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('8.13'!$B$17,'8.13'!$D$17,'8.13'!$F$17)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B1D-4903-B777-01BAE80F00BB}"/>
            </c:ext>
          </c:extLst>
        </c:ser>
        <c:ser>
          <c:idx val="8"/>
          <c:order val="8"/>
          <c:tx>
            <c:strRef>
              <c:f>'8.13'!$A$18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('8.13'!$B$18,'8.13'!$D$18,'8.13'!$F$18)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B1D-4903-B777-01BAE80F00BB}"/>
            </c:ext>
          </c:extLst>
        </c:ser>
        <c:ser>
          <c:idx val="9"/>
          <c:order val="9"/>
          <c:tx>
            <c:strRef>
              <c:f>'8.13'!$A$19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('8.13'!$B$19,'8.13'!$D$19,'8.13'!$F$19)</c:f>
              <c:numCache>
                <c:formatCode>#,##0.0</c:formatCode>
                <c:ptCount val="3"/>
                <c:pt idx="0">
                  <c:v>309</c:v>
                </c:pt>
                <c:pt idx="1">
                  <c:v>416.23</c:v>
                </c:pt>
                <c:pt idx="2">
                  <c:v>841.66499999999996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B1D-4903-B777-01BAE80F00BB}"/>
            </c:ext>
          </c:extLst>
        </c:ser>
        <c:ser>
          <c:idx val="10"/>
          <c:order val="10"/>
          <c:tx>
            <c:strRef>
              <c:f>'8.13'!$A$20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('8.13'!$B$20,'8.13'!$D$20,'8.13'!$F$20)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1D-4903-B777-01BAE80F00BB}"/>
            </c:ext>
          </c:extLst>
        </c:ser>
        <c:ser>
          <c:idx val="11"/>
          <c:order val="11"/>
          <c:tx>
            <c:strRef>
              <c:f>'8.13'!$A$21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('8.13'!$B$21,'8.13'!$D$21,'8.13'!$F$21)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B1D-4903-B777-01BAE80F00BB}"/>
            </c:ext>
          </c:extLst>
        </c:ser>
        <c:ser>
          <c:idx val="12"/>
          <c:order val="12"/>
          <c:tx>
            <c:strRef>
              <c:f>'8.13'!$A$22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('8.13'!$B$22,'8.13'!$D$22,'8.13'!$F$22)</c:f>
              <c:numCache>
                <c:formatCode>#,##0.0</c:formatCode>
                <c:ptCount val="3"/>
                <c:pt idx="0">
                  <c:v>3098</c:v>
                </c:pt>
                <c:pt idx="1">
                  <c:v>2000</c:v>
                </c:pt>
                <c:pt idx="2">
                  <c:v>6100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1D-4903-B777-01BAE80F00BB}"/>
            </c:ext>
          </c:extLst>
        </c:ser>
        <c:ser>
          <c:idx val="13"/>
          <c:order val="13"/>
          <c:tx>
            <c:strRef>
              <c:f>'8.13'!$A$23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('8.13'!$B$23,'8.13'!$D$23,'8.13'!$F$23)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B1D-4903-B777-01BAE80F00BB}"/>
            </c:ext>
          </c:extLst>
        </c:ser>
        <c:ser>
          <c:idx val="14"/>
          <c:order val="14"/>
          <c:tx>
            <c:strRef>
              <c:f>'8.13'!$A$24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('8.13'!$B$24,'8.13'!$D$24,'8.13'!$F$24)</c:f>
              <c:numCache>
                <c:formatCode>#,##0.0</c:formatCode>
                <c:ptCount val="3"/>
                <c:pt idx="0">
                  <c:v>348.84399999999999</c:v>
                </c:pt>
                <c:pt idx="1">
                  <c:v>132.93100000000001</c:v>
                </c:pt>
                <c:pt idx="2">
                  <c:v>305.67099999999994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B1D-4903-B777-01BAE80F00BB}"/>
            </c:ext>
          </c:extLst>
        </c:ser>
        <c:ser>
          <c:idx val="15"/>
          <c:order val="15"/>
          <c:tx>
            <c:strRef>
              <c:f>'8.13'!$A$25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'8.13'!$C$38:$E$38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('8.13'!$B$25,'8.13'!$D$25,'8.13'!$F$25)</c:f>
              <c:numCache>
                <c:formatCode>#,##0.0</c:formatCode>
                <c:ptCount val="3"/>
                <c:pt idx="0">
                  <c:v>68661.832999426857</c:v>
                </c:pt>
                <c:pt idx="1">
                  <c:v>92270.514741796404</c:v>
                </c:pt>
                <c:pt idx="2">
                  <c:v>110359.39025995416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B1D-4903-B777-01BAE80F0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90626560"/>
        <c:axId val="290640640"/>
      </c:barChart>
      <c:catAx>
        <c:axId val="29062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0640640"/>
        <c:crosses val="autoZero"/>
        <c:auto val="1"/>
        <c:lblAlgn val="ctr"/>
        <c:lblOffset val="100"/>
        <c:noMultiLvlLbl val="0"/>
      </c:catAx>
      <c:valAx>
        <c:axId val="290640640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="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06265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A53F-43EA-A72D-3385B610C0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A53F-43EA-A72D-3385B610C0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A53F-43EA-A72D-3385B610C0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A53F-43EA-A72D-3385B610C0F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A53F-43EA-A72D-3385B610C0F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A53F-43EA-A72D-3385B610C0F9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D-A53F-43EA-A72D-3385B610C0F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F-A53F-43EA-A72D-3385B610C0F9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A53F-43EA-A72D-3385B610C0F9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2-A53F-43EA-A72D-3385B610C0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4-A53F-43EA-A72D-3385B610C0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6-A53F-43EA-A72D-3385B610C0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8-A53F-43EA-A72D-3385B610C0F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A-A53F-43EA-A72D-3385B610C0F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A53F-43EA-A72D-3385B610C0F9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E-A53F-43EA-A72D-3385B610C0F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0-A53F-43EA-A72D-3385B610C0F9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A53F-43EA-A72D-3385B610C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6BE9-4063-BACE-DA2BF54FD16D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6BE9-4063-BACE-DA2BF54FD16D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6BE9-4063-BACE-DA2BF54FD16D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6BE9-4063-BACE-DA2BF54FD16D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6BE9-4063-BACE-DA2BF54FD16D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6BE9-4063-BACE-DA2BF54FD16D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6BE9-4063-BACE-DA2BF54FD16D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6BE9-4063-BACE-DA2BF54FD16D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6BE9-4063-BACE-DA2BF54FD16D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6BE9-4063-BACE-DA2BF54FD16D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6BE9-4063-BACE-DA2BF54FD16D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6BE9-4063-BACE-DA2BF54FD16D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6BE9-4063-BACE-DA2BF54FD16D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6BE9-4063-BACE-DA2BF54FD16D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6BE9-4063-BACE-DA2BF54FD16D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6BE9-4063-BACE-DA2BF54FD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tx2"/>
                </a:solidFill>
              </a:rPr>
              <a:t>sektorů</a:t>
            </a:r>
            <a:r>
              <a:rPr lang="cs-CZ" sz="1000" baseline="0">
                <a:solidFill>
                  <a:schemeClr val="tx2"/>
                </a:solidFill>
              </a:rPr>
              <a:t> národního hospodářství</a:t>
            </a:r>
            <a:r>
              <a:rPr lang="cs-CZ" sz="1000">
                <a:solidFill>
                  <a:schemeClr val="tx2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3.8292374816874613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2909980291895035E-2"/>
          <c:y val="0.24863628410085103"/>
          <c:w val="0.62054784332341095"/>
          <c:h val="0.560954426151276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'8.14'!$A$27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'8.14'!$C$38:$E$38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('8.14'!$B$27,'8.14'!$D$27,'8.14'!$F$27)</c:f>
              <c:numCache>
                <c:formatCode>#,##0.0</c:formatCode>
                <c:ptCount val="3"/>
                <c:pt idx="0">
                  <c:v>124017.25</c:v>
                </c:pt>
                <c:pt idx="1">
                  <c:v>162296.75900000002</c:v>
                </c:pt>
                <c:pt idx="2">
                  <c:v>141808.48800000001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99-4B1B-BCC9-AFDE24F83B76}"/>
            </c:ext>
          </c:extLst>
        </c:ser>
        <c:ser>
          <c:idx val="1"/>
          <c:order val="1"/>
          <c:tx>
            <c:strRef>
              <c:f>'8.14'!$A$28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'8.14'!$C$38:$E$38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('8.14'!$B$28,'8.14'!$D$28,'8.14'!$F$28)</c:f>
              <c:numCache>
                <c:formatCode>#,##0.0</c:formatCode>
                <c:ptCount val="3"/>
                <c:pt idx="0">
                  <c:v>61.49</c:v>
                </c:pt>
                <c:pt idx="1">
                  <c:v>122.89</c:v>
                </c:pt>
                <c:pt idx="2">
                  <c:v>173.63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99-4B1B-BCC9-AFDE24F83B76}"/>
            </c:ext>
          </c:extLst>
        </c:ser>
        <c:ser>
          <c:idx val="2"/>
          <c:order val="2"/>
          <c:tx>
            <c:strRef>
              <c:f>'8.14'!$A$29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'8.14'!$C$38:$E$38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('8.14'!$B$29,'8.14'!$D$29,'8.14'!$F$29)</c:f>
              <c:numCache>
                <c:formatCode>#,##0.0</c:formatCode>
                <c:ptCount val="3"/>
                <c:pt idx="0">
                  <c:v>664.66</c:v>
                </c:pt>
                <c:pt idx="1">
                  <c:v>1273.1399999999999</c:v>
                </c:pt>
                <c:pt idx="2">
                  <c:v>2367.14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99-4B1B-BCC9-AFDE24F83B76}"/>
            </c:ext>
          </c:extLst>
        </c:ser>
        <c:ser>
          <c:idx val="3"/>
          <c:order val="3"/>
          <c:tx>
            <c:strRef>
              <c:f>'8.14'!$A$30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'8.14'!$C$38:$E$38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('8.14'!$B$30,'8.14'!$D$30,'8.14'!$F$30)</c:f>
              <c:numCache>
                <c:formatCode>#,##0.0</c:formatCode>
                <c:ptCount val="3"/>
                <c:pt idx="0">
                  <c:v>692.39800000000002</c:v>
                </c:pt>
                <c:pt idx="1">
                  <c:v>1495.2090000000001</c:v>
                </c:pt>
                <c:pt idx="2">
                  <c:v>2002.3920000000001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99-4B1B-BCC9-AFDE24F83B76}"/>
            </c:ext>
          </c:extLst>
        </c:ser>
        <c:ser>
          <c:idx val="4"/>
          <c:order val="4"/>
          <c:tx>
            <c:strRef>
              <c:f>'8.14'!$A$31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'8.14'!$C$38:$E$38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('8.14'!$B$31,'8.14'!$D$31,'8.14'!$F$31)</c:f>
              <c:numCache>
                <c:formatCode>#,##0.0</c:formatCode>
                <c:ptCount val="3"/>
                <c:pt idx="0">
                  <c:v>874.35</c:v>
                </c:pt>
                <c:pt idx="1">
                  <c:v>1133.5899999999999</c:v>
                </c:pt>
                <c:pt idx="2">
                  <c:v>1345.8200000000002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99-4B1B-BCC9-AFDE24F83B76}"/>
            </c:ext>
          </c:extLst>
        </c:ser>
        <c:ser>
          <c:idx val="5"/>
          <c:order val="5"/>
          <c:tx>
            <c:strRef>
              <c:f>'8.14'!$A$32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('8.14'!$B$32,'8.14'!$D$32,'8.14'!$F$32)</c:f>
              <c:numCache>
                <c:formatCode>#,##0.0</c:formatCode>
                <c:ptCount val="3"/>
                <c:pt idx="0">
                  <c:v>87191.222999999998</c:v>
                </c:pt>
                <c:pt idx="1">
                  <c:v>148258.76700000002</c:v>
                </c:pt>
                <c:pt idx="2">
                  <c:v>179051.20499999999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99-4B1B-BCC9-AFDE24F83B76}"/>
            </c:ext>
          </c:extLst>
        </c:ser>
        <c:ser>
          <c:idx val="6"/>
          <c:order val="6"/>
          <c:tx>
            <c:strRef>
              <c:f>'8.14'!$A$33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('8.14'!$B$33,'8.14'!$D$33,'8.14'!$F$33)</c:f>
              <c:numCache>
                <c:formatCode>#,##0.0</c:formatCode>
                <c:ptCount val="3"/>
                <c:pt idx="0">
                  <c:v>30957.837000000003</c:v>
                </c:pt>
                <c:pt idx="1">
                  <c:v>59957.449000000008</c:v>
                </c:pt>
                <c:pt idx="2">
                  <c:v>79508.315999999992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99-4B1B-BCC9-AFDE24F83B76}"/>
            </c:ext>
          </c:extLst>
        </c:ser>
        <c:ser>
          <c:idx val="7"/>
          <c:order val="7"/>
          <c:tx>
            <c:strRef>
              <c:f>'8.14'!$A$34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('8.14'!$B$34,'8.14'!$D$34,'8.14'!$F$34)</c:f>
              <c:numCache>
                <c:formatCode>#,##0.0</c:formatCode>
                <c:ptCount val="3"/>
                <c:pt idx="0">
                  <c:v>440.44599999999997</c:v>
                </c:pt>
                <c:pt idx="1">
                  <c:v>961.82899999999995</c:v>
                </c:pt>
                <c:pt idx="2">
                  <c:v>1089.499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99-4B1B-BCC9-AFDE24F83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4426240"/>
        <c:axId val="284427776"/>
      </c:barChart>
      <c:catAx>
        <c:axId val="28442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4427776"/>
        <c:crosses val="autoZero"/>
        <c:auto val="1"/>
        <c:lblAlgn val="ctr"/>
        <c:lblOffset val="100"/>
        <c:noMultiLvlLbl val="0"/>
      </c:catAx>
      <c:valAx>
        <c:axId val="284427776"/>
        <c:scaling>
          <c:orientation val="minMax"/>
          <c:max val="5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4426240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94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592781633521109E-2"/>
          <c:y val="0.27588277344330603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'8.14'!$A$38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'8.14'!$B$38</c:f>
              <c:numCache>
                <c:formatCode>0.0%</c:formatCode>
                <c:ptCount val="1"/>
                <c:pt idx="0">
                  <c:v>3.3666099328626499E-2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0C-4FB2-83B0-E06802AF94F6}"/>
            </c:ext>
          </c:extLst>
        </c:ser>
        <c:ser>
          <c:idx val="1"/>
          <c:order val="1"/>
          <c:tx>
            <c:strRef>
              <c:f>'8.14'!$A$39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'8.14'!$B$39</c:f>
              <c:numCache>
                <c:formatCode>0.0%</c:formatCode>
                <c:ptCount val="1"/>
                <c:pt idx="0">
                  <c:v>4.5836338330912475E-2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0C-4FB2-83B0-E06802AF94F6}"/>
            </c:ext>
          </c:extLst>
        </c:ser>
        <c:ser>
          <c:idx val="2"/>
          <c:order val="2"/>
          <c:tx>
            <c:strRef>
              <c:f>'8.14'!$A$40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'8.14'!$B$40</c:f>
              <c:numCache>
                <c:formatCode>0.0%</c:formatCode>
                <c:ptCount val="1"/>
                <c:pt idx="0">
                  <c:v>4.1398263960630587E-2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0C-4FB2-83B0-E06802AF9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471296"/>
        <c:axId val="284472832"/>
      </c:barChart>
      <c:catAx>
        <c:axId val="2844712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4472832"/>
        <c:crosses val="autoZero"/>
        <c:auto val="1"/>
        <c:lblAlgn val="ctr"/>
        <c:lblOffset val="100"/>
        <c:noMultiLvlLbl val="0"/>
      </c:catAx>
      <c:valAx>
        <c:axId val="284472832"/>
        <c:scaling>
          <c:orientation val="minMax"/>
          <c:max val="0.30000000000000004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4471296"/>
        <c:crosses val="max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1.5162396231415507E-3"/>
          <c:y val="0.76406173692914925"/>
          <c:w val="0.65737346283491216"/>
          <c:h val="0.235938263070850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>
                <a:solidFill>
                  <a:schemeClr val="tx2"/>
                </a:solidFill>
              </a:defRPr>
            </a:pPr>
            <a:r>
              <a:rPr lang="cs-CZ" sz="1000" b="1" i="0" baseline="0">
                <a:solidFill>
                  <a:srgbClr val="23306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  <a:endParaRPr lang="cs-CZ" sz="1000">
              <a:solidFill>
                <a:srgbClr val="23306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2.8085811307106494E-3"/>
          <c:y val="2.8891280065699226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'8.14'!$A$10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('8.14'!$B$10,'8.14'!$D$10,'8.14'!$F$10)</c:f>
              <c:numCache>
                <c:formatCode>#,##0.0</c:formatCode>
                <c:ptCount val="3"/>
                <c:pt idx="0">
                  <c:v>49267.125999999997</c:v>
                </c:pt>
                <c:pt idx="1">
                  <c:v>84859.038</c:v>
                </c:pt>
                <c:pt idx="2">
                  <c:v>72806.042000000001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FC-45C0-93EE-DC9598E52E86}"/>
            </c:ext>
          </c:extLst>
        </c:ser>
        <c:ser>
          <c:idx val="1"/>
          <c:order val="1"/>
          <c:tx>
            <c:strRef>
              <c:f>'8.14'!$A$11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('8.14'!$B$11,'8.14'!$D$11,'8.14'!$F$11)</c:f>
              <c:numCache>
                <c:formatCode>#,##0.0</c:formatCode>
                <c:ptCount val="3"/>
                <c:pt idx="0">
                  <c:v>594.76</c:v>
                </c:pt>
                <c:pt idx="1">
                  <c:v>1234.26</c:v>
                </c:pt>
                <c:pt idx="2">
                  <c:v>1259.8400000000001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FC-45C0-93EE-DC9598E52E86}"/>
            </c:ext>
          </c:extLst>
        </c:ser>
        <c:ser>
          <c:idx val="2"/>
          <c:order val="2"/>
          <c:tx>
            <c:strRef>
              <c:f>'8.14'!$A$12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('8.14'!$B$12,'8.14'!$D$12,'8.14'!$F$12)</c:f>
              <c:numCache>
                <c:formatCode>#,##0.0</c:formatCode>
                <c:ptCount val="3"/>
                <c:pt idx="0">
                  <c:v>5163.92</c:v>
                </c:pt>
                <c:pt idx="1">
                  <c:v>9553.09</c:v>
                </c:pt>
                <c:pt idx="2">
                  <c:v>10085.76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FC-45C0-93EE-DC9598E52E86}"/>
            </c:ext>
          </c:extLst>
        </c:ser>
        <c:ser>
          <c:idx val="3"/>
          <c:order val="3"/>
          <c:tx>
            <c:strRef>
              <c:f>'8.14'!$A$13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('8.14'!$B$13,'8.14'!$D$13,'8.14'!$F$13)</c:f>
              <c:numCache>
                <c:formatCode>#,##0.0</c:formatCode>
                <c:ptCount val="3"/>
                <c:pt idx="0">
                  <c:v>0</c:v>
                </c:pt>
                <c:pt idx="1">
                  <c:v>0.3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FC-45C0-93EE-DC9598E52E86}"/>
            </c:ext>
          </c:extLst>
        </c:ser>
        <c:ser>
          <c:idx val="4"/>
          <c:order val="4"/>
          <c:tx>
            <c:strRef>
              <c:f>'8.14'!$A$14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('8.14'!$B$14,'8.14'!$D$14,'8.14'!$F$14)</c:f>
              <c:numCache>
                <c:formatCode>#,##0.0</c:formatCode>
                <c:ptCount val="3"/>
                <c:pt idx="0">
                  <c:v>458</c:v>
                </c:pt>
                <c:pt idx="1">
                  <c:v>602</c:v>
                </c:pt>
                <c:pt idx="2">
                  <c:v>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FC-45C0-93EE-DC9598E52E86}"/>
            </c:ext>
          </c:extLst>
        </c:ser>
        <c:ser>
          <c:idx val="5"/>
          <c:order val="5"/>
          <c:tx>
            <c:strRef>
              <c:f>'8.14'!$A$15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('8.14'!$B$15,'8.14'!$D$15,'8.14'!$F$15)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FC-45C0-93EE-DC9598E52E86}"/>
            </c:ext>
          </c:extLst>
        </c:ser>
        <c:ser>
          <c:idx val="6"/>
          <c:order val="6"/>
          <c:tx>
            <c:strRef>
              <c:f>'8.14'!$A$16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('8.14'!$B$16,'8.14'!$D$16,'8.14'!$F$16)</c:f>
              <c:numCache>
                <c:formatCode>#,##0.0</c:formatCode>
                <c:ptCount val="3"/>
                <c:pt idx="0">
                  <c:v>115134.74</c:v>
                </c:pt>
                <c:pt idx="1">
                  <c:v>148051.155</c:v>
                </c:pt>
                <c:pt idx="2">
                  <c:v>170981.97200000001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EFC-45C0-93EE-DC9598E52E86}"/>
            </c:ext>
          </c:extLst>
        </c:ser>
        <c:ser>
          <c:idx val="7"/>
          <c:order val="7"/>
          <c:tx>
            <c:strRef>
              <c:f>'8.14'!$A$17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('8.14'!$B$17,'8.14'!$D$17,'8.14'!$F$17)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FC-45C0-93EE-DC9598E52E86}"/>
            </c:ext>
          </c:extLst>
        </c:ser>
        <c:ser>
          <c:idx val="8"/>
          <c:order val="8"/>
          <c:tx>
            <c:strRef>
              <c:f>'8.14'!$A$18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('8.14'!$B$18,'8.14'!$D$18,'8.14'!$F$18)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EFC-45C0-93EE-DC9598E52E86}"/>
            </c:ext>
          </c:extLst>
        </c:ser>
        <c:ser>
          <c:idx val="9"/>
          <c:order val="9"/>
          <c:tx>
            <c:strRef>
              <c:f>'8.14'!$A$19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('8.14'!$B$19,'8.14'!$D$19,'8.14'!$F$19)</c:f>
              <c:numCache>
                <c:formatCode>#,##0.0</c:formatCode>
                <c:ptCount val="3"/>
                <c:pt idx="0">
                  <c:v>537</c:v>
                </c:pt>
                <c:pt idx="1">
                  <c:v>2907</c:v>
                </c:pt>
                <c:pt idx="2">
                  <c:v>1036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EFC-45C0-93EE-DC9598E52E86}"/>
            </c:ext>
          </c:extLst>
        </c:ser>
        <c:ser>
          <c:idx val="10"/>
          <c:order val="10"/>
          <c:tx>
            <c:strRef>
              <c:f>'8.14'!$A$20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('8.14'!$B$20,'8.14'!$D$20,'8.14'!$F$20)</c:f>
              <c:numCache>
                <c:formatCode>#,##0.0</c:formatCode>
                <c:ptCount val="3"/>
                <c:pt idx="0">
                  <c:v>2793</c:v>
                </c:pt>
                <c:pt idx="1">
                  <c:v>6770</c:v>
                </c:pt>
                <c:pt idx="2">
                  <c:v>6441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FC-45C0-93EE-DC9598E52E86}"/>
            </c:ext>
          </c:extLst>
        </c:ser>
        <c:ser>
          <c:idx val="11"/>
          <c:order val="11"/>
          <c:tx>
            <c:strRef>
              <c:f>'8.14'!$A$21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('8.14'!$B$21,'8.14'!$D$21,'8.14'!$F$21)</c:f>
              <c:numCache>
                <c:formatCode>#,##0.0</c:formatCode>
                <c:ptCount val="3"/>
                <c:pt idx="0">
                  <c:v>2581</c:v>
                </c:pt>
                <c:pt idx="1">
                  <c:v>1696.4</c:v>
                </c:pt>
                <c:pt idx="2">
                  <c:v>2425.1999999999998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EFC-45C0-93EE-DC9598E52E86}"/>
            </c:ext>
          </c:extLst>
        </c:ser>
        <c:ser>
          <c:idx val="12"/>
          <c:order val="12"/>
          <c:tx>
            <c:strRef>
              <c:f>'8.14'!$A$22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('8.14'!$B$22,'8.14'!$D$22,'8.14'!$F$22)</c:f>
              <c:numCache>
                <c:formatCode>#,##0.0</c:formatCode>
                <c:ptCount val="3"/>
                <c:pt idx="0">
                  <c:v>12546</c:v>
                </c:pt>
                <c:pt idx="1">
                  <c:v>14809</c:v>
                </c:pt>
                <c:pt idx="2">
                  <c:v>15314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EFC-45C0-93EE-DC9598E52E86}"/>
            </c:ext>
          </c:extLst>
        </c:ser>
        <c:ser>
          <c:idx val="13"/>
          <c:order val="13"/>
          <c:tx>
            <c:strRef>
              <c:f>'8.14'!$A$23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('8.14'!$B$23,'8.14'!$D$23,'8.14'!$F$23)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EFC-45C0-93EE-DC9598E52E86}"/>
            </c:ext>
          </c:extLst>
        </c:ser>
        <c:ser>
          <c:idx val="14"/>
          <c:order val="14"/>
          <c:tx>
            <c:strRef>
              <c:f>'8.14'!$A$24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('8.14'!$B$24,'8.14'!$D$24,'8.14'!$F$24)</c:f>
              <c:numCache>
                <c:formatCode>#,##0.0</c:formatCode>
                <c:ptCount val="3"/>
                <c:pt idx="0">
                  <c:v>109.37</c:v>
                </c:pt>
                <c:pt idx="1">
                  <c:v>335.03</c:v>
                </c:pt>
                <c:pt idx="2">
                  <c:v>94.73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EFC-45C0-93EE-DC9598E52E86}"/>
            </c:ext>
          </c:extLst>
        </c:ser>
        <c:ser>
          <c:idx val="15"/>
          <c:order val="15"/>
          <c:tx>
            <c:strRef>
              <c:f>'8.14'!$A$25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'8.14'!$C$38:$E$38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('8.14'!$B$25,'8.14'!$D$25,'8.14'!$F$25)</c:f>
              <c:numCache>
                <c:formatCode>#,##0.0</c:formatCode>
                <c:ptCount val="3"/>
                <c:pt idx="0">
                  <c:v>62710.878000000004</c:v>
                </c:pt>
                <c:pt idx="1">
                  <c:v>112158.32699999999</c:v>
                </c:pt>
                <c:pt idx="2">
                  <c:v>135474.50399999999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EFC-45C0-93EE-DC9598E52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90467840"/>
        <c:axId val="290469376"/>
      </c:barChart>
      <c:catAx>
        <c:axId val="29046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0469376"/>
        <c:crosses val="autoZero"/>
        <c:auto val="1"/>
        <c:lblAlgn val="ctr"/>
        <c:lblOffset val="100"/>
        <c:noMultiLvlLbl val="0"/>
      </c:catAx>
      <c:valAx>
        <c:axId val="290469376"/>
        <c:scaling>
          <c:orientation val="minMax"/>
          <c:max val="5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0467840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FBD0-42E5-B52B-A07C1DB437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FBD0-42E5-B52B-A07C1DB437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FBD0-42E5-B52B-A07C1DB437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BD0-42E5-B52B-A07C1DB4377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FBD0-42E5-B52B-A07C1DB4377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FBD0-42E5-B52B-A07C1DB43778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D-FBD0-42E5-B52B-A07C1DB43778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F-FBD0-42E5-B52B-A07C1DB43778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FBD0-42E5-B52B-A07C1DB43778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2-FBD0-42E5-B52B-A07C1DB437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4-FBD0-42E5-B52B-A07C1DB437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6-FBD0-42E5-B52B-A07C1DB437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8-FBD0-42E5-B52B-A07C1DB4377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A-FBD0-42E5-B52B-A07C1DB4377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FBD0-42E5-B52B-A07C1DB43778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E-FBD0-42E5-B52B-A07C1DB43778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0-FBD0-42E5-B52B-A07C1DB43778}"/>
              </c:ext>
            </c:extLst>
          </c:dPt>
          <c:cat>
            <c:numRef>
              <c:f>'8.5'!$O$27:$O$34</c:f>
              <c:numCache>
                <c:formatCode>#,##0.0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FBD0-42E5-B52B-A07C1DB43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Dodávky tepla v krajích ČR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TJ</a:t>
            </a:r>
            <a:r>
              <a:rPr lang="en-US" sz="1000">
                <a:solidFill>
                  <a:schemeClr val="tx2"/>
                </a:solidFill>
              </a:rPr>
              <a:t>)</a:t>
            </a:r>
          </a:p>
        </c:rich>
      </c:tx>
      <c:layout>
        <c:manualLayout>
          <c:xMode val="edge"/>
          <c:yMode val="edge"/>
          <c:x val="8.7522858821926803E-4"/>
          <c:y val="1.94125685426714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474996437257108E-2"/>
          <c:y val="0.10191598484902524"/>
          <c:w val="0.93207800450719913"/>
          <c:h val="0.826969305722988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'5.3'!$A$5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'5.3'!$B$5:$O$5</c:f>
              <c:numCache>
                <c:formatCode>#,##0.0</c:formatCode>
                <c:ptCount val="14"/>
                <c:pt idx="0">
                  <c:v>0</c:v>
                </c:pt>
                <c:pt idx="1">
                  <c:v>541.02036600000008</c:v>
                </c:pt>
                <c:pt idx="2">
                  <c:v>162.42436999999998</c:v>
                </c:pt>
                <c:pt idx="3">
                  <c:v>149.93950099999998</c:v>
                </c:pt>
                <c:pt idx="4">
                  <c:v>236.331681</c:v>
                </c:pt>
                <c:pt idx="5">
                  <c:v>156.00050999999999</c:v>
                </c:pt>
                <c:pt idx="6">
                  <c:v>0</c:v>
                </c:pt>
                <c:pt idx="7">
                  <c:v>275.098592</c:v>
                </c:pt>
                <c:pt idx="8">
                  <c:v>37.608359000000007</c:v>
                </c:pt>
                <c:pt idx="9">
                  <c:v>18.450179999999996</c:v>
                </c:pt>
                <c:pt idx="10">
                  <c:v>337.59167400000001</c:v>
                </c:pt>
                <c:pt idx="11">
                  <c:v>676.33261699999991</c:v>
                </c:pt>
                <c:pt idx="12">
                  <c:v>432.71073999999993</c:v>
                </c:pt>
                <c:pt idx="13">
                  <c:v>206.93220600000001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F3-4CEE-99A3-8A94D6647563}"/>
            </c:ext>
          </c:extLst>
        </c:ser>
        <c:ser>
          <c:idx val="1"/>
          <c:order val="1"/>
          <c:tx>
            <c:strRef>
              <c:f>'5.3'!$A$6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'5.3'!$B$6:$O$6</c:f>
              <c:numCache>
                <c:formatCode>#,##0.0</c:formatCode>
                <c:ptCount val="14"/>
                <c:pt idx="0">
                  <c:v>20.193999999999999</c:v>
                </c:pt>
                <c:pt idx="1">
                  <c:v>25.53698</c:v>
                </c:pt>
                <c:pt idx="2">
                  <c:v>24.749310999999999</c:v>
                </c:pt>
                <c:pt idx="3">
                  <c:v>1.9279999999999999</c:v>
                </c:pt>
                <c:pt idx="4">
                  <c:v>12.877513</c:v>
                </c:pt>
                <c:pt idx="5">
                  <c:v>10.296168</c:v>
                </c:pt>
                <c:pt idx="6">
                  <c:v>2.2495299999999996</c:v>
                </c:pt>
                <c:pt idx="7">
                  <c:v>0.35649899999999995</c:v>
                </c:pt>
                <c:pt idx="8">
                  <c:v>13.805833</c:v>
                </c:pt>
                <c:pt idx="9">
                  <c:v>19.194216000000008</c:v>
                </c:pt>
                <c:pt idx="10">
                  <c:v>17.8736</c:v>
                </c:pt>
                <c:pt idx="11">
                  <c:v>10.828534999999999</c:v>
                </c:pt>
                <c:pt idx="12">
                  <c:v>1.64344</c:v>
                </c:pt>
                <c:pt idx="13">
                  <c:v>3.0888599999999999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F3-4CEE-99A3-8A94D6647563}"/>
            </c:ext>
          </c:extLst>
        </c:ser>
        <c:ser>
          <c:idx val="2"/>
          <c:order val="2"/>
          <c:tx>
            <c:strRef>
              <c:f>'5.3'!$A$7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'5.3'!$B$7:$O$7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1.4898000000000002</c:v>
                </c:pt>
                <c:pt idx="6">
                  <c:v>0.17066999999999999</c:v>
                </c:pt>
                <c:pt idx="7">
                  <c:v>1882.2074420000001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0.79179999999999995</c:v>
                </c:pt>
                <c:pt idx="13">
                  <c:v>24.802769999999999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F3-4CEE-99A3-8A94D6647563}"/>
            </c:ext>
          </c:extLst>
        </c:ser>
        <c:ser>
          <c:idx val="3"/>
          <c:order val="3"/>
          <c:tx>
            <c:strRef>
              <c:f>'5.3'!$A$8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'5.3'!$B$8:$O$8</c:f>
              <c:numCache>
                <c:formatCode>#,##0.0</c:formatCode>
                <c:ptCount val="14"/>
                <c:pt idx="0">
                  <c:v>0</c:v>
                </c:pt>
                <c:pt idx="1">
                  <c:v>7.7000000000000002E-3</c:v>
                </c:pt>
                <c:pt idx="2">
                  <c:v>1.048</c:v>
                </c:pt>
                <c:pt idx="3">
                  <c:v>0</c:v>
                </c:pt>
                <c:pt idx="4">
                  <c:v>1.45248</c:v>
                </c:pt>
                <c:pt idx="5">
                  <c:v>0.45100000000000001</c:v>
                </c:pt>
                <c:pt idx="6">
                  <c:v>5.8999999999999997E-2</c:v>
                </c:pt>
                <c:pt idx="7">
                  <c:v>3.2884999999999998E-2</c:v>
                </c:pt>
                <c:pt idx="8">
                  <c:v>4.8700000000000002E-3</c:v>
                </c:pt>
                <c:pt idx="9">
                  <c:v>4.6429999999999998</c:v>
                </c:pt>
                <c:pt idx="10">
                  <c:v>0.71187999999999996</c:v>
                </c:pt>
                <c:pt idx="11">
                  <c:v>10.065108</c:v>
                </c:pt>
                <c:pt idx="12">
                  <c:v>0.27464</c:v>
                </c:pt>
                <c:pt idx="13">
                  <c:v>2.9999999999999997E-4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3-4CEE-99A3-8A94D6647563}"/>
            </c:ext>
          </c:extLst>
        </c:ser>
        <c:ser>
          <c:idx val="4"/>
          <c:order val="4"/>
          <c:tx>
            <c:strRef>
              <c:f>'5.3'!$A$9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'5.3'!$B$9:$O$9</c:f>
              <c:numCache>
                <c:formatCode>#,##0.0</c:formatCode>
                <c:ptCount val="14"/>
                <c:pt idx="0">
                  <c:v>5.0862799999999995</c:v>
                </c:pt>
                <c:pt idx="1">
                  <c:v>0</c:v>
                </c:pt>
                <c:pt idx="2">
                  <c:v>0.128415</c:v>
                </c:pt>
                <c:pt idx="3">
                  <c:v>0.95721000000000001</c:v>
                </c:pt>
                <c:pt idx="4">
                  <c:v>0.16431999999999999</c:v>
                </c:pt>
                <c:pt idx="5">
                  <c:v>0</c:v>
                </c:pt>
                <c:pt idx="6">
                  <c:v>0.19226000000000001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0.34200000000000003</c:v>
                </c:pt>
                <c:pt idx="11">
                  <c:v>0</c:v>
                </c:pt>
                <c:pt idx="12">
                  <c:v>19.310401998822606</c:v>
                </c:pt>
                <c:pt idx="13">
                  <c:v>1.603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F3-4CEE-99A3-8A94D6647563}"/>
            </c:ext>
          </c:extLst>
        </c:ser>
        <c:ser>
          <c:idx val="5"/>
          <c:order val="5"/>
          <c:tx>
            <c:strRef>
              <c:f>'5.3'!$A$10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'5.3'!$B$10:$O$10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3.6978999999999998E-2</c:v>
                </c:pt>
                <c:pt idx="3">
                  <c:v>0.69795999999999991</c:v>
                </c:pt>
                <c:pt idx="4">
                  <c:v>1.7899999999999999E-2</c:v>
                </c:pt>
                <c:pt idx="5">
                  <c:v>6.9999999999999999E-4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F3-4CEE-99A3-8A94D6647563}"/>
            </c:ext>
          </c:extLst>
        </c:ser>
        <c:ser>
          <c:idx val="6"/>
          <c:order val="6"/>
          <c:tx>
            <c:strRef>
              <c:f>'5.3'!$A$11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'5.3'!$B$11:$O$11</c:f>
              <c:numCache>
                <c:formatCode>#,##0.0</c:formatCode>
                <c:ptCount val="14"/>
                <c:pt idx="0">
                  <c:v>0</c:v>
                </c:pt>
                <c:pt idx="1">
                  <c:v>311.72453300000012</c:v>
                </c:pt>
                <c:pt idx="2">
                  <c:v>0.81914900000000002</c:v>
                </c:pt>
                <c:pt idx="3">
                  <c:v>716.6396739999999</c:v>
                </c:pt>
                <c:pt idx="4">
                  <c:v>67.392378999999991</c:v>
                </c:pt>
                <c:pt idx="5">
                  <c:v>389.89971999999995</c:v>
                </c:pt>
                <c:pt idx="6">
                  <c:v>2.59964</c:v>
                </c:pt>
                <c:pt idx="7">
                  <c:v>76.174937</c:v>
                </c:pt>
                <c:pt idx="8">
                  <c:v>442.48404499999998</c:v>
                </c:pt>
                <c:pt idx="9">
                  <c:v>1185.8028859999999</c:v>
                </c:pt>
                <c:pt idx="10">
                  <c:v>699.09864900000025</c:v>
                </c:pt>
                <c:pt idx="11">
                  <c:v>3779.1595399999997</c:v>
                </c:pt>
                <c:pt idx="12">
                  <c:v>2802.9786770000001</c:v>
                </c:pt>
                <c:pt idx="13">
                  <c:v>434.16786699999994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F3-4CEE-99A3-8A94D6647563}"/>
            </c:ext>
          </c:extLst>
        </c:ser>
        <c:ser>
          <c:idx val="7"/>
          <c:order val="7"/>
          <c:tx>
            <c:strRef>
              <c:f>'5.3'!$A$12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'5.3'!$B$12:$O$12</c:f>
              <c:numCache>
                <c:formatCode>#,##0.0</c:formatCode>
                <c:ptCount val="14"/>
                <c:pt idx="0">
                  <c:v>0</c:v>
                </c:pt>
                <c:pt idx="1">
                  <c:v>354.52006</c:v>
                </c:pt>
                <c:pt idx="2">
                  <c:v>0</c:v>
                </c:pt>
                <c:pt idx="3">
                  <c:v>0</c:v>
                </c:pt>
                <c:pt idx="4">
                  <c:v>14.180210000000001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3-4CEE-99A3-8A94D6647563}"/>
            </c:ext>
          </c:extLst>
        </c:ser>
        <c:ser>
          <c:idx val="8"/>
          <c:order val="8"/>
          <c:tx>
            <c:strRef>
              <c:f>'5.3'!$A$13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'5.3'!$B$13:$O$13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5.6000000000000001E-2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F3-4CEE-99A3-8A94D6647563}"/>
            </c:ext>
          </c:extLst>
        </c:ser>
        <c:ser>
          <c:idx val="9"/>
          <c:order val="9"/>
          <c:tx>
            <c:strRef>
              <c:f>'5.3'!$A$14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'5.3'!$B$14:$O$14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22.627016999999999</c:v>
                </c:pt>
                <c:pt idx="3">
                  <c:v>0</c:v>
                </c:pt>
                <c:pt idx="4">
                  <c:v>4.5348559999999996</c:v>
                </c:pt>
                <c:pt idx="5">
                  <c:v>0</c:v>
                </c:pt>
                <c:pt idx="6">
                  <c:v>1.099</c:v>
                </c:pt>
                <c:pt idx="7">
                  <c:v>146.05264000000003</c:v>
                </c:pt>
                <c:pt idx="8">
                  <c:v>0</c:v>
                </c:pt>
                <c:pt idx="9">
                  <c:v>5.8369999999999997</c:v>
                </c:pt>
                <c:pt idx="10">
                  <c:v>0</c:v>
                </c:pt>
                <c:pt idx="11">
                  <c:v>59.27</c:v>
                </c:pt>
                <c:pt idx="12">
                  <c:v>1.5668949999999999</c:v>
                </c:pt>
                <c:pt idx="13">
                  <c:v>4.4800000000000004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CF3-4CEE-99A3-8A94D6647563}"/>
            </c:ext>
          </c:extLst>
        </c:ser>
        <c:ser>
          <c:idx val="10"/>
          <c:order val="10"/>
          <c:tx>
            <c:strRef>
              <c:f>'5.3'!$A$15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'5.3'!$B$15:$O$15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7.4376000000000012E-2</c:v>
                </c:pt>
                <c:pt idx="9">
                  <c:v>0</c:v>
                </c:pt>
                <c:pt idx="10">
                  <c:v>0</c:v>
                </c:pt>
                <c:pt idx="11">
                  <c:v>3.4715460000000005</c:v>
                </c:pt>
                <c:pt idx="12">
                  <c:v>0</c:v>
                </c:pt>
                <c:pt idx="13">
                  <c:v>16.004000000000001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F3-4CEE-99A3-8A94D6647563}"/>
            </c:ext>
          </c:extLst>
        </c:ser>
        <c:ser>
          <c:idx val="11"/>
          <c:order val="11"/>
          <c:tx>
            <c:strRef>
              <c:f>'5.3'!$A$16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'5.3'!$B$16:$O$16</c:f>
              <c:numCache>
                <c:formatCode>#,##0.0</c:formatCode>
                <c:ptCount val="14"/>
                <c:pt idx="0">
                  <c:v>232.51300000000001</c:v>
                </c:pt>
                <c:pt idx="1">
                  <c:v>2.2032989999999999</c:v>
                </c:pt>
                <c:pt idx="2">
                  <c:v>265.16721000000001</c:v>
                </c:pt>
                <c:pt idx="3">
                  <c:v>0.85395999999999994</c:v>
                </c:pt>
                <c:pt idx="4">
                  <c:v>2.825752</c:v>
                </c:pt>
                <c:pt idx="5">
                  <c:v>0</c:v>
                </c:pt>
                <c:pt idx="6">
                  <c:v>171.75800000000001</c:v>
                </c:pt>
                <c:pt idx="7">
                  <c:v>7.476</c:v>
                </c:pt>
                <c:pt idx="8">
                  <c:v>150.84992800000001</c:v>
                </c:pt>
                <c:pt idx="9">
                  <c:v>0</c:v>
                </c:pt>
                <c:pt idx="10">
                  <c:v>89.672736</c:v>
                </c:pt>
                <c:pt idx="11">
                  <c:v>18.433</c:v>
                </c:pt>
                <c:pt idx="12">
                  <c:v>0</c:v>
                </c:pt>
                <c:pt idx="13">
                  <c:v>6.7025999999999994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CF3-4CEE-99A3-8A94D6647563}"/>
            </c:ext>
          </c:extLst>
        </c:ser>
        <c:ser>
          <c:idx val="12"/>
          <c:order val="12"/>
          <c:tx>
            <c:strRef>
              <c:f>'5.3'!$A$17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'5.3'!$B$17:$O$17</c:f>
              <c:numCache>
                <c:formatCode>#,##0.0</c:formatCode>
                <c:ptCount val="14"/>
                <c:pt idx="0">
                  <c:v>0</c:v>
                </c:pt>
                <c:pt idx="1">
                  <c:v>0.208976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430.20517100000006</c:v>
                </c:pt>
                <c:pt idx="8">
                  <c:v>0</c:v>
                </c:pt>
                <c:pt idx="9">
                  <c:v>0</c:v>
                </c:pt>
                <c:pt idx="10">
                  <c:v>7.0000000000000007E-2</c:v>
                </c:pt>
                <c:pt idx="11">
                  <c:v>144.85657299999997</c:v>
                </c:pt>
                <c:pt idx="12">
                  <c:v>11.198</c:v>
                </c:pt>
                <c:pt idx="13">
                  <c:v>42.668999999999997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CF3-4CEE-99A3-8A94D6647563}"/>
            </c:ext>
          </c:extLst>
        </c:ser>
        <c:ser>
          <c:idx val="13"/>
          <c:order val="13"/>
          <c:tx>
            <c:strRef>
              <c:f>'5.3'!$A$18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'5.3'!$B$18:$O$18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CF3-4CEE-99A3-8A94D6647563}"/>
            </c:ext>
          </c:extLst>
        </c:ser>
        <c:ser>
          <c:idx val="14"/>
          <c:order val="14"/>
          <c:tx>
            <c:strRef>
              <c:f>'5.3'!$A$19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'5.3'!$B$19:$O$19</c:f>
              <c:numCache>
                <c:formatCode>#,##0.0</c:formatCode>
                <c:ptCount val="14"/>
                <c:pt idx="0">
                  <c:v>0</c:v>
                </c:pt>
                <c:pt idx="1">
                  <c:v>4.508534</c:v>
                </c:pt>
                <c:pt idx="2">
                  <c:v>3.3847999999999996E-2</c:v>
                </c:pt>
                <c:pt idx="3">
                  <c:v>0.36291000000000001</c:v>
                </c:pt>
                <c:pt idx="4">
                  <c:v>7.3999999999999996E-2</c:v>
                </c:pt>
                <c:pt idx="5">
                  <c:v>1.0158999999999998</c:v>
                </c:pt>
                <c:pt idx="6">
                  <c:v>5.8013420000000009</c:v>
                </c:pt>
                <c:pt idx="7">
                  <c:v>22.128385000000002</c:v>
                </c:pt>
                <c:pt idx="8">
                  <c:v>5.3591039999999994</c:v>
                </c:pt>
                <c:pt idx="9">
                  <c:v>8.8552999999999993E-2</c:v>
                </c:pt>
                <c:pt idx="10">
                  <c:v>0.50626399999999994</c:v>
                </c:pt>
                <c:pt idx="11">
                  <c:v>6.0885800000000003</c:v>
                </c:pt>
                <c:pt idx="12">
                  <c:v>0.78744599999999998</c:v>
                </c:pt>
                <c:pt idx="13">
                  <c:v>0.53913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CF3-4CEE-99A3-8A94D6647563}"/>
            </c:ext>
          </c:extLst>
        </c:ser>
        <c:ser>
          <c:idx val="15"/>
          <c:order val="15"/>
          <c:tx>
            <c:strRef>
              <c:f>'5.3'!$A$20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'5.3'!$B$20:$O$20</c:f>
              <c:numCache>
                <c:formatCode>#,##0.0</c:formatCode>
                <c:ptCount val="14"/>
                <c:pt idx="0">
                  <c:v>981.6351930000003</c:v>
                </c:pt>
                <c:pt idx="1">
                  <c:v>163.63417999999999</c:v>
                </c:pt>
                <c:pt idx="2">
                  <c:v>1221.7725289999996</c:v>
                </c:pt>
                <c:pt idx="3">
                  <c:v>232.96909600000001</c:v>
                </c:pt>
                <c:pt idx="4">
                  <c:v>207.64091700000012</c:v>
                </c:pt>
                <c:pt idx="5">
                  <c:v>324.76043400000003</c:v>
                </c:pt>
                <c:pt idx="6">
                  <c:v>414.61576099999996</c:v>
                </c:pt>
                <c:pt idx="7">
                  <c:v>783.18677100000002</c:v>
                </c:pt>
                <c:pt idx="8">
                  <c:v>405.16572100000008</c:v>
                </c:pt>
                <c:pt idx="9">
                  <c:v>124.26366899999999</c:v>
                </c:pt>
                <c:pt idx="10">
                  <c:v>181.72348799999992</c:v>
                </c:pt>
                <c:pt idx="11">
                  <c:v>1253.097751</c:v>
                </c:pt>
                <c:pt idx="12">
                  <c:v>271.29173800117735</c:v>
                </c:pt>
                <c:pt idx="13">
                  <c:v>310.34370900000005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CF3-4CEE-99A3-8A94D664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2878848"/>
        <c:axId val="232880384"/>
      </c:barChart>
      <c:catAx>
        <c:axId val="232878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900"/>
            </a:pPr>
            <a:endParaRPr lang="cs-CZ"/>
          </a:p>
        </c:txPr>
        <c:crossAx val="232880384"/>
        <c:crosses val="autoZero"/>
        <c:auto val="1"/>
        <c:lblAlgn val="ctr"/>
        <c:lblOffset val="100"/>
        <c:noMultiLvlLbl val="0"/>
      </c:catAx>
      <c:valAx>
        <c:axId val="232880384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28788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F2A-44FE-A1F9-81F9253ED128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F2A-44FE-A1F9-81F9253ED128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F2A-44FE-A1F9-81F9253ED128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F2A-44FE-A1F9-81F9253ED128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F2A-44FE-A1F9-81F9253ED128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F2A-44FE-A1F9-81F9253ED128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F2A-44FE-A1F9-81F9253ED128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F2A-44FE-A1F9-81F9253ED128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FF2A-44FE-A1F9-81F9253ED128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FF2A-44FE-A1F9-81F9253ED128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FF2A-44FE-A1F9-81F9253ED128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FF2A-44FE-A1F9-81F9253ED128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FF2A-44FE-A1F9-81F9253ED128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FF2A-44FE-A1F9-81F9253ED128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FF2A-44FE-A1F9-81F9253ED128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FF2A-44FE-A1F9-81F9253ED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Výroba tepla netto a výroba tepla z KVET podle paliv (TJ)</a:t>
            </a:r>
          </a:p>
        </c:rich>
      </c:tx>
      <c:layout>
        <c:manualLayout>
          <c:xMode val="edge"/>
          <c:yMode val="edge"/>
          <c:x val="2.5527497369253281E-5"/>
          <c:y val="2.5188916876574308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'9'!$A$6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Říjen</c:v>
                  </c:pt>
                  <c:pt idx="2">
                    <c:v>Listopad</c:v>
                  </c:pt>
                  <c:pt idx="4">
                    <c:v>Prosinec</c:v>
                  </c:pt>
                </c:lvl>
              </c:multiLvlStrCache>
            </c:multiLvlStrRef>
          </c:cat>
          <c:val>
            <c:numRef>
              <c:f>('9'!$B$6,'9'!$C$6,'9'!$E$6,'9'!$F$6,'9'!$H$6,'9'!$I$6)</c:f>
              <c:numCache>
                <c:formatCode>#,##0.0</c:formatCode>
                <c:ptCount val="6"/>
                <c:pt idx="0">
                  <c:v>1591.8556679999995</c:v>
                </c:pt>
                <c:pt idx="1">
                  <c:v>1074.504248</c:v>
                </c:pt>
                <c:pt idx="2">
                  <c:v>2559.5033440000002</c:v>
                </c:pt>
                <c:pt idx="3">
                  <c:v>1699.3001750000001</c:v>
                </c:pt>
                <c:pt idx="4">
                  <c:v>2662.9328669999995</c:v>
                </c:pt>
                <c:pt idx="5">
                  <c:v>1919.9446030000001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1E-4FD0-8E82-17407FA0E629}"/>
            </c:ext>
          </c:extLst>
        </c:ser>
        <c:ser>
          <c:idx val="1"/>
          <c:order val="1"/>
          <c:tx>
            <c:strRef>
              <c:f>'9'!$A$7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Říjen</c:v>
                  </c:pt>
                  <c:pt idx="2">
                    <c:v>Listopad</c:v>
                  </c:pt>
                  <c:pt idx="4">
                    <c:v>Prosinec</c:v>
                  </c:pt>
                </c:lvl>
              </c:multiLvlStrCache>
            </c:multiLvlStrRef>
          </c:cat>
          <c:val>
            <c:numRef>
              <c:f>('9'!$B$7,'9'!$C$7,'9'!$E$7,'9'!$F$7,'9'!$H$7,'9'!$I$7)</c:f>
              <c:numCache>
                <c:formatCode>#,##0.0</c:formatCode>
                <c:ptCount val="6"/>
                <c:pt idx="0">
                  <c:v>170.34635399999996</c:v>
                </c:pt>
                <c:pt idx="1">
                  <c:v>158.51601400000001</c:v>
                </c:pt>
                <c:pt idx="2">
                  <c:v>202.98649899999981</c:v>
                </c:pt>
                <c:pt idx="3">
                  <c:v>191.1938679999999</c:v>
                </c:pt>
                <c:pt idx="4">
                  <c:v>230.00232699999989</c:v>
                </c:pt>
                <c:pt idx="5">
                  <c:v>214.13597400000006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1E-4FD0-8E82-17407FA0E629}"/>
            </c:ext>
          </c:extLst>
        </c:ser>
        <c:ser>
          <c:idx val="2"/>
          <c:order val="2"/>
          <c:tx>
            <c:strRef>
              <c:f>'9'!$A$8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Říjen</c:v>
                  </c:pt>
                  <c:pt idx="2">
                    <c:v>Listopad</c:v>
                  </c:pt>
                  <c:pt idx="4">
                    <c:v>Prosinec</c:v>
                  </c:pt>
                </c:lvl>
              </c:multiLvlStrCache>
            </c:multiLvlStrRef>
          </c:cat>
          <c:val>
            <c:numRef>
              <c:f>('9'!$B$8,'9'!$C$8,'9'!$E$8,'9'!$F$8,'9'!$H$8,'9'!$I$8)</c:f>
              <c:numCache>
                <c:formatCode>#,##0.0</c:formatCode>
                <c:ptCount val="6"/>
                <c:pt idx="0">
                  <c:v>583.66614800000002</c:v>
                </c:pt>
                <c:pt idx="1">
                  <c:v>433.25878799999998</c:v>
                </c:pt>
                <c:pt idx="2">
                  <c:v>996.09841900000015</c:v>
                </c:pt>
                <c:pt idx="3">
                  <c:v>712.04093599999999</c:v>
                </c:pt>
                <c:pt idx="4">
                  <c:v>1147.4679940000001</c:v>
                </c:pt>
                <c:pt idx="5">
                  <c:v>830.03109599999993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1E-4FD0-8E82-17407FA0E629}"/>
            </c:ext>
          </c:extLst>
        </c:ser>
        <c:ser>
          <c:idx val="3"/>
          <c:order val="3"/>
          <c:tx>
            <c:strRef>
              <c:f>'9'!$A$9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Říjen</c:v>
                  </c:pt>
                  <c:pt idx="2">
                    <c:v>Listopad</c:v>
                  </c:pt>
                  <c:pt idx="4">
                    <c:v>Prosinec</c:v>
                  </c:pt>
                </c:lvl>
              </c:multiLvlStrCache>
            </c:multiLvlStrRef>
          </c:cat>
          <c:val>
            <c:numRef>
              <c:f>('9'!$B$9,'9'!$C$9,'9'!$E$9,'9'!$F$9,'9'!$H$9,'9'!$I$9)</c:f>
              <c:numCache>
                <c:formatCode>#,##0.0</c:formatCode>
                <c:ptCount val="6"/>
                <c:pt idx="0">
                  <c:v>10.123414</c:v>
                </c:pt>
                <c:pt idx="1">
                  <c:v>0</c:v>
                </c:pt>
                <c:pt idx="2">
                  <c:v>5.0159009999999995</c:v>
                </c:pt>
                <c:pt idx="3">
                  <c:v>0</c:v>
                </c:pt>
                <c:pt idx="4">
                  <c:v>6.8438799999999995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1E-4FD0-8E82-17407FA0E629}"/>
            </c:ext>
          </c:extLst>
        </c:ser>
        <c:ser>
          <c:idx val="4"/>
          <c:order val="4"/>
          <c:tx>
            <c:strRef>
              <c:f>'9'!$A$10</c:f>
              <c:strCache>
                <c:ptCount val="1"/>
                <c:pt idx="0">
                  <c:v>Energie prostředí (tepelné čerpadlo)</c:v>
                </c:pt>
              </c:strCache>
            </c:strRef>
          </c:tx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Říjen</c:v>
                  </c:pt>
                  <c:pt idx="2">
                    <c:v>Listopad</c:v>
                  </c:pt>
                  <c:pt idx="4">
                    <c:v>Prosinec</c:v>
                  </c:pt>
                </c:lvl>
              </c:multiLvlStrCache>
            </c:multiLvlStrRef>
          </c:cat>
          <c:val>
            <c:numRef>
              <c:f>('9'!$B$10,'9'!$C$10,'9'!$E$10,'9'!$F$10,'9'!$H$10,'9'!$I$10)</c:f>
              <c:numCache>
                <c:formatCode>#,##0.0</c:formatCode>
                <c:ptCount val="6"/>
                <c:pt idx="0">
                  <c:v>9.0595660005731542</c:v>
                </c:pt>
                <c:pt idx="1">
                  <c:v>0</c:v>
                </c:pt>
                <c:pt idx="2">
                  <c:v>9.7950982582036072</c:v>
                </c:pt>
                <c:pt idx="3">
                  <c:v>0</c:v>
                </c:pt>
                <c:pt idx="4">
                  <c:v>10.645542740045842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1E-4FD0-8E82-17407FA0E629}"/>
            </c:ext>
          </c:extLst>
        </c:ser>
        <c:ser>
          <c:idx val="5"/>
          <c:order val="5"/>
          <c:tx>
            <c:strRef>
              <c:f>'9'!$A$11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Říjen</c:v>
                  </c:pt>
                  <c:pt idx="2">
                    <c:v>Listopad</c:v>
                  </c:pt>
                  <c:pt idx="4">
                    <c:v>Prosinec</c:v>
                  </c:pt>
                </c:lvl>
              </c:multiLvlStrCache>
            </c:multiLvlStrRef>
          </c:cat>
          <c:val>
            <c:numRef>
              <c:f>('9'!$B$11,'9'!$C$11,'9'!$E$11,'9'!$F$11,'9'!$H$11,'9'!$I$11)</c:f>
              <c:numCache>
                <c:formatCode>#,##0.0</c:formatCode>
                <c:ptCount val="6"/>
                <c:pt idx="0">
                  <c:v>0.18567000000000003</c:v>
                </c:pt>
                <c:pt idx="1">
                  <c:v>0</c:v>
                </c:pt>
                <c:pt idx="2">
                  <c:v>0.27129999999999999</c:v>
                </c:pt>
                <c:pt idx="3">
                  <c:v>0</c:v>
                </c:pt>
                <c:pt idx="4">
                  <c:v>0.31756899999999993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1E-4FD0-8E82-17407FA0E629}"/>
            </c:ext>
          </c:extLst>
        </c:ser>
        <c:ser>
          <c:idx val="6"/>
          <c:order val="6"/>
          <c:tx>
            <c:strRef>
              <c:f>'9'!$A$12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Říjen</c:v>
                  </c:pt>
                  <c:pt idx="2">
                    <c:v>Listopad</c:v>
                  </c:pt>
                  <c:pt idx="4">
                    <c:v>Prosinec</c:v>
                  </c:pt>
                </c:lvl>
              </c:multiLvlStrCache>
            </c:multiLvlStrRef>
          </c:cat>
          <c:val>
            <c:numRef>
              <c:f>('9'!$B$12,'9'!$C$12,'9'!$E$12,'9'!$F$12,'9'!$H$12,'9'!$I$12)</c:f>
              <c:numCache>
                <c:formatCode>#,##0.0</c:formatCode>
                <c:ptCount val="6"/>
                <c:pt idx="0">
                  <c:v>3636.6276990000001</c:v>
                </c:pt>
                <c:pt idx="1">
                  <c:v>2873.2033110000007</c:v>
                </c:pt>
                <c:pt idx="2">
                  <c:v>5234.8234129999992</c:v>
                </c:pt>
                <c:pt idx="3">
                  <c:v>4427.6762799999997</c:v>
                </c:pt>
                <c:pt idx="4">
                  <c:v>6079.5748769999991</c:v>
                </c:pt>
                <c:pt idx="5">
                  <c:v>5295.4224850000001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31E-4FD0-8E82-17407FA0E629}"/>
            </c:ext>
          </c:extLst>
        </c:ser>
        <c:ser>
          <c:idx val="7"/>
          <c:order val="7"/>
          <c:tx>
            <c:strRef>
              <c:f>'9'!$A$13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Říjen</c:v>
                  </c:pt>
                  <c:pt idx="2">
                    <c:v>Listopad</c:v>
                  </c:pt>
                  <c:pt idx="4">
                    <c:v>Prosinec</c:v>
                  </c:pt>
                </c:lvl>
              </c:multiLvlStrCache>
            </c:multiLvlStrRef>
          </c:cat>
          <c:val>
            <c:numRef>
              <c:f>('9'!$B$13,'9'!$C$13,'9'!$E$13,'9'!$F$13,'9'!$H$13,'9'!$I$13)</c:f>
              <c:numCache>
                <c:formatCode>#,##0.0</c:formatCode>
                <c:ptCount val="6"/>
                <c:pt idx="0">
                  <c:v>144.13999999999999</c:v>
                </c:pt>
                <c:pt idx="1">
                  <c:v>0</c:v>
                </c:pt>
                <c:pt idx="2">
                  <c:v>234.85599999999999</c:v>
                </c:pt>
                <c:pt idx="3">
                  <c:v>0</c:v>
                </c:pt>
                <c:pt idx="4">
                  <c:v>268.90499999999997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1E-4FD0-8E82-17407FA0E629}"/>
            </c:ext>
          </c:extLst>
        </c:ser>
        <c:ser>
          <c:idx val="8"/>
          <c:order val="8"/>
          <c:tx>
            <c:strRef>
              <c:f>'9'!$A$14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Říjen</c:v>
                  </c:pt>
                  <c:pt idx="2">
                    <c:v>Listopad</c:v>
                  </c:pt>
                  <c:pt idx="4">
                    <c:v>Prosinec</c:v>
                  </c:pt>
                </c:lvl>
              </c:multiLvlStrCache>
            </c:multiLvlStrRef>
          </c:cat>
          <c:val>
            <c:numRef>
              <c:f>('9'!$B$14,'9'!$C$14,'9'!$E$14,'9'!$F$14,'9'!$H$14,'9'!$I$14)</c:f>
              <c:numCache>
                <c:formatCode>#,##0.0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3.5999999999999997E-2</c:v>
                </c:pt>
                <c:pt idx="3">
                  <c:v>0</c:v>
                </c:pt>
                <c:pt idx="4">
                  <c:v>0.02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1E-4FD0-8E82-17407FA0E629}"/>
            </c:ext>
          </c:extLst>
        </c:ser>
        <c:ser>
          <c:idx val="9"/>
          <c:order val="9"/>
          <c:tx>
            <c:strRef>
              <c:f>'9'!$A$15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Říjen</c:v>
                  </c:pt>
                  <c:pt idx="2">
                    <c:v>Listopad</c:v>
                  </c:pt>
                  <c:pt idx="4">
                    <c:v>Prosinec</c:v>
                  </c:pt>
                </c:lvl>
              </c:multiLvlStrCache>
            </c:multiLvlStrRef>
          </c:cat>
          <c:val>
            <c:numRef>
              <c:f>('9'!$B$15,'9'!$C$15,'9'!$E$15,'9'!$F$15,'9'!$H$15,'9'!$I$15)</c:f>
              <c:numCache>
                <c:formatCode>#,##0.0</c:formatCode>
                <c:ptCount val="6"/>
                <c:pt idx="0">
                  <c:v>488.774472</c:v>
                </c:pt>
                <c:pt idx="1">
                  <c:v>28.249647999999997</c:v>
                </c:pt>
                <c:pt idx="2">
                  <c:v>514.58828700000004</c:v>
                </c:pt>
                <c:pt idx="3">
                  <c:v>87.903155999999996</c:v>
                </c:pt>
                <c:pt idx="4">
                  <c:v>582.54961800000001</c:v>
                </c:pt>
                <c:pt idx="5">
                  <c:v>52.751661999999996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1E-4FD0-8E82-17407FA0E629}"/>
            </c:ext>
          </c:extLst>
        </c:ser>
        <c:ser>
          <c:idx val="10"/>
          <c:order val="10"/>
          <c:tx>
            <c:strRef>
              <c:f>'9'!$A$16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Říjen</c:v>
                  </c:pt>
                  <c:pt idx="2">
                    <c:v>Listopad</c:v>
                  </c:pt>
                  <c:pt idx="4">
                    <c:v>Prosinec</c:v>
                  </c:pt>
                </c:lvl>
              </c:multiLvlStrCache>
            </c:multiLvlStrRef>
          </c:cat>
          <c:val>
            <c:numRef>
              <c:f>('9'!$B$16,'9'!$C$16,'9'!$E$16,'9'!$F$16,'9'!$H$16,'9'!$I$16)</c:f>
              <c:numCache>
                <c:formatCode>#,##0.0</c:formatCode>
                <c:ptCount val="6"/>
                <c:pt idx="0">
                  <c:v>23.471636999999998</c:v>
                </c:pt>
                <c:pt idx="1">
                  <c:v>21.663919</c:v>
                </c:pt>
                <c:pt idx="2">
                  <c:v>31.567629</c:v>
                </c:pt>
                <c:pt idx="3">
                  <c:v>29.908192999999997</c:v>
                </c:pt>
                <c:pt idx="4">
                  <c:v>34.521871999999995</c:v>
                </c:pt>
                <c:pt idx="5">
                  <c:v>32.769951000000006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1E-4FD0-8E82-17407FA0E629}"/>
            </c:ext>
          </c:extLst>
        </c:ser>
        <c:ser>
          <c:idx val="11"/>
          <c:order val="11"/>
          <c:tx>
            <c:strRef>
              <c:f>'9'!$A$17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Říjen</c:v>
                  </c:pt>
                  <c:pt idx="2">
                    <c:v>Listopad</c:v>
                  </c:pt>
                  <c:pt idx="4">
                    <c:v>Prosinec</c:v>
                  </c:pt>
                </c:lvl>
              </c:multiLvlStrCache>
            </c:multiLvlStrRef>
          </c:cat>
          <c:val>
            <c:numRef>
              <c:f>('9'!$B$17,'9'!$C$17,'9'!$E$17,'9'!$F$17,'9'!$H$17,'9'!$I$17)</c:f>
              <c:numCache>
                <c:formatCode>#,##0.0</c:formatCode>
                <c:ptCount val="6"/>
                <c:pt idx="0">
                  <c:v>292.71502700000002</c:v>
                </c:pt>
                <c:pt idx="1">
                  <c:v>224.20032300000003</c:v>
                </c:pt>
                <c:pt idx="2">
                  <c:v>387.69278000000003</c:v>
                </c:pt>
                <c:pt idx="3">
                  <c:v>317.42098700000003</c:v>
                </c:pt>
                <c:pt idx="4">
                  <c:v>382.20414999999997</c:v>
                </c:pt>
                <c:pt idx="5">
                  <c:v>309.36179899999996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31E-4FD0-8E82-17407FA0E629}"/>
            </c:ext>
          </c:extLst>
        </c:ser>
        <c:ser>
          <c:idx val="12"/>
          <c:order val="12"/>
          <c:tx>
            <c:strRef>
              <c:f>'9'!$A$18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Říjen</c:v>
                  </c:pt>
                  <c:pt idx="2">
                    <c:v>Listopad</c:v>
                  </c:pt>
                  <c:pt idx="4">
                    <c:v>Prosinec</c:v>
                  </c:pt>
                </c:lvl>
              </c:multiLvlStrCache>
            </c:multiLvlStrRef>
          </c:cat>
          <c:val>
            <c:numRef>
              <c:f>('9'!$B$18,'9'!$C$18,'9'!$E$18,'9'!$F$18,'9'!$H$18,'9'!$I$18)</c:f>
              <c:numCache>
                <c:formatCode>#,##0.0</c:formatCode>
                <c:ptCount val="6"/>
                <c:pt idx="0">
                  <c:v>533.98093799999981</c:v>
                </c:pt>
                <c:pt idx="1">
                  <c:v>334.83651700000001</c:v>
                </c:pt>
                <c:pt idx="2">
                  <c:v>506.93326200000007</c:v>
                </c:pt>
                <c:pt idx="3">
                  <c:v>355.55859100000004</c:v>
                </c:pt>
                <c:pt idx="4">
                  <c:v>534.393913</c:v>
                </c:pt>
                <c:pt idx="5">
                  <c:v>380.93294600000002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31E-4FD0-8E82-17407FA0E629}"/>
            </c:ext>
          </c:extLst>
        </c:ser>
        <c:ser>
          <c:idx val="13"/>
          <c:order val="13"/>
          <c:tx>
            <c:strRef>
              <c:f>'9'!$A$19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Říjen</c:v>
                  </c:pt>
                  <c:pt idx="2">
                    <c:v>Listopad</c:v>
                  </c:pt>
                  <c:pt idx="4">
                    <c:v>Prosinec</c:v>
                  </c:pt>
                </c:lvl>
              </c:multiLvlStrCache>
            </c:multiLvlStrRef>
          </c:cat>
          <c:val>
            <c:numRef>
              <c:f>('9'!$B$19,'9'!$C$19,'9'!$E$19,'9'!$F$19,'9'!$H$19,'9'!$I$19)</c:f>
              <c:numCache>
                <c:formatCode>#,##0.0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31E-4FD0-8E82-17407FA0E629}"/>
            </c:ext>
          </c:extLst>
        </c:ser>
        <c:ser>
          <c:idx val="14"/>
          <c:order val="14"/>
          <c:tx>
            <c:strRef>
              <c:f>'9'!$A$20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Říjen</c:v>
                  </c:pt>
                  <c:pt idx="2">
                    <c:v>Listopad</c:v>
                  </c:pt>
                  <c:pt idx="4">
                    <c:v>Prosinec</c:v>
                  </c:pt>
                </c:lvl>
              </c:multiLvlStrCache>
            </c:multiLvlStrRef>
          </c:cat>
          <c:val>
            <c:numRef>
              <c:f>('9'!$B$20,'9'!$C$20,'9'!$E$20,'9'!$F$20,'9'!$H$20,'9'!$I$20)</c:f>
              <c:numCache>
                <c:formatCode>#,##0.0</c:formatCode>
                <c:ptCount val="6"/>
                <c:pt idx="0">
                  <c:v>11.588642999999998</c:v>
                </c:pt>
                <c:pt idx="1">
                  <c:v>3.6242769999999997</c:v>
                </c:pt>
                <c:pt idx="2">
                  <c:v>23.008884999999992</c:v>
                </c:pt>
                <c:pt idx="3">
                  <c:v>3.3257570000000003</c:v>
                </c:pt>
                <c:pt idx="4">
                  <c:v>27.904785999999994</c:v>
                </c:pt>
                <c:pt idx="5">
                  <c:v>11.883032000000002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31E-4FD0-8E82-17407FA0E629}"/>
            </c:ext>
          </c:extLst>
        </c:ser>
        <c:ser>
          <c:idx val="15"/>
          <c:order val="15"/>
          <c:tx>
            <c:strRef>
              <c:f>'9'!$A$21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Říjen</c:v>
                  </c:pt>
                  <c:pt idx="2">
                    <c:v>Listopad</c:v>
                  </c:pt>
                  <c:pt idx="4">
                    <c:v>Prosinec</c:v>
                  </c:pt>
                </c:lvl>
              </c:multiLvlStrCache>
            </c:multiLvlStrRef>
          </c:cat>
          <c:val>
            <c:numRef>
              <c:f>('9'!$B$21,'9'!$C$21,'9'!$E$21,'9'!$F$21,'9'!$H$21,'9'!$I$21)</c:f>
              <c:numCache>
                <c:formatCode>#,##0.0</c:formatCode>
                <c:ptCount val="6"/>
                <c:pt idx="0">
                  <c:v>2354.6649469994277</c:v>
                </c:pt>
                <c:pt idx="1">
                  <c:v>1027.4668009999989</c:v>
                </c:pt>
                <c:pt idx="2">
                  <c:v>3295.3103067417974</c:v>
                </c:pt>
                <c:pt idx="3">
                  <c:v>1393.3396900000005</c:v>
                </c:pt>
                <c:pt idx="4">
                  <c:v>3789.3806682599557</c:v>
                </c:pt>
                <c:pt idx="5">
                  <c:v>1542.5228920000022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31E-4FD0-8E82-17407FA0E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95475072"/>
        <c:axId val="295476608"/>
      </c:barChart>
      <c:catAx>
        <c:axId val="295475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95476608"/>
        <c:crosses val="autoZero"/>
        <c:auto val="1"/>
        <c:lblAlgn val="ctr"/>
        <c:lblOffset val="100"/>
        <c:noMultiLvlLbl val="0"/>
      </c:catAx>
      <c:valAx>
        <c:axId val="295476608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54750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paliv na výrobě tepla z KVET</a:t>
            </a:r>
          </a:p>
        </c:rich>
      </c:tx>
      <c:layout>
        <c:manualLayout>
          <c:xMode val="edge"/>
          <c:yMode val="edge"/>
          <c:x val="1.2365513134387615E-2"/>
          <c:y val="1.424837049254735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327201746840469"/>
          <c:y val="0.12741290273775357"/>
          <c:w val="0.56024199194582802"/>
          <c:h val="0.8829528445022656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64B4-4EC7-B98F-E0BEFB0BE8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64B4-4EC7-B98F-E0BEFB0BE8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64B4-4EC7-B98F-E0BEFB0BE8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A-64B4-4EC7-B98F-E0BEFB0BE86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C-64B4-4EC7-B98F-E0BEFB0BE867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64B4-4EC7-B98F-E0BEFB0BE867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D-64B4-4EC7-B98F-E0BEFB0BE867}"/>
              </c:ext>
            </c:extLst>
          </c:dPt>
          <c:dPt>
            <c:idx val="8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E-64B4-4EC7-B98F-E0BEFB0BE867}"/>
              </c:ext>
            </c:extLst>
          </c:dPt>
          <c:dPt>
            <c:idx val="9"/>
            <c:bubble3D val="0"/>
            <c:spPr>
              <a:solidFill>
                <a:srgbClr val="646363"/>
              </a:solidFill>
            </c:spPr>
            <c:extLst>
              <c:ext xmlns:c16="http://schemas.microsoft.com/office/drawing/2014/chart" uri="{C3380CC4-5D6E-409C-BE32-E72D297353CC}">
                <c16:uniqueId val="{0000000F-64B4-4EC7-B98F-E0BEFB0BE867}"/>
              </c:ext>
            </c:extLst>
          </c:dPt>
          <c:dPt>
            <c:idx val="10"/>
            <c:bubble3D val="0"/>
            <c:spPr>
              <a:solidFill>
                <a:srgbClr val="9D9D9C"/>
              </a:solidFill>
            </c:spPr>
            <c:extLst>
              <c:ext xmlns:c16="http://schemas.microsoft.com/office/drawing/2014/chart" uri="{C3380CC4-5D6E-409C-BE32-E72D297353CC}">
                <c16:uniqueId val="{00000010-64B4-4EC7-B98F-E0BEFB0BE867}"/>
              </c:ext>
            </c:extLst>
          </c:dPt>
          <c:dPt>
            <c:idx val="11"/>
            <c:bubble3D val="0"/>
            <c:spPr>
              <a:solidFill>
                <a:srgbClr val="D0D0D0"/>
              </a:solidFill>
            </c:spPr>
            <c:extLst>
              <c:ext xmlns:c16="http://schemas.microsoft.com/office/drawing/2014/chart" uri="{C3380CC4-5D6E-409C-BE32-E72D297353CC}">
                <c16:uniqueId val="{0000000A-8459-4506-9FF0-C9D71A85D7B8}"/>
              </c:ext>
            </c:extLst>
          </c:dPt>
          <c:dPt>
            <c:idx val="12"/>
            <c:bubble3D val="0"/>
            <c:spPr>
              <a:pattFill prst="ltUpDiag">
                <a:fgClr>
                  <a:schemeClr val="tx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8459-4506-9FF0-C9D71A85D7B8}"/>
              </c:ext>
            </c:extLst>
          </c:dPt>
          <c:dPt>
            <c:idx val="13"/>
            <c:bubble3D val="0"/>
            <c:spPr>
              <a:pattFill prst="ltUpDiag">
                <a:fgClr>
                  <a:schemeClr val="accent5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1-64B4-4EC7-B98F-E0BEFB0BE867}"/>
              </c:ext>
            </c:extLst>
          </c:dPt>
          <c:dPt>
            <c:idx val="14"/>
            <c:bubble3D val="0"/>
            <c:spPr>
              <a:pattFill prst="ltUpDiag">
                <a:fgClr>
                  <a:schemeClr val="accent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2-64B4-4EC7-B98F-E0BEFB0BE867}"/>
              </c:ext>
            </c:extLst>
          </c:dPt>
          <c:dPt>
            <c:idx val="15"/>
            <c:bubble3D val="0"/>
            <c:spPr>
              <a:pattFill prst="ltUpDiag">
                <a:fgClr>
                  <a:schemeClr val="accent6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64B4-4EC7-B98F-E0BEFB0BE867}"/>
              </c:ext>
            </c:extLst>
          </c:dPt>
          <c:dLbls>
            <c:dLbl>
              <c:idx val="2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64B4-4EC7-B98F-E0BEFB0BE86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B4-4EC7-B98F-E0BEFB0BE86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B4-4EC7-B98F-E0BEFB0BE86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B4-4EC7-B98F-E0BEFB0BE867}"/>
                </c:ext>
              </c:extLst>
            </c:dLbl>
            <c:dLbl>
              <c:idx val="6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64B4-4EC7-B98F-E0BEFB0BE86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B4-4EC7-B98F-E0BEFB0BE86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B4-4EC7-B98F-E0BEFB0BE867}"/>
                </c:ext>
              </c:extLst>
            </c:dLbl>
            <c:dLbl>
              <c:idx val="9"/>
              <c:layout>
                <c:manualLayout>
                  <c:x val="-0.15155980502437194"/>
                  <c:y val="-2.265608294973717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B4-4EC7-B98F-E0BEFB0BE86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B4-4EC7-B98F-E0BEFB0BE867}"/>
                </c:ext>
              </c:extLst>
            </c:dLbl>
            <c:dLbl>
              <c:idx val="12"/>
              <c:numFmt formatCode="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8459-4506-9FF0-C9D71A85D7B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B4-4EC7-B98F-E0BEFB0BE86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B4-4EC7-B98F-E0BEFB0BE867}"/>
                </c:ext>
              </c:extLst>
            </c:dLbl>
            <c:dLbl>
              <c:idx val="15"/>
              <c:numFmt formatCode="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64B4-4EC7-B98F-E0BEFB0BE867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'9'!$A$6:$A$21</c:f>
              <c:strCache>
                <c:ptCount val="16"/>
                <c:pt idx="0">
                  <c:v>Biomasa</c:v>
                </c:pt>
                <c:pt idx="1">
                  <c:v>Bioplyn</c:v>
                </c:pt>
                <c:pt idx="2">
                  <c:v>Černé uhlí</c:v>
                </c:pt>
                <c:pt idx="3">
                  <c:v>Elektrická energie</c:v>
                </c:pt>
                <c:pt idx="4">
                  <c:v>Energie prostředí (tepelné čerpadlo)</c:v>
                </c:pt>
                <c:pt idx="5">
                  <c:v>Energie Slunce (solární kolektor)</c:v>
                </c:pt>
                <c:pt idx="6">
                  <c:v>Hnědé uhlí</c:v>
                </c:pt>
                <c:pt idx="7">
                  <c:v>Jaderné palivo</c:v>
                </c:pt>
                <c:pt idx="8">
                  <c:v>Koks</c:v>
                </c:pt>
                <c:pt idx="9">
                  <c:v>Odpadní teplo</c:v>
                </c:pt>
                <c:pt idx="10">
                  <c:v>Ostatní kapalná paliva</c:v>
                </c:pt>
                <c:pt idx="11">
                  <c:v>Ostatní pevná paliva</c:v>
                </c:pt>
                <c:pt idx="12">
                  <c:v>Ostatní plyny</c:v>
                </c:pt>
                <c:pt idx="13">
                  <c:v>Ostatní</c:v>
                </c:pt>
                <c:pt idx="14">
                  <c:v>Topné oleje</c:v>
                </c:pt>
                <c:pt idx="15">
                  <c:v>Zemní plyn</c:v>
                </c:pt>
              </c:strCache>
            </c:strRef>
          </c:cat>
          <c:val>
            <c:numRef>
              <c:f>'9'!$L$6:$L$21</c:f>
              <c:numCache>
                <c:formatCode>#,##0.0</c:formatCode>
                <c:ptCount val="16"/>
                <c:pt idx="0">
                  <c:v>4693.7490260000004</c:v>
                </c:pt>
                <c:pt idx="1">
                  <c:v>563.84585599999991</c:v>
                </c:pt>
                <c:pt idx="2">
                  <c:v>1975.3308199999999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12596.302076</c:v>
                </c:pt>
                <c:pt idx="7">
                  <c:v>0</c:v>
                </c:pt>
                <c:pt idx="8">
                  <c:v>0</c:v>
                </c:pt>
                <c:pt idx="9">
                  <c:v>168.90446599999999</c:v>
                </c:pt>
                <c:pt idx="10">
                  <c:v>84.342062999999996</c:v>
                </c:pt>
                <c:pt idx="11">
                  <c:v>850.98310900000001</c:v>
                </c:pt>
                <c:pt idx="12">
                  <c:v>1071.3280540000001</c:v>
                </c:pt>
                <c:pt idx="13">
                  <c:v>0</c:v>
                </c:pt>
                <c:pt idx="14">
                  <c:v>18.833066000000002</c:v>
                </c:pt>
                <c:pt idx="15">
                  <c:v>3963.3293830000016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4B4-4EC7-B98F-E0BEFB0BE86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38B3-4745-A9F7-2CB7F9482BEE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38B3-4745-A9F7-2CB7F9482BEE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38B3-4745-A9F7-2CB7F9482BEE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38B3-4745-A9F7-2CB7F9482BEE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38B3-4745-A9F7-2CB7F9482BEE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38B3-4745-A9F7-2CB7F9482BEE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38B3-4745-A9F7-2CB7F9482BEE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38B3-4745-A9F7-2CB7F9482BEE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38B3-4745-A9F7-2CB7F9482BEE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38B3-4745-A9F7-2CB7F9482BEE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38B3-4745-A9F7-2CB7F9482BEE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38B3-4745-A9F7-2CB7F9482BEE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38B3-4745-A9F7-2CB7F9482BEE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38B3-4745-A9F7-2CB7F9482BEE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38B3-4745-A9F7-2CB7F9482BEE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38B3-4745-A9F7-2CB7F9482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Brutto výroba tepla (TJ)</a:t>
            </a:r>
          </a:p>
        </c:rich>
      </c:tx>
      <c:layout>
        <c:manualLayout>
          <c:xMode val="edge"/>
          <c:yMode val="edge"/>
          <c:x val="2.1835448443131076E-3"/>
          <c:y val="6.0430953590930982E-3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'10.1'!$H$5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'10.1'!$B$4:$E$4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'10.1'!$B$5:$E$5</c:f>
              <c:numCache>
                <c:formatCode>#,##0.0</c:formatCode>
                <c:ptCount val="4"/>
                <c:pt idx="0">
                  <c:v>59492.390077321405</c:v>
                </c:pt>
                <c:pt idx="1">
                  <c:v>33647.194626035664</c:v>
                </c:pt>
                <c:pt idx="2">
                  <c:v>26175.937773657737</c:v>
                </c:pt>
                <c:pt idx="3">
                  <c:v>50852.251834295188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1-4FA4-8A90-31289B13B312}"/>
            </c:ext>
          </c:extLst>
        </c:ser>
        <c:ser>
          <c:idx val="1"/>
          <c:order val="1"/>
          <c:tx>
            <c:strRef>
              <c:f>'10.1'!$H$6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cat>
            <c:strRef>
              <c:f>'10.1'!$B$4:$E$4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'10.1'!$B$6:$E$6</c:f>
              <c:numCache>
                <c:formatCode>#,##0.0</c:formatCode>
                <c:ptCount val="4"/>
                <c:pt idx="0">
                  <c:v>59760.704269635316</c:v>
                </c:pt>
                <c:pt idx="1">
                  <c:v>28688.566620999998</c:v>
                </c:pt>
                <c:pt idx="2">
                  <c:v>24452.443356056858</c:v>
                </c:pt>
                <c:pt idx="3">
                  <c:v>50022.54916319999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D1-4FA4-8A90-31289B13B312}"/>
            </c:ext>
          </c:extLst>
        </c:ser>
        <c:ser>
          <c:idx val="2"/>
          <c:order val="2"/>
          <c:tx>
            <c:strRef>
              <c:f>'10.1'!$H$7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'10.1'!$B$4:$E$4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'10.1'!$B$7:$E$7</c:f>
              <c:numCache>
                <c:formatCode>#,##0.0</c:formatCode>
                <c:ptCount val="4"/>
                <c:pt idx="0">
                  <c:v>55809.228224338687</c:v>
                </c:pt>
                <c:pt idx="1">
                  <c:v>32753.71361992339</c:v>
                </c:pt>
                <c:pt idx="2">
                  <c:v>24978.363623037163</c:v>
                </c:pt>
                <c:pt idx="3">
                  <c:v>48372.261379309275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D1-4FA4-8A90-31289B13B312}"/>
            </c:ext>
          </c:extLst>
        </c:ser>
        <c:ser>
          <c:idx val="3"/>
          <c:order val="3"/>
          <c:tx>
            <c:v>2020</c:v>
          </c:tx>
          <c:spPr>
            <a:solidFill>
              <a:srgbClr val="C7CCD6"/>
            </a:solidFill>
          </c:spPr>
          <c:invertIfNegative val="0"/>
          <c:val>
            <c:numRef>
              <c:f>'10.1'!$B$8:$E$8</c:f>
              <c:numCache>
                <c:formatCode>#,##0.0</c:formatCode>
                <c:ptCount val="4"/>
                <c:pt idx="0">
                  <c:v>53528.76771021785</c:v>
                </c:pt>
                <c:pt idx="1">
                  <c:v>31489.553688778622</c:v>
                </c:pt>
                <c:pt idx="2">
                  <c:v>24527.664056400004</c:v>
                </c:pt>
                <c:pt idx="3">
                  <c:v>47371.722850400001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4-4693-8A06-821683EB311A}"/>
            </c:ext>
          </c:extLst>
        </c:ser>
        <c:ser>
          <c:idx val="4"/>
          <c:order val="4"/>
          <c:tx>
            <c:v>2021</c:v>
          </c:tx>
          <c:spPr>
            <a:solidFill>
              <a:srgbClr val="DF2B20"/>
            </a:solidFill>
          </c:spPr>
          <c:invertIfNegative val="0"/>
          <c:val>
            <c:numRef>
              <c:f>'10.1'!$B$9:$E$9</c:f>
              <c:numCache>
                <c:formatCode>#,##0.0</c:formatCode>
                <c:ptCount val="4"/>
                <c:pt idx="0">
                  <c:v>55541.375279728229</c:v>
                </c:pt>
                <c:pt idx="1">
                  <c:v>33762.132468309996</c:v>
                </c:pt>
                <c:pt idx="2">
                  <c:v>24376.239993047431</c:v>
                </c:pt>
                <c:pt idx="3">
                  <c:v>48025.460575200006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9-41A3-A116-D17EB565C8A1}"/>
            </c:ext>
          </c:extLst>
        </c:ser>
        <c:ser>
          <c:idx val="5"/>
          <c:order val="5"/>
          <c:tx>
            <c:v>2022</c:v>
          </c:tx>
          <c:spPr>
            <a:solidFill>
              <a:srgbClr val="E86159"/>
            </a:solidFill>
          </c:spPr>
          <c:invertIfNegative val="0"/>
          <c:val>
            <c:numRef>
              <c:f>'10.1'!$B$10:$E$10</c:f>
              <c:numCache>
                <c:formatCode>#,##0.0</c:formatCode>
                <c:ptCount val="4"/>
                <c:pt idx="0">
                  <c:v>51649.8799137733</c:v>
                </c:pt>
                <c:pt idx="1">
                  <c:v>30879.657070071997</c:v>
                </c:pt>
                <c:pt idx="2">
                  <c:v>24270.988412999999</c:v>
                </c:pt>
                <c:pt idx="3">
                  <c:v>44292.940444376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D-4D1F-882B-8BDB606A786C}"/>
            </c:ext>
          </c:extLst>
        </c:ser>
        <c:ser>
          <c:idx val="6"/>
          <c:order val="6"/>
          <c:tx>
            <c:v>2023</c:v>
          </c:tx>
          <c:spPr>
            <a:solidFill>
              <a:srgbClr val="F0948F"/>
            </a:solidFill>
            <a:ln>
              <a:solidFill>
                <a:srgbClr val="F0948F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F93-4B07-89B7-C07E0C0EBAD8}"/>
              </c:ext>
            </c:extLst>
          </c:dPt>
          <c:val>
            <c:numRef>
              <c:f>'10.1'!$B$11:$E$11</c:f>
              <c:numCache>
                <c:formatCode>#,##0.0</c:formatCode>
                <c:ptCount val="4"/>
                <c:pt idx="0">
                  <c:v>47947.32585420915</c:v>
                </c:pt>
                <c:pt idx="1">
                  <c:v>29448.770146895615</c:v>
                </c:pt>
                <c:pt idx="2">
                  <c:v>21427.777402999996</c:v>
                </c:pt>
                <c:pt idx="3">
                  <c:v>42099.155503999995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B-4ED2-853E-7906BF5A3208}"/>
            </c:ext>
          </c:extLst>
        </c:ser>
        <c:ser>
          <c:idx val="7"/>
          <c:order val="7"/>
          <c:tx>
            <c:v>2024</c:v>
          </c:tx>
          <c:spPr>
            <a:solidFill>
              <a:srgbClr val="F7C9C7"/>
            </a:solidFill>
          </c:spPr>
          <c:invertIfNegative val="0"/>
          <c:val>
            <c:numRef>
              <c:f>'10.1'!$B$12:$E$12</c:f>
              <c:numCache>
                <c:formatCode>#,##0.0</c:formatCode>
                <c:ptCount val="4"/>
                <c:pt idx="0">
                  <c:v>44962.820622999992</c:v>
                </c:pt>
                <c:pt idx="1">
                  <c:v>25322.356638000001</c:v>
                </c:pt>
                <c:pt idx="2">
                  <c:v>20166.519033000004</c:v>
                </c:pt>
                <c:pt idx="3">
                  <c:v>41917.052626000004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AE-4AFF-B71E-33E2064EB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296082432"/>
        <c:axId val="295764736"/>
      </c:barChart>
      <c:catAx>
        <c:axId val="29608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5764736"/>
        <c:crosses val="autoZero"/>
        <c:auto val="1"/>
        <c:lblAlgn val="ctr"/>
        <c:lblOffset val="100"/>
        <c:noMultiLvlLbl val="0"/>
      </c:catAx>
      <c:valAx>
        <c:axId val="295764736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6082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826118401866434"/>
          <c:y val="0.8806898593420559"/>
          <c:w val="0.78173888784509316"/>
          <c:h val="9.6036302053108494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Dodávky tepla (TJ)</a:t>
            </a:r>
          </a:p>
        </c:rich>
      </c:tx>
      <c:layout>
        <c:manualLayout>
          <c:xMode val="edge"/>
          <c:yMode val="edge"/>
          <c:x val="1.4794263872489634E-3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'10.1'!$H$5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'10.1'!$B$4:$E$4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'10.1'!$B$15:$E$15</c:f>
              <c:numCache>
                <c:formatCode>#,##0.0</c:formatCode>
                <c:ptCount val="4"/>
                <c:pt idx="0">
                  <c:v>37510.164867892709</c:v>
                </c:pt>
                <c:pt idx="1">
                  <c:v>16101.258851967654</c:v>
                </c:pt>
                <c:pt idx="2">
                  <c:v>10892.098498398203</c:v>
                </c:pt>
                <c:pt idx="3">
                  <c:v>29809.263052627972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3-45FB-A5FA-CD79BCEC54C0}"/>
            </c:ext>
          </c:extLst>
        </c:ser>
        <c:ser>
          <c:idx val="1"/>
          <c:order val="1"/>
          <c:tx>
            <c:strRef>
              <c:f>'10.1'!$H$6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cat>
            <c:strRef>
              <c:f>'10.1'!$B$4:$E$4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'10.1'!$B$16:$E$16</c:f>
              <c:numCache>
                <c:formatCode>#,##0.0</c:formatCode>
                <c:ptCount val="4"/>
                <c:pt idx="0">
                  <c:v>38059.708081806333</c:v>
                </c:pt>
                <c:pt idx="1">
                  <c:v>12376.442392000001</c:v>
                </c:pt>
                <c:pt idx="2">
                  <c:v>9704.6084629196266</c:v>
                </c:pt>
                <c:pt idx="3">
                  <c:v>28893.454441721136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3-45FB-A5FA-CD79BCEC54C0}"/>
            </c:ext>
          </c:extLst>
        </c:ser>
        <c:ser>
          <c:idx val="2"/>
          <c:order val="2"/>
          <c:tx>
            <c:strRef>
              <c:f>'10.1'!$H$7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'10.1'!$B$4:$E$4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'10.1'!$B$17:$E$17</c:f>
              <c:numCache>
                <c:formatCode>#,##0.0</c:formatCode>
                <c:ptCount val="4"/>
                <c:pt idx="0">
                  <c:v>34400.185867995431</c:v>
                </c:pt>
                <c:pt idx="1">
                  <c:v>15804.078629958018</c:v>
                </c:pt>
                <c:pt idx="2">
                  <c:v>10045.79911108522</c:v>
                </c:pt>
                <c:pt idx="3">
                  <c:v>27517.002409825865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03-45FB-A5FA-CD79BCEC54C0}"/>
            </c:ext>
          </c:extLst>
        </c:ser>
        <c:ser>
          <c:idx val="3"/>
          <c:order val="3"/>
          <c:tx>
            <c:v>2020</c:v>
          </c:tx>
          <c:spPr>
            <a:solidFill>
              <a:srgbClr val="C7CCD6"/>
            </a:solidFill>
          </c:spPr>
          <c:invertIfNegative val="0"/>
          <c:val>
            <c:numRef>
              <c:f>'10.1'!$B$18:$E$18</c:f>
              <c:numCache>
                <c:formatCode>#,##0.0</c:formatCode>
                <c:ptCount val="4"/>
                <c:pt idx="0">
                  <c:v>32870.945788518613</c:v>
                </c:pt>
                <c:pt idx="1">
                  <c:v>14818.914658930849</c:v>
                </c:pt>
                <c:pt idx="2">
                  <c:v>9700.1600115525835</c:v>
                </c:pt>
                <c:pt idx="3">
                  <c:v>28538.475790229295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FE-49CF-90D6-9A641DF48C49}"/>
            </c:ext>
          </c:extLst>
        </c:ser>
        <c:ser>
          <c:idx val="4"/>
          <c:order val="4"/>
          <c:tx>
            <c:v>2021</c:v>
          </c:tx>
          <c:spPr>
            <a:solidFill>
              <a:srgbClr val="DF2B20"/>
            </a:solidFill>
          </c:spPr>
          <c:invertIfNegative val="0"/>
          <c:val>
            <c:numRef>
              <c:f>'10.1'!$B$19:$E$19</c:f>
              <c:numCache>
                <c:formatCode>#,##0.0</c:formatCode>
                <c:ptCount val="4"/>
                <c:pt idx="0">
                  <c:v>35884.338605227051</c:v>
                </c:pt>
                <c:pt idx="1">
                  <c:v>17769.04911468277</c:v>
                </c:pt>
                <c:pt idx="2">
                  <c:v>9774.41938479083</c:v>
                </c:pt>
                <c:pt idx="3">
                  <c:v>29062.793518273029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4-4FFC-993F-690CD845D8F9}"/>
            </c:ext>
          </c:extLst>
        </c:ser>
        <c:ser>
          <c:idx val="5"/>
          <c:order val="5"/>
          <c:tx>
            <c:v>2022</c:v>
          </c:tx>
          <c:spPr>
            <a:solidFill>
              <a:srgbClr val="E86159"/>
            </a:solidFill>
          </c:spPr>
          <c:invertIfNegative val="0"/>
          <c:val>
            <c:numRef>
              <c:f>'10.1'!$B$20:$E$20</c:f>
              <c:numCache>
                <c:formatCode>#,##0.0</c:formatCode>
                <c:ptCount val="4"/>
                <c:pt idx="0">
                  <c:v>31881.908243022164</c:v>
                </c:pt>
                <c:pt idx="1">
                  <c:v>14755.739691572808</c:v>
                </c:pt>
                <c:pt idx="2">
                  <c:v>9897.3190016545013</c:v>
                </c:pt>
                <c:pt idx="3">
                  <c:v>25535.021715121322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B-436D-8C94-E0C09588B35C}"/>
            </c:ext>
          </c:extLst>
        </c:ser>
        <c:ser>
          <c:idx val="6"/>
          <c:order val="6"/>
          <c:tx>
            <c:v>2023</c:v>
          </c:tx>
          <c:spPr>
            <a:solidFill>
              <a:srgbClr val="F0948F"/>
            </a:solidFill>
          </c:spPr>
          <c:invertIfNegative val="0"/>
          <c:val>
            <c:numRef>
              <c:f>'10.1'!$B$21:$E$21</c:f>
              <c:numCache>
                <c:formatCode>#,##0.0</c:formatCode>
                <c:ptCount val="4"/>
                <c:pt idx="0">
                  <c:v>29484.432911276286</c:v>
                </c:pt>
                <c:pt idx="1">
                  <c:v>14352.910966146559</c:v>
                </c:pt>
                <c:pt idx="2">
                  <c:v>8028.099451</c:v>
                </c:pt>
                <c:pt idx="3">
                  <c:v>23937.290303095695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C-4156-9CFB-A95BEAD296F0}"/>
            </c:ext>
          </c:extLst>
        </c:ser>
        <c:ser>
          <c:idx val="7"/>
          <c:order val="7"/>
          <c:tx>
            <c:v>2024</c:v>
          </c:tx>
          <c:spPr>
            <a:solidFill>
              <a:srgbClr val="F7C9C7"/>
            </a:solidFill>
          </c:spPr>
          <c:invertIfNegative val="0"/>
          <c:val>
            <c:numRef>
              <c:f>'10.1'!$B$22:$E$22</c:f>
              <c:numCache>
                <c:formatCode>#,##0.0</c:formatCode>
                <c:ptCount val="4"/>
                <c:pt idx="0">
                  <c:v>27411.277369999996</c:v>
                </c:pt>
                <c:pt idx="1">
                  <c:v>11623.827739000004</c:v>
                </c:pt>
                <c:pt idx="2">
                  <c:v>8154.0857310000001</c:v>
                </c:pt>
                <c:pt idx="3">
                  <c:v>25395.592506000001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C9-43CE-9CBB-2FA595C58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295805696"/>
        <c:axId val="295807232"/>
      </c:barChart>
      <c:catAx>
        <c:axId val="29580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95807232"/>
        <c:crosses val="autoZero"/>
        <c:auto val="1"/>
        <c:lblAlgn val="ctr"/>
        <c:lblOffset val="100"/>
        <c:noMultiLvlLbl val="0"/>
      </c:catAx>
      <c:valAx>
        <c:axId val="295807232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58056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9121025713369988"/>
          <c:y val="0.86962880611352766"/>
          <c:w val="0.80878963266666182"/>
          <c:h val="9.5688967748274789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Meziroční změna (%)</a:t>
            </a:r>
          </a:p>
        </c:rich>
      </c:tx>
      <c:layout>
        <c:manualLayout>
          <c:xMode val="edge"/>
          <c:yMode val="edge"/>
          <c:x val="1.5914139445440609E-2"/>
          <c:y val="7.94123486202104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2238371319203765E-2"/>
          <c:y val="0.17729298250025788"/>
          <c:w val="0.87790067825680207"/>
          <c:h val="0.54274706793742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'10.2'!$A$13</c:f>
              <c:strCache>
                <c:ptCount val="1"/>
                <c:pt idx="0">
                  <c:v>Meziroční změna-výroba tepla brutto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val>
            <c:numRef>
              <c:f>'10.2'!$B$13:$M$13</c:f>
              <c:numCache>
                <c:formatCode>0.0%</c:formatCode>
                <c:ptCount val="12"/>
                <c:pt idx="0">
                  <c:v>7.3437143378115133E-2</c:v>
                </c:pt>
                <c:pt idx="1">
                  <c:v>-0.13575174733841922</c:v>
                </c:pt>
                <c:pt idx="2">
                  <c:v>-0.14137637043320425</c:v>
                </c:pt>
                <c:pt idx="3">
                  <c:v>-0.20739608399188994</c:v>
                </c:pt>
                <c:pt idx="4">
                  <c:v>-0.14067782187746902</c:v>
                </c:pt>
                <c:pt idx="5">
                  <c:v>-1.6895742410102804E-2</c:v>
                </c:pt>
                <c:pt idx="6">
                  <c:v>-8.2395955780148342E-2</c:v>
                </c:pt>
                <c:pt idx="7">
                  <c:v>-0.11388692551474949</c:v>
                </c:pt>
                <c:pt idx="8">
                  <c:v>1.7106445066419902E-2</c:v>
                </c:pt>
                <c:pt idx="9">
                  <c:v>-1.2431355744057569E-2</c:v>
                </c:pt>
                <c:pt idx="10">
                  <c:v>3.7483175896888321E-2</c:v>
                </c:pt>
                <c:pt idx="11">
                  <c:v>-3.3931751779792935E-2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1-4267-BCC9-0ED9F1BA0328}"/>
            </c:ext>
          </c:extLst>
        </c:ser>
        <c:ser>
          <c:idx val="1"/>
          <c:order val="1"/>
          <c:tx>
            <c:strRef>
              <c:f>'10.2'!$A$23</c:f>
              <c:strCache>
                <c:ptCount val="1"/>
                <c:pt idx="0">
                  <c:v>Meziroční změna-dodávky tepla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val>
            <c:numRef>
              <c:f>'10.2'!$B$23:$M$23</c:f>
              <c:numCache>
                <c:formatCode>0.0%</c:formatCode>
                <c:ptCount val="12"/>
                <c:pt idx="0">
                  <c:v>0.12013014170112601</c:v>
                </c:pt>
                <c:pt idx="1">
                  <c:v>-0.182409714766506</c:v>
                </c:pt>
                <c:pt idx="2">
                  <c:v>-0.16760819731416299</c:v>
                </c:pt>
                <c:pt idx="3">
                  <c:v>-0.25137026215252228</c:v>
                </c:pt>
                <c:pt idx="4">
                  <c:v>-0.19449099190904334</c:v>
                </c:pt>
                <c:pt idx="5">
                  <c:v>-2.2574350350948392E-2</c:v>
                </c:pt>
                <c:pt idx="6">
                  <c:v>-5.1629245402287409E-2</c:v>
                </c:pt>
                <c:pt idx="7">
                  <c:v>-6.206854268342013E-2</c:v>
                </c:pt>
                <c:pt idx="8">
                  <c:v>0.15200472061597678</c:v>
                </c:pt>
                <c:pt idx="9">
                  <c:v>0.17358918093583386</c:v>
                </c:pt>
                <c:pt idx="10">
                  <c:v>6.6908987482121415E-2</c:v>
                </c:pt>
                <c:pt idx="11">
                  <c:v>1.6702899220694017E-3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1-4267-BCC9-0ED9F1BA0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295947264"/>
        <c:axId val="295949056"/>
      </c:barChart>
      <c:catAx>
        <c:axId val="29594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95949056"/>
        <c:crosses val="autoZero"/>
        <c:auto val="1"/>
        <c:lblAlgn val="ctr"/>
        <c:lblOffset val="100"/>
        <c:noMultiLvlLbl val="0"/>
      </c:catAx>
      <c:valAx>
        <c:axId val="295949056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95947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392880978406797"/>
          <c:w val="0.949457807340094"/>
          <c:h val="0.1368882058608137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cs-CZ" sz="1000" b="1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Výroba tepla brutto (TJ)</a:t>
            </a:r>
          </a:p>
        </c:rich>
      </c:tx>
      <c:layout>
        <c:manualLayout>
          <c:xMode val="edge"/>
          <c:yMode val="edge"/>
          <c:x val="1.0013779527559072E-2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spPr>
            <a:solidFill>
              <a:schemeClr val="bg1">
                <a:alpha val="0"/>
              </a:schemeClr>
            </a:solidFill>
            <a:ln>
              <a:noFill/>
            </a:ln>
            <a:effectLst/>
          </c:spPr>
          <c:cat>
            <c:numRef>
              <c:f>'10.2'!$B$27:$M$27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'10.2'!$B$30:$M$30</c:f>
              <c:numCache>
                <c:formatCode>#,##0.0</c:formatCode>
                <c:ptCount val="12"/>
                <c:pt idx="0">
                  <c:v>17250.727659492997</c:v>
                </c:pt>
                <c:pt idx="1">
                  <c:v>15720.919288129891</c:v>
                </c:pt>
                <c:pt idx="2">
                  <c:v>14975.678906586258</c:v>
                </c:pt>
                <c:pt idx="3">
                  <c:v>11150.511060999999</c:v>
                </c:pt>
                <c:pt idx="4">
                  <c:v>9168.1220959999991</c:v>
                </c:pt>
                <c:pt idx="5">
                  <c:v>7110.7652937417606</c:v>
                </c:pt>
                <c:pt idx="6">
                  <c:v>7057.8295559999988</c:v>
                </c:pt>
                <c:pt idx="7">
                  <c:v>7065.552075999999</c:v>
                </c:pt>
                <c:pt idx="8">
                  <c:v>7304.3957709999986</c:v>
                </c:pt>
                <c:pt idx="9">
                  <c:v>10630.693201999999</c:v>
                </c:pt>
                <c:pt idx="10">
                  <c:v>14252.357816999996</c:v>
                </c:pt>
                <c:pt idx="11">
                  <c:v>17216.104485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D-48C2-9AED-44B48B7244AD}"/>
            </c:ext>
          </c:extLst>
        </c:ser>
        <c:ser>
          <c:idx val="1"/>
          <c:order val="1"/>
          <c:tx>
            <c:strRef>
              <c:f>'10.2'!$A$31</c:f>
              <c:strCache>
                <c:ptCount val="1"/>
                <c:pt idx="0">
                  <c:v>Rozsah 2017-2023</c:v>
                </c:pt>
              </c:strCache>
            </c:strRef>
          </c:tx>
          <c:spPr>
            <a:solidFill>
              <a:srgbClr val="C7CCD6"/>
            </a:solidFill>
            <a:ln>
              <a:noFill/>
            </a:ln>
            <a:effectLst/>
          </c:spPr>
          <c:cat>
            <c:numRef>
              <c:f>'10.2'!$B$27:$M$27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'10.2'!$B$31:$M$31</c:f>
              <c:numCache>
                <c:formatCode>#,##0.0</c:formatCode>
                <c:ptCount val="12"/>
                <c:pt idx="0">
                  <c:v>7538.8866730877853</c:v>
                </c:pt>
                <c:pt idx="1">
                  <c:v>4172.2470987809502</c:v>
                </c:pt>
                <c:pt idx="2">
                  <c:v>4686.6475337193624</c:v>
                </c:pt>
                <c:pt idx="3">
                  <c:v>3137.8169458589327</c:v>
                </c:pt>
                <c:pt idx="4">
                  <c:v>2780.5521761386881</c:v>
                </c:pt>
                <c:pt idx="5">
                  <c:v>1471.9742636582414</c:v>
                </c:pt>
                <c:pt idx="6">
                  <c:v>966.27583040000081</c:v>
                </c:pt>
                <c:pt idx="7">
                  <c:v>982.84604315242632</c:v>
                </c:pt>
                <c:pt idx="8">
                  <c:v>3030.4063804956304</c:v>
                </c:pt>
                <c:pt idx="9">
                  <c:v>2809.8706036680251</c:v>
                </c:pt>
                <c:pt idx="10">
                  <c:v>3076.4076802944255</c:v>
                </c:pt>
                <c:pt idx="11">
                  <c:v>2915.014336399996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D-48C2-9AED-44B48B724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420784"/>
        <c:axId val="858419144"/>
      </c:areaChart>
      <c:lineChart>
        <c:grouping val="standard"/>
        <c:varyColors val="0"/>
        <c:ser>
          <c:idx val="2"/>
          <c:order val="2"/>
          <c:tx>
            <c:strRef>
              <c:f>'10.2'!$A$32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23306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'10.2'!$B$32:$M$32</c:f>
              <c:numCache>
                <c:formatCode>#,##0.0</c:formatCode>
                <c:ptCount val="12"/>
                <c:pt idx="0">
                  <c:v>17250.727659492997</c:v>
                </c:pt>
                <c:pt idx="1">
                  <c:v>15720.919288129891</c:v>
                </c:pt>
                <c:pt idx="2">
                  <c:v>14975.678906586258</c:v>
                </c:pt>
                <c:pt idx="3">
                  <c:v>12947.129540670849</c:v>
                </c:pt>
                <c:pt idx="4">
                  <c:v>9390.8753124830073</c:v>
                </c:pt>
                <c:pt idx="5">
                  <c:v>7110.7652937417606</c:v>
                </c:pt>
                <c:pt idx="6">
                  <c:v>7057.8295559999988</c:v>
                </c:pt>
                <c:pt idx="7">
                  <c:v>7065.552075999999</c:v>
                </c:pt>
                <c:pt idx="8">
                  <c:v>7304.3957709999986</c:v>
                </c:pt>
                <c:pt idx="9">
                  <c:v>10630.693201999999</c:v>
                </c:pt>
                <c:pt idx="10">
                  <c:v>14252.357816999996</c:v>
                </c:pt>
                <c:pt idx="11">
                  <c:v>17216.104485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AD-48C2-9AED-44B48B7244AD}"/>
            </c:ext>
          </c:extLst>
        </c:ser>
        <c:ser>
          <c:idx val="3"/>
          <c:order val="3"/>
          <c:tx>
            <c:strRef>
              <c:f>'10.2'!$A$33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DF2B20"/>
              </a:solidFill>
              <a:round/>
            </a:ln>
            <a:effectLst/>
          </c:spPr>
          <c:marker>
            <c:symbol val="none"/>
          </c:marker>
          <c:val>
            <c:numRef>
              <c:f>'10.2'!$B$33:$M$33</c:f>
              <c:numCache>
                <c:formatCode>#,##0.0</c:formatCode>
                <c:ptCount val="12"/>
                <c:pt idx="0">
                  <c:v>18517.571820000001</c:v>
                </c:pt>
                <c:pt idx="1">
                  <c:v>13586.777025000001</c:v>
                </c:pt>
                <c:pt idx="2">
                  <c:v>12858.471777999996</c:v>
                </c:pt>
                <c:pt idx="3">
                  <c:v>10261.945574999998</c:v>
                </c:pt>
                <c:pt idx="4">
                  <c:v>8069.7874280000015</c:v>
                </c:pt>
                <c:pt idx="5">
                  <c:v>6990.6236350000008</c:v>
                </c:pt>
                <c:pt idx="6">
                  <c:v>6476.2929439999989</c:v>
                </c:pt>
                <c:pt idx="7">
                  <c:v>6260.8780730000035</c:v>
                </c:pt>
                <c:pt idx="8">
                  <c:v>7429.3480159999999</c:v>
                </c:pt>
                <c:pt idx="9">
                  <c:v>10498.539273000002</c:v>
                </c:pt>
                <c:pt idx="10">
                  <c:v>14786.581451999999</c:v>
                </c:pt>
                <c:pt idx="11">
                  <c:v>16631.931901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AD-48C2-9AED-44B48B724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420784"/>
        <c:axId val="858419144"/>
      </c:lineChart>
      <c:catAx>
        <c:axId val="85842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58419144"/>
        <c:crosses val="autoZero"/>
        <c:auto val="1"/>
        <c:lblAlgn val="ctr"/>
        <c:lblOffset val="100"/>
        <c:noMultiLvlLbl val="0"/>
      </c:catAx>
      <c:valAx>
        <c:axId val="858419144"/>
        <c:scaling>
          <c:orientation val="minMax"/>
          <c:max val="25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58420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cs-CZ" sz="1000" b="1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(TJ)</a:t>
            </a:r>
          </a:p>
        </c:rich>
      </c:tx>
      <c:layout>
        <c:manualLayout>
          <c:xMode val="edge"/>
          <c:yMode val="edge"/>
          <c:x val="1.0013779527559072E-2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spPr>
            <a:solidFill>
              <a:schemeClr val="bg1">
                <a:alpha val="0"/>
              </a:schemeClr>
            </a:solidFill>
            <a:ln>
              <a:noFill/>
            </a:ln>
            <a:effectLst/>
          </c:spPr>
          <c:cat>
            <c:numRef>
              <c:f>'10.2'!$B$27:$M$27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'10.2'!$B$37:$M$37</c:f>
              <c:numCache>
                <c:formatCode>#,##0.0</c:formatCode>
                <c:ptCount val="12"/>
                <c:pt idx="0">
                  <c:v>10483.732458235478</c:v>
                </c:pt>
                <c:pt idx="1">
                  <c:v>9829.5325508641927</c:v>
                </c:pt>
                <c:pt idx="2">
                  <c:v>9008.8427346397639</c:v>
                </c:pt>
                <c:pt idx="3">
                  <c:v>5467.8344290000005</c:v>
                </c:pt>
                <c:pt idx="4">
                  <c:v>3743.2424710000005</c:v>
                </c:pt>
                <c:pt idx="5">
                  <c:v>2780.6882968294094</c:v>
                </c:pt>
                <c:pt idx="6">
                  <c:v>2578.1191059999996</c:v>
                </c:pt>
                <c:pt idx="7">
                  <c:v>2659.5106129999999</c:v>
                </c:pt>
                <c:pt idx="8">
                  <c:v>2790.4697320000005</c:v>
                </c:pt>
                <c:pt idx="9">
                  <c:v>5038.0440149296774</c:v>
                </c:pt>
                <c:pt idx="10">
                  <c:v>8464.0722282333627</c:v>
                </c:pt>
                <c:pt idx="11">
                  <c:v>10435.174059932653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7B-4C13-B82D-3DFA15E37B36}"/>
            </c:ext>
          </c:extLst>
        </c:ser>
        <c:ser>
          <c:idx val="1"/>
          <c:order val="1"/>
          <c:tx>
            <c:strRef>
              <c:f>'10.2'!$A$38</c:f>
              <c:strCache>
                <c:ptCount val="1"/>
                <c:pt idx="0">
                  <c:v>Rozsah 2017-2023</c:v>
                </c:pt>
              </c:strCache>
            </c:strRef>
          </c:tx>
          <c:spPr>
            <a:solidFill>
              <a:srgbClr val="C7CCD6"/>
            </a:solidFill>
            <a:ln>
              <a:noFill/>
            </a:ln>
            <a:effectLst/>
          </c:spPr>
          <c:cat>
            <c:numRef>
              <c:f>'10.2'!$B$27:$M$27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'10.2'!$B$38:$M$38</c:f>
              <c:numCache>
                <c:formatCode>#,##0.0</c:formatCode>
                <c:ptCount val="12"/>
                <c:pt idx="0">
                  <c:v>5993.089721531509</c:v>
                </c:pt>
                <c:pt idx="1">
                  <c:v>3257.6893214357042</c:v>
                </c:pt>
                <c:pt idx="2">
                  <c:v>3566.5736437671276</c:v>
                </c:pt>
                <c:pt idx="3">
                  <c:v>3134.4743687396349</c:v>
                </c:pt>
                <c:pt idx="4">
                  <c:v>2290.6646217347125</c:v>
                </c:pt>
                <c:pt idx="5">
                  <c:v>454.14818811314808</c:v>
                </c:pt>
                <c:pt idx="6">
                  <c:v>465.50505920310343</c:v>
                </c:pt>
                <c:pt idx="7">
                  <c:v>437.32707343300035</c:v>
                </c:pt>
                <c:pt idx="8">
                  <c:v>1997.7467131532039</c:v>
                </c:pt>
                <c:pt idx="9">
                  <c:v>2243.3426830802064</c:v>
                </c:pt>
                <c:pt idx="10">
                  <c:v>1847.5226284812925</c:v>
                </c:pt>
                <c:pt idx="11">
                  <c:v>1994.1353027420064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7B-4C13-B82D-3DFA15E37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420784"/>
        <c:axId val="858419144"/>
      </c:areaChart>
      <c:lineChart>
        <c:grouping val="standard"/>
        <c:varyColors val="0"/>
        <c:ser>
          <c:idx val="2"/>
          <c:order val="2"/>
          <c:tx>
            <c:strRef>
              <c:f>'10.2'!$A$39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23306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'10.2'!$B$39:$M$39</c:f>
              <c:numCache>
                <c:formatCode>#,##0.0</c:formatCode>
                <c:ptCount val="12"/>
                <c:pt idx="0">
                  <c:v>10483.732458235478</c:v>
                </c:pt>
                <c:pt idx="1">
                  <c:v>9991.8577184010446</c:v>
                </c:pt>
                <c:pt idx="2">
                  <c:v>9008.8427346397639</c:v>
                </c:pt>
                <c:pt idx="3">
                  <c:v>7307.0193761318142</c:v>
                </c:pt>
                <c:pt idx="4">
                  <c:v>4265.2032931853355</c:v>
                </c:pt>
                <c:pt idx="5">
                  <c:v>2780.6882968294094</c:v>
                </c:pt>
                <c:pt idx="6">
                  <c:v>2578.1191059999996</c:v>
                </c:pt>
                <c:pt idx="7">
                  <c:v>2659.5106129999999</c:v>
                </c:pt>
                <c:pt idx="8">
                  <c:v>2790.4697320000005</c:v>
                </c:pt>
                <c:pt idx="9">
                  <c:v>5038.0440149296774</c:v>
                </c:pt>
                <c:pt idx="10">
                  <c:v>8464.0722282333627</c:v>
                </c:pt>
                <c:pt idx="11">
                  <c:v>10435.174059932653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7B-4C13-B82D-3DFA15E37B36}"/>
            </c:ext>
          </c:extLst>
        </c:ser>
        <c:ser>
          <c:idx val="3"/>
          <c:order val="3"/>
          <c:tx>
            <c:strRef>
              <c:f>'10.2'!$A$40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DF2B20"/>
              </a:solidFill>
              <a:round/>
            </a:ln>
            <a:effectLst/>
          </c:spPr>
          <c:marker>
            <c:symbol val="none"/>
          </c:marker>
          <c:val>
            <c:numRef>
              <c:f>'10.2'!$B$40:$M$40</c:f>
              <c:numCache>
                <c:formatCode>#,##0.0</c:formatCode>
                <c:ptCount val="12"/>
                <c:pt idx="0">
                  <c:v>11743.144724</c:v>
                </c:pt>
                <c:pt idx="1">
                  <c:v>8169.2458019999985</c:v>
                </c:pt>
                <c:pt idx="2">
                  <c:v>7498.8868439999987</c:v>
                </c:pt>
                <c:pt idx="3">
                  <c:v>5470.2520000000004</c:v>
                </c:pt>
                <c:pt idx="4">
                  <c:v>3435.6596740000014</c:v>
                </c:pt>
                <c:pt idx="5">
                  <c:v>2717.9160650000003</c:v>
                </c:pt>
                <c:pt idx="6">
                  <c:v>2445.0127619999998</c:v>
                </c:pt>
                <c:pt idx="7">
                  <c:v>2494.4386650000006</c:v>
                </c:pt>
                <c:pt idx="8">
                  <c:v>3214.6343040000002</c:v>
                </c:pt>
                <c:pt idx="9">
                  <c:v>5912.5939490000001</c:v>
                </c:pt>
                <c:pt idx="10">
                  <c:v>9030.3947310000003</c:v>
                </c:pt>
                <c:pt idx="11">
                  <c:v>10452.603825999999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7B-4C13-B82D-3DFA15E37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420784"/>
        <c:axId val="858419144"/>
      </c:lineChart>
      <c:catAx>
        <c:axId val="85842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58419144"/>
        <c:crosses val="autoZero"/>
        <c:auto val="1"/>
        <c:lblAlgn val="ctr"/>
        <c:lblOffset val="100"/>
        <c:noMultiLvlLbl val="0"/>
      </c:catAx>
      <c:valAx>
        <c:axId val="85841914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58420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tepla -</a:t>
            </a:r>
            <a:r>
              <a:rPr lang="cs-CZ" sz="1000" baseline="0">
                <a:solidFill>
                  <a:schemeClr val="tx2"/>
                </a:solidFill>
              </a:rPr>
              <a:t> průmysl</a:t>
            </a:r>
            <a:r>
              <a:rPr lang="cs-CZ" sz="1000">
                <a:solidFill>
                  <a:schemeClr val="tx2"/>
                </a:solidFill>
              </a:rPr>
              <a:t> (TJ)</a:t>
            </a:r>
          </a:p>
        </c:rich>
      </c:tx>
      <c:layout>
        <c:manualLayout>
          <c:xMode val="edge"/>
          <c:yMode val="edge"/>
          <c:x val="1.1742784893065813E-3"/>
          <c:y val="4.881664470052831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670410297886574E-2"/>
          <c:y val="0.16706746420645918"/>
          <c:w val="0.90299353993263509"/>
          <c:h val="0.575174433667894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'10.4'!$B$14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'10.4'!$B$5:$E$5</c:f>
              <c:numCache>
                <c:formatCode>#,##0.0</c:formatCode>
                <c:ptCount val="4"/>
                <c:pt idx="0">
                  <c:v>7671.9408000000003</c:v>
                </c:pt>
                <c:pt idx="1">
                  <c:v>4633.9967153999996</c:v>
                </c:pt>
                <c:pt idx="2">
                  <c:v>3745.8223309999994</c:v>
                </c:pt>
                <c:pt idx="3">
                  <c:v>6136.9892919999984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ED-4744-A8E3-BCC24A7E0D32}"/>
            </c:ext>
          </c:extLst>
        </c:ser>
        <c:ser>
          <c:idx val="0"/>
          <c:order val="1"/>
          <c:tx>
            <c:strRef>
              <c:f>'10.4'!$C$14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'10.4'!$B$6:$E$6</c:f>
              <c:numCache>
                <c:formatCode>#,##0.0</c:formatCode>
                <c:ptCount val="4"/>
                <c:pt idx="0">
                  <c:v>7021.2371049999983</c:v>
                </c:pt>
                <c:pt idx="1">
                  <c:v>3965.4027319999996</c:v>
                </c:pt>
                <c:pt idx="2">
                  <c:v>3547.4660890000009</c:v>
                </c:pt>
                <c:pt idx="3">
                  <c:v>6203.9500329999992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ED-4744-A8E3-BCC24A7E0D32}"/>
            </c:ext>
          </c:extLst>
        </c:ser>
        <c:ser>
          <c:idx val="1"/>
          <c:order val="2"/>
          <c:tx>
            <c:strRef>
              <c:f>'10.4'!$D$14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'10.4'!$B$7:$E$7</c:f>
              <c:numCache>
                <c:formatCode>#,##0.0</c:formatCode>
                <c:ptCount val="4"/>
                <c:pt idx="0">
                  <c:v>7667.5807229664297</c:v>
                </c:pt>
                <c:pt idx="1">
                  <c:v>4621.9647687183515</c:v>
                </c:pt>
                <c:pt idx="2">
                  <c:v>3456.9184949999994</c:v>
                </c:pt>
                <c:pt idx="3">
                  <c:v>6278.3488349999998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ED-4744-A8E3-BCC24A7E0D32}"/>
            </c:ext>
          </c:extLst>
        </c:ser>
        <c:ser>
          <c:idx val="3"/>
          <c:order val="3"/>
          <c:tx>
            <c:strRef>
              <c:f>'10.4'!$E$14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'10.4'!$B$8:$E$8</c:f>
              <c:numCache>
                <c:formatCode>#,##0.0</c:formatCode>
                <c:ptCount val="4"/>
                <c:pt idx="0">
                  <c:v>6952.8222269999997</c:v>
                </c:pt>
                <c:pt idx="1">
                  <c:v>4444.882713</c:v>
                </c:pt>
                <c:pt idx="2">
                  <c:v>3569.6563310000001</c:v>
                </c:pt>
                <c:pt idx="3">
                  <c:v>5485.4993239999994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7C-4F18-B016-F894BE7AD923}"/>
            </c:ext>
          </c:extLst>
        </c:ser>
        <c:ser>
          <c:idx val="4"/>
          <c:order val="4"/>
          <c:tx>
            <c:v>2023</c:v>
          </c:tx>
          <c:spPr>
            <a:solidFill>
              <a:srgbClr val="DF2B20"/>
            </a:solidFill>
          </c:spPr>
          <c:invertIfNegative val="0"/>
          <c:val>
            <c:numRef>
              <c:f>'10.4'!$B$9:$E$9</c:f>
              <c:numCache>
                <c:formatCode>#,##0.0</c:formatCode>
                <c:ptCount val="4"/>
                <c:pt idx="0">
                  <c:v>6362.3415779999996</c:v>
                </c:pt>
                <c:pt idx="1">
                  <c:v>3693.0485550000003</c:v>
                </c:pt>
                <c:pt idx="2">
                  <c:v>2884.346661</c:v>
                </c:pt>
                <c:pt idx="3">
                  <c:v>4785.7502970000005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3-4604-A918-92B5BB02A746}"/>
            </c:ext>
          </c:extLst>
        </c:ser>
        <c:ser>
          <c:idx val="5"/>
          <c:order val="5"/>
          <c:tx>
            <c:v>2024</c:v>
          </c:tx>
          <c:spPr>
            <a:solidFill>
              <a:srgbClr val="E86159"/>
            </a:solidFill>
          </c:spPr>
          <c:invertIfNegative val="0"/>
          <c:val>
            <c:numRef>
              <c:f>'10.4'!$B$10:$E$10</c:f>
              <c:numCache>
                <c:formatCode>#,##0.0</c:formatCode>
                <c:ptCount val="4"/>
                <c:pt idx="0">
                  <c:v>4894.6176029999988</c:v>
                </c:pt>
                <c:pt idx="1">
                  <c:v>3046.7247430000002</c:v>
                </c:pt>
                <c:pt idx="2">
                  <c:v>2458.5406240000002</c:v>
                </c:pt>
                <c:pt idx="3">
                  <c:v>4330.4301770000002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6D-48FE-8B13-AB0F8BD1E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44700544"/>
        <c:axId val="144702080"/>
      </c:barChart>
      <c:catAx>
        <c:axId val="14470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4702080"/>
        <c:crosses val="autoZero"/>
        <c:auto val="1"/>
        <c:lblAlgn val="ctr"/>
        <c:lblOffset val="100"/>
        <c:noMultiLvlLbl val="0"/>
      </c:catAx>
      <c:valAx>
        <c:axId val="14470208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4700544"/>
        <c:crosses val="autoZero"/>
        <c:crossBetween val="between"/>
        <c:majorUnit val="2500"/>
      </c:valAx>
    </c:plotArea>
    <c:legend>
      <c:legendPos val="b"/>
      <c:layout>
        <c:manualLayout>
          <c:xMode val="edge"/>
          <c:yMode val="edge"/>
          <c:x val="7.9452310597542715E-3"/>
          <c:y val="0.8582905802054891"/>
          <c:w val="0.68180292954630461"/>
          <c:h val="0.1123576247250120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F5E-443A-8638-483B753BB5E8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F5E-443A-8638-483B753BB5E8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F5E-443A-8638-483B753BB5E8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F5E-443A-8638-483B753BB5E8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F5E-443A-8638-483B753BB5E8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F5E-443A-8638-483B753BB5E8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F5E-443A-8638-483B753BB5E8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F5E-443A-8638-483B753BB5E8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CF5E-443A-8638-483B753BB5E8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CF5E-443A-8638-483B753BB5E8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CF5E-443A-8638-483B753BB5E8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CF5E-443A-8638-483B753BB5E8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CF5E-443A-8638-483B753BB5E8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CF5E-443A-8638-483B753BB5E8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CF5E-443A-8638-483B753BB5E8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CF5E-443A-8638-483B753BB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tepla -</a:t>
            </a:r>
            <a:r>
              <a:rPr lang="cs-CZ" sz="1000" baseline="0">
                <a:solidFill>
                  <a:schemeClr val="tx2"/>
                </a:solidFill>
              </a:rPr>
              <a:t> domácnosti</a:t>
            </a:r>
            <a:r>
              <a:rPr lang="cs-CZ" sz="1000">
                <a:solidFill>
                  <a:schemeClr val="tx2"/>
                </a:solidFill>
              </a:rPr>
              <a:t> (TJ)</a:t>
            </a:r>
          </a:p>
        </c:rich>
      </c:tx>
      <c:layout>
        <c:manualLayout>
          <c:xMode val="edge"/>
          <c:yMode val="edge"/>
          <c:x val="1.1742784893065813E-3"/>
          <c:y val="4.881664470052831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670410297886574E-2"/>
          <c:y val="0.16706746420645918"/>
          <c:w val="0.90299353993263509"/>
          <c:h val="0.575174433667894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'10.4'!$B$14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'10.4'!$B$17:$E$17</c:f>
              <c:numCache>
                <c:formatCode>#,##0.0</c:formatCode>
                <c:ptCount val="4"/>
                <c:pt idx="0">
                  <c:v>14015.397265597716</c:v>
                </c:pt>
                <c:pt idx="1">
                  <c:v>5663.1111253245599</c:v>
                </c:pt>
                <c:pt idx="2">
                  <c:v>3090.2147482706205</c:v>
                </c:pt>
                <c:pt idx="3">
                  <c:v>11080.062526775408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A-406C-BFD4-0E23DCD5CCA0}"/>
            </c:ext>
          </c:extLst>
        </c:ser>
        <c:ser>
          <c:idx val="0"/>
          <c:order val="1"/>
          <c:tx>
            <c:strRef>
              <c:f>'10.4'!$C$14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'10.4'!$B$18:$E$18</c:f>
              <c:numCache>
                <c:formatCode>#,##0.0</c:formatCode>
                <c:ptCount val="4"/>
                <c:pt idx="0">
                  <c:v>13365.702517027044</c:v>
                </c:pt>
                <c:pt idx="1">
                  <c:v>5557.4149748755744</c:v>
                </c:pt>
                <c:pt idx="2">
                  <c:v>2881.1293208541133</c:v>
                </c:pt>
                <c:pt idx="3">
                  <c:v>11704.285397282179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A-406C-BFD4-0E23DCD5CCA0}"/>
            </c:ext>
          </c:extLst>
        </c:ser>
        <c:ser>
          <c:idx val="1"/>
          <c:order val="2"/>
          <c:tx>
            <c:strRef>
              <c:f>'10.4'!$D$14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'10.4'!$B$19:$E$19</c:f>
              <c:numCache>
                <c:formatCode>#,##0.0</c:formatCode>
                <c:ptCount val="4"/>
                <c:pt idx="0">
                  <c:v>14475.47323926062</c:v>
                </c:pt>
                <c:pt idx="1">
                  <c:v>6886.6457983141918</c:v>
                </c:pt>
                <c:pt idx="2">
                  <c:v>3111.065786985374</c:v>
                </c:pt>
                <c:pt idx="3">
                  <c:v>12285.201532999999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CA-406C-BFD4-0E23DCD5CCA0}"/>
            </c:ext>
          </c:extLst>
        </c:ser>
        <c:ser>
          <c:idx val="3"/>
          <c:order val="3"/>
          <c:tx>
            <c:strRef>
              <c:f>'10.4'!$E$14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'10.4'!$B$20:$E$20</c:f>
              <c:numCache>
                <c:formatCode>#,##0.0</c:formatCode>
                <c:ptCount val="4"/>
                <c:pt idx="0">
                  <c:v>12966.086234000002</c:v>
                </c:pt>
                <c:pt idx="1">
                  <c:v>5233.3896450000011</c:v>
                </c:pt>
                <c:pt idx="2">
                  <c:v>3145.012549</c:v>
                </c:pt>
                <c:pt idx="3">
                  <c:v>10944.489931000007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CA-406C-BFD4-0E23DCD5CCA0}"/>
            </c:ext>
          </c:extLst>
        </c:ser>
        <c:ser>
          <c:idx val="4"/>
          <c:order val="4"/>
          <c:tx>
            <c:v>2023</c:v>
          </c:tx>
          <c:spPr>
            <a:solidFill>
              <a:srgbClr val="DF2B20"/>
            </a:solidFill>
          </c:spPr>
          <c:invertIfNegative val="0"/>
          <c:val>
            <c:numRef>
              <c:f>'10.4'!$B$21:$E$21</c:f>
              <c:numCache>
                <c:formatCode>#,##0.0</c:formatCode>
                <c:ptCount val="4"/>
                <c:pt idx="0">
                  <c:v>12336.449079</c:v>
                </c:pt>
                <c:pt idx="1">
                  <c:v>5396.062098999997</c:v>
                </c:pt>
                <c:pt idx="2">
                  <c:v>2443.3230830000002</c:v>
                </c:pt>
                <c:pt idx="3">
                  <c:v>10421.358761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87-4631-B511-34DA7A27AA30}"/>
            </c:ext>
          </c:extLst>
        </c:ser>
        <c:ser>
          <c:idx val="5"/>
          <c:order val="5"/>
          <c:tx>
            <c:v>2024</c:v>
          </c:tx>
          <c:spPr>
            <a:solidFill>
              <a:srgbClr val="E86159"/>
            </a:solidFill>
          </c:spPr>
          <c:invertIfNegative val="0"/>
          <c:val>
            <c:numRef>
              <c:f>'10.4'!$B$22:$E$22</c:f>
              <c:numCache>
                <c:formatCode>#,##0.0</c:formatCode>
                <c:ptCount val="4"/>
                <c:pt idx="0">
                  <c:v>11762.805124000002</c:v>
                </c:pt>
                <c:pt idx="1">
                  <c:v>4138.1625039999999</c:v>
                </c:pt>
                <c:pt idx="2">
                  <c:v>2868.6713950000003</c:v>
                </c:pt>
                <c:pt idx="3">
                  <c:v>11819.616717000001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D-4F25-BCB5-C90A33B02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44700544"/>
        <c:axId val="144702080"/>
      </c:barChart>
      <c:catAx>
        <c:axId val="14470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4702080"/>
        <c:crosses val="autoZero"/>
        <c:auto val="1"/>
        <c:lblAlgn val="ctr"/>
        <c:lblOffset val="100"/>
        <c:noMultiLvlLbl val="0"/>
      </c:catAx>
      <c:valAx>
        <c:axId val="144702080"/>
        <c:scaling>
          <c:orientation val="minMax"/>
          <c:max val="15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4700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9452310597542715E-3"/>
          <c:y val="0.8582905802054891"/>
          <c:w val="0.68180292954630461"/>
          <c:h val="0.1127220255339798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tepla -</a:t>
            </a:r>
            <a:r>
              <a:rPr lang="cs-CZ" sz="1000" baseline="0">
                <a:solidFill>
                  <a:schemeClr val="tx2"/>
                </a:solidFill>
              </a:rPr>
              <a:t> Obchod, služby, školství</a:t>
            </a:r>
            <a:r>
              <a:rPr lang="cs-CZ" sz="1000">
                <a:solidFill>
                  <a:schemeClr val="tx2"/>
                </a:solidFill>
              </a:rPr>
              <a:t> (TJ)</a:t>
            </a:r>
          </a:p>
        </c:rich>
      </c:tx>
      <c:layout>
        <c:manualLayout>
          <c:xMode val="edge"/>
          <c:yMode val="edge"/>
          <c:x val="1.1742784893065813E-3"/>
          <c:y val="4.881664470052831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670410297886574E-2"/>
          <c:y val="0.16706746420645918"/>
          <c:w val="0.90299353993263509"/>
          <c:h val="0.575174433667894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'10.4'!$B$14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'10.4'!$B$29:$E$29</c:f>
              <c:numCache>
                <c:formatCode>#,##0.0</c:formatCode>
                <c:ptCount val="4"/>
                <c:pt idx="0">
                  <c:v>8000.2277954508227</c:v>
                </c:pt>
                <c:pt idx="1">
                  <c:v>2947.9774611584162</c:v>
                </c:pt>
                <c:pt idx="2">
                  <c:v>1375.0624167794851</c:v>
                </c:pt>
                <c:pt idx="3">
                  <c:v>6345.6836996429729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1E-4E45-A454-51DA36F9030F}"/>
            </c:ext>
          </c:extLst>
        </c:ser>
        <c:ser>
          <c:idx val="0"/>
          <c:order val="1"/>
          <c:tx>
            <c:strRef>
              <c:f>'10.4'!$C$14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'10.4'!$B$30:$E$30</c:f>
              <c:numCache>
                <c:formatCode>#,##0.0</c:formatCode>
                <c:ptCount val="4"/>
                <c:pt idx="0">
                  <c:v>7761.4412209729589</c:v>
                </c:pt>
                <c:pt idx="1">
                  <c:v>2666.4454051244275</c:v>
                </c:pt>
                <c:pt idx="2">
                  <c:v>1502.5578261458868</c:v>
                </c:pt>
                <c:pt idx="3">
                  <c:v>6727.5190452424795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1E-4E45-A454-51DA36F9030F}"/>
            </c:ext>
          </c:extLst>
        </c:ser>
        <c:ser>
          <c:idx val="1"/>
          <c:order val="2"/>
          <c:tx>
            <c:strRef>
              <c:f>'10.4'!$D$14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'10.4'!$B$31:$E$31</c:f>
              <c:numCache>
                <c:formatCode>#,##0.0</c:formatCode>
                <c:ptCount val="4"/>
                <c:pt idx="0">
                  <c:v>8891.9809219999988</c:v>
                </c:pt>
                <c:pt idx="1">
                  <c:v>3340.5134649999991</c:v>
                </c:pt>
                <c:pt idx="2">
                  <c:v>1333.2217679999999</c:v>
                </c:pt>
                <c:pt idx="3">
                  <c:v>6446.5769939999973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1E-4E45-A454-51DA36F9030F}"/>
            </c:ext>
          </c:extLst>
        </c:ser>
        <c:ser>
          <c:idx val="3"/>
          <c:order val="3"/>
          <c:tx>
            <c:strRef>
              <c:f>'10.4'!$E$14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'10.4'!$B$32:$E$32</c:f>
              <c:numCache>
                <c:formatCode>#,##0.0</c:formatCode>
                <c:ptCount val="4"/>
                <c:pt idx="0">
                  <c:v>7390.9582169999985</c:v>
                </c:pt>
                <c:pt idx="1">
                  <c:v>2754.0628879999995</c:v>
                </c:pt>
                <c:pt idx="2">
                  <c:v>1384.4316569999996</c:v>
                </c:pt>
                <c:pt idx="3">
                  <c:v>5576.0934020000022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1E-4E45-A454-51DA36F9030F}"/>
            </c:ext>
          </c:extLst>
        </c:ser>
        <c:ser>
          <c:idx val="4"/>
          <c:order val="4"/>
          <c:tx>
            <c:v>2023</c:v>
          </c:tx>
          <c:spPr>
            <a:solidFill>
              <a:srgbClr val="DF2B20"/>
            </a:solidFill>
          </c:spPr>
          <c:invertIfNegative val="0"/>
          <c:val>
            <c:numRef>
              <c:f>'10.4'!$B$33:$E$33</c:f>
              <c:numCache>
                <c:formatCode>#,##0.0</c:formatCode>
                <c:ptCount val="4"/>
                <c:pt idx="0">
                  <c:v>6707.7180779999999</c:v>
                </c:pt>
                <c:pt idx="1">
                  <c:v>2778.9903609999997</c:v>
                </c:pt>
                <c:pt idx="2">
                  <c:v>1044.651339</c:v>
                </c:pt>
                <c:pt idx="3">
                  <c:v>5311.0865730000005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D-4211-B315-4EA41E46808E}"/>
            </c:ext>
          </c:extLst>
        </c:ser>
        <c:ser>
          <c:idx val="5"/>
          <c:order val="5"/>
          <c:tx>
            <c:v>2024</c:v>
          </c:tx>
          <c:spPr>
            <a:solidFill>
              <a:srgbClr val="E86159"/>
            </a:solidFill>
          </c:spPr>
          <c:invertIfNegative val="0"/>
          <c:val>
            <c:numRef>
              <c:f>'10.4'!$B$34:$E$34</c:f>
              <c:numCache>
                <c:formatCode>#,##0.0</c:formatCode>
                <c:ptCount val="4"/>
                <c:pt idx="0">
                  <c:v>6464.2639729999992</c:v>
                </c:pt>
                <c:pt idx="1">
                  <c:v>2071.7840509999983</c:v>
                </c:pt>
                <c:pt idx="2">
                  <c:v>1044.4210830000002</c:v>
                </c:pt>
                <c:pt idx="3">
                  <c:v>5522.8840359999976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27-4C4F-B610-77C3468F7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44700544"/>
        <c:axId val="144702080"/>
      </c:barChart>
      <c:catAx>
        <c:axId val="14470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4702080"/>
        <c:crosses val="autoZero"/>
        <c:auto val="1"/>
        <c:lblAlgn val="ctr"/>
        <c:lblOffset val="100"/>
        <c:noMultiLvlLbl val="0"/>
      </c:catAx>
      <c:valAx>
        <c:axId val="14470208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4700544"/>
        <c:crosses val="autoZero"/>
        <c:crossBetween val="between"/>
        <c:majorUnit val="2000"/>
      </c:valAx>
    </c:plotArea>
    <c:legend>
      <c:legendPos val="b"/>
      <c:layout>
        <c:manualLayout>
          <c:xMode val="edge"/>
          <c:yMode val="edge"/>
          <c:x val="7.9452310597542715E-3"/>
          <c:y val="0.8582905802054891"/>
          <c:w val="0.6708110042726414"/>
          <c:h val="0.1127220255339798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187-42F8-8135-75264A0C3574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187-42F8-8135-75264A0C3574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187-42F8-8135-75264A0C3574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187-42F8-8135-75264A0C3574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187-42F8-8135-75264A0C3574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187-42F8-8135-75264A0C3574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187-42F8-8135-75264A0C3574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187-42F8-8135-75264A0C3574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187-42F8-8135-75264A0C3574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187-42F8-8135-75264A0C3574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187-42F8-8135-75264A0C3574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187-42F8-8135-75264A0C3574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B187-42F8-8135-75264A0C3574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B187-42F8-8135-75264A0C3574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B187-42F8-8135-75264A0C3574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B187-42F8-8135-75264A0C3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000">
                <a:solidFill>
                  <a:schemeClr val="tx2"/>
                </a:solidFill>
              </a:rPr>
              <a:t>Podíl kategori</a:t>
            </a:r>
            <a:r>
              <a:rPr lang="cs-CZ" sz="1000">
                <a:solidFill>
                  <a:schemeClr val="tx2"/>
                </a:solidFill>
              </a:rPr>
              <a:t>í</a:t>
            </a:r>
            <a:r>
              <a:rPr lang="en-US" sz="1000">
                <a:solidFill>
                  <a:schemeClr val="tx2"/>
                </a:solidFill>
              </a:rPr>
              <a:t> </a:t>
            </a:r>
            <a:r>
              <a:rPr lang="cs-CZ" sz="1000">
                <a:solidFill>
                  <a:schemeClr val="tx2"/>
                </a:solidFill>
              </a:rPr>
              <a:t>uhlí</a:t>
            </a:r>
            <a:r>
              <a:rPr lang="en-US" sz="1000">
                <a:solidFill>
                  <a:schemeClr val="tx2"/>
                </a:solidFill>
              </a:rPr>
              <a:t> na</a:t>
            </a:r>
            <a:endParaRPr lang="cs-CZ" sz="1000">
              <a:solidFill>
                <a:schemeClr val="tx2"/>
              </a:solidFill>
            </a:endParaRPr>
          </a:p>
          <a:p>
            <a:pPr algn="l">
              <a:defRPr/>
            </a:pPr>
            <a:r>
              <a:rPr lang="cs-CZ" sz="1000">
                <a:solidFill>
                  <a:schemeClr val="tx2"/>
                </a:solidFill>
              </a:rPr>
              <a:t>dodávkách tepla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2.4691358024691384E-3"/>
          <c:y val="1.77798518345680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621522309711286"/>
          <c:y val="0.35023783646646156"/>
          <c:w val="0.50809669843901084"/>
          <c:h val="0.5238777279838471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3BE2-448C-9EA2-7552889CB8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3BE2-448C-9EA2-7552889CB8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3BE2-448C-9EA2-7552889CB8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34EE-4F56-8A11-458BF592EEC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3BE2-448C-9EA2-7552889CB87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6-3BE2-448C-9EA2-7552889CB878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3BE2-448C-9EA2-7552889CB878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8-3BE2-448C-9EA2-7552889CB878}"/>
              </c:ext>
            </c:extLst>
          </c:dPt>
          <c:dLbls>
            <c:dLbl>
              <c:idx val="0"/>
              <c:layout>
                <c:manualLayout>
                  <c:x val="0.21204150262467192"/>
                  <c:y val="-9.191765432013149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107666229221343"/>
                      <c:h val="0.104996735616651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3BE2-448C-9EA2-7552889CB87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E2-448C-9EA2-7552889CB87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ctr" rtl="0"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34EE-4F56-8A11-458BF592EE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E2-448C-9EA2-7552889CB87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E2-448C-9EA2-7552889CB87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E2-448C-9EA2-7552889CB8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'5.4'!$A$7:$A$14</c:f>
              <c:strCache>
                <c:ptCount val="8"/>
                <c:pt idx="0">
                  <c:v>Černé uhlí tříděné</c:v>
                </c:pt>
                <c:pt idx="1">
                  <c:v>Černé uhlí průmyslové</c:v>
                </c:pt>
                <c:pt idx="2">
                  <c:v>Černouhelné kaly a granulát</c:v>
                </c:pt>
                <c:pt idx="3">
                  <c:v>Hnědé uhlí tříděné</c:v>
                </c:pt>
                <c:pt idx="4">
                  <c:v>Hnědé uhlí průmyslové</c:v>
                </c:pt>
                <c:pt idx="5">
                  <c:v>Hnědé uhlí - Brikety</c:v>
                </c:pt>
                <c:pt idx="6">
                  <c:v>Hnědé uhlí - Lignit</c:v>
                </c:pt>
                <c:pt idx="7">
                  <c:v>Hnědé uhlí - Mourové kaly</c:v>
                </c:pt>
              </c:strCache>
            </c:strRef>
          </c:cat>
          <c:val>
            <c:numRef>
              <c:f>'5.4'!$E$7:$E$14</c:f>
              <c:numCache>
                <c:formatCode>0%</c:formatCode>
                <c:ptCount val="8"/>
                <c:pt idx="0">
                  <c:v>8.6794446839917709E-3</c:v>
                </c:pt>
                <c:pt idx="1">
                  <c:v>0.14028312939969773</c:v>
                </c:pt>
                <c:pt idx="2">
                  <c:v>0</c:v>
                </c:pt>
                <c:pt idx="3">
                  <c:v>8.2855156870682345E-2</c:v>
                </c:pt>
                <c:pt idx="4">
                  <c:v>0.7681544184649286</c:v>
                </c:pt>
                <c:pt idx="5">
                  <c:v>2.7850580699640662E-5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E2-448C-9EA2-7552889CB87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43"/>
        <c:holeSize val="50"/>
      </c:doughnut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50"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Bilance tepla (TJ)</a:t>
            </a:r>
          </a:p>
        </c:rich>
      </c:tx>
      <c:layout>
        <c:manualLayout>
          <c:xMode val="edge"/>
          <c:yMode val="edge"/>
          <c:x val="6.4524454768356972E-5"/>
          <c:y val="2.369137783083983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131015127174144E-2"/>
          <c:y val="0.11527845141712992"/>
          <c:w val="0.92804202320238427"/>
          <c:h val="0.797932134462560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'3'!$A$18</c:f>
              <c:strCache>
                <c:ptCount val="1"/>
                <c:pt idx="0">
                  <c:v>Výroba tepla brutto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val>
            <c:numRef>
              <c:f>'3'!$B$18:$M$18</c:f>
              <c:numCache>
                <c:formatCode>#,##0.0</c:formatCode>
                <c:ptCount val="12"/>
                <c:pt idx="0">
                  <c:v>18517.571820000001</c:v>
                </c:pt>
                <c:pt idx="1">
                  <c:v>13586.777025000001</c:v>
                </c:pt>
                <c:pt idx="2">
                  <c:v>12858.471777999996</c:v>
                </c:pt>
                <c:pt idx="3">
                  <c:v>10261.945574999998</c:v>
                </c:pt>
                <c:pt idx="4">
                  <c:v>8069.7874280000015</c:v>
                </c:pt>
                <c:pt idx="5">
                  <c:v>6990.6236350000008</c:v>
                </c:pt>
                <c:pt idx="6">
                  <c:v>6476.2929439999989</c:v>
                </c:pt>
                <c:pt idx="7">
                  <c:v>6260.8780730000035</c:v>
                </c:pt>
                <c:pt idx="8">
                  <c:v>7429.3480159999999</c:v>
                </c:pt>
                <c:pt idx="9">
                  <c:v>10498.539273000002</c:v>
                </c:pt>
                <c:pt idx="10">
                  <c:v>14786.581451999999</c:v>
                </c:pt>
                <c:pt idx="11">
                  <c:v>16631.931901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0-43A7-BC01-5C4DC9758F47}"/>
            </c:ext>
          </c:extLst>
        </c:ser>
        <c:ser>
          <c:idx val="1"/>
          <c:order val="1"/>
          <c:tx>
            <c:strRef>
              <c:f>'3'!$A$19</c:f>
              <c:strCache>
                <c:ptCount val="1"/>
                <c:pt idx="0">
                  <c:v>Technologická vlastní spotřeba tepla 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val>
            <c:numRef>
              <c:f>'3'!$B$19:$M$19</c:f>
              <c:numCache>
                <c:formatCode>#,##0.0</c:formatCode>
                <c:ptCount val="12"/>
                <c:pt idx="0">
                  <c:v>-851.20113799999865</c:v>
                </c:pt>
                <c:pt idx="1">
                  <c:v>-718.57798399999967</c:v>
                </c:pt>
                <c:pt idx="2">
                  <c:v>-681.76051399999938</c:v>
                </c:pt>
                <c:pt idx="3">
                  <c:v>-612.72618200000022</c:v>
                </c:pt>
                <c:pt idx="4">
                  <c:v>-633.92261600000006</c:v>
                </c:pt>
                <c:pt idx="5">
                  <c:v>-571.24472000000048</c:v>
                </c:pt>
                <c:pt idx="6">
                  <c:v>-550.36057200000016</c:v>
                </c:pt>
                <c:pt idx="7">
                  <c:v>-579.79642500000023</c:v>
                </c:pt>
                <c:pt idx="8">
                  <c:v>-579.2597909999995</c:v>
                </c:pt>
                <c:pt idx="9">
                  <c:v>-647.33909000000017</c:v>
                </c:pt>
                <c:pt idx="10">
                  <c:v>-784.09432800000013</c:v>
                </c:pt>
                <c:pt idx="11">
                  <c:v>-874.26683700000012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0-43A7-BC01-5C4DC9758F47}"/>
            </c:ext>
          </c:extLst>
        </c:ser>
        <c:ser>
          <c:idx val="2"/>
          <c:order val="2"/>
          <c:tx>
            <c:strRef>
              <c:f>'3'!$A$20</c:f>
              <c:strCache>
                <c:ptCount val="1"/>
                <c:pt idx="0">
                  <c:v>Ztráty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val>
            <c:numRef>
              <c:f>'3'!$B$20:$M$20</c:f>
              <c:numCache>
                <c:formatCode>#,##0.0</c:formatCode>
                <c:ptCount val="12"/>
                <c:pt idx="0">
                  <c:v>-1414.4430550000011</c:v>
                </c:pt>
                <c:pt idx="1">
                  <c:v>-1116.2978259999998</c:v>
                </c:pt>
                <c:pt idx="2">
                  <c:v>-1102.7078199999999</c:v>
                </c:pt>
                <c:pt idx="3">
                  <c:v>-1055.5000810000004</c:v>
                </c:pt>
                <c:pt idx="4">
                  <c:v>-855.56196299999988</c:v>
                </c:pt>
                <c:pt idx="5">
                  <c:v>-765.30125899999996</c:v>
                </c:pt>
                <c:pt idx="6">
                  <c:v>-750.42341899999974</c:v>
                </c:pt>
                <c:pt idx="7">
                  <c:v>-660.98665800000026</c:v>
                </c:pt>
                <c:pt idx="8">
                  <c:v>-844.48901100000012</c:v>
                </c:pt>
                <c:pt idx="9">
                  <c:v>-1001.5707610000006</c:v>
                </c:pt>
                <c:pt idx="10">
                  <c:v>-1158.447470000001</c:v>
                </c:pt>
                <c:pt idx="11">
                  <c:v>-1202.7720809999998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F0-43A7-BC01-5C4DC9758F47}"/>
            </c:ext>
          </c:extLst>
        </c:ser>
        <c:ser>
          <c:idx val="3"/>
          <c:order val="3"/>
          <c:tx>
            <c:strRef>
              <c:f>'3'!$A$21</c:f>
              <c:strCache>
                <c:ptCount val="1"/>
                <c:pt idx="0">
                  <c:v>Vlastní spotřeba tepla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val>
            <c:numRef>
              <c:f>'3'!$B$21:$M$21</c:f>
              <c:numCache>
                <c:formatCode>#,##0.0</c:formatCode>
                <c:ptCount val="12"/>
                <c:pt idx="0">
                  <c:v>-4485.1265129999992</c:v>
                </c:pt>
                <c:pt idx="1">
                  <c:v>-3568.5059980000019</c:v>
                </c:pt>
                <c:pt idx="2">
                  <c:v>-3553.8856499999956</c:v>
                </c:pt>
                <c:pt idx="3">
                  <c:v>-3102.6221029999961</c:v>
                </c:pt>
                <c:pt idx="4">
                  <c:v>-3120.3862819999999</c:v>
                </c:pt>
                <c:pt idx="5">
                  <c:v>-2913.745077999999</c:v>
                </c:pt>
                <c:pt idx="6">
                  <c:v>-2706.5491489999977</c:v>
                </c:pt>
                <c:pt idx="7">
                  <c:v>-2506.7802239999992</c:v>
                </c:pt>
                <c:pt idx="8">
                  <c:v>-2770.1421019999989</c:v>
                </c:pt>
                <c:pt idx="9">
                  <c:v>-2916.1011740000017</c:v>
                </c:pt>
                <c:pt idx="10">
                  <c:v>-3794.6159769999981</c:v>
                </c:pt>
                <c:pt idx="11">
                  <c:v>-4080.7597659999992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F0-43A7-BC01-5C4DC9758F47}"/>
            </c:ext>
          </c:extLst>
        </c:ser>
        <c:ser>
          <c:idx val="4"/>
          <c:order val="4"/>
          <c:tx>
            <c:strRef>
              <c:f>'3'!$A$22</c:f>
              <c:strCache>
                <c:ptCount val="1"/>
                <c:pt idx="0">
                  <c:v>Dodávky tepla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val>
            <c:numRef>
              <c:f>'3'!$B$22:$M$22</c:f>
              <c:numCache>
                <c:formatCode>#,##0.0</c:formatCode>
                <c:ptCount val="12"/>
                <c:pt idx="0">
                  <c:v>-11743.144724</c:v>
                </c:pt>
                <c:pt idx="1">
                  <c:v>-8169.2458019999985</c:v>
                </c:pt>
                <c:pt idx="2">
                  <c:v>-7498.8868439999987</c:v>
                </c:pt>
                <c:pt idx="3">
                  <c:v>-5470.2520000000004</c:v>
                </c:pt>
                <c:pt idx="4">
                  <c:v>-3435.6596740000014</c:v>
                </c:pt>
                <c:pt idx="5">
                  <c:v>-2717.9160650000003</c:v>
                </c:pt>
                <c:pt idx="6">
                  <c:v>-2445.0127619999998</c:v>
                </c:pt>
                <c:pt idx="7">
                  <c:v>-2494.4386650000006</c:v>
                </c:pt>
                <c:pt idx="8">
                  <c:v>-3214.6343040000002</c:v>
                </c:pt>
                <c:pt idx="9">
                  <c:v>-5912.5939490000001</c:v>
                </c:pt>
                <c:pt idx="10">
                  <c:v>-9030.3947310000003</c:v>
                </c:pt>
                <c:pt idx="11">
                  <c:v>-10452.603825999999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F0-43A7-BC01-5C4DC9758F47}"/>
            </c:ext>
          </c:extLst>
        </c:ser>
        <c:ser>
          <c:idx val="5"/>
          <c:order val="5"/>
          <c:tx>
            <c:strRef>
              <c:f>'3'!$A$23</c:f>
              <c:strCache>
                <c:ptCount val="1"/>
                <c:pt idx="0">
                  <c:v>Bilanční rozdíl</c:v>
                </c:pt>
              </c:strCache>
            </c:strRef>
          </c:tx>
          <c:invertIfNegative val="0"/>
          <c:val>
            <c:numRef>
              <c:f>'3'!$B$23:$M$23</c:f>
              <c:numCache>
                <c:formatCode>#,##0.0</c:formatCode>
                <c:ptCount val="12"/>
                <c:pt idx="0">
                  <c:v>-23.656390000000101</c:v>
                </c:pt>
                <c:pt idx="1">
                  <c:v>-14.149415000000772</c:v>
                </c:pt>
                <c:pt idx="2">
                  <c:v>-21.23095000000194</c:v>
                </c:pt>
                <c:pt idx="3">
                  <c:v>-20.845209000000978</c:v>
                </c:pt>
                <c:pt idx="4">
                  <c:v>-24.256893000000218</c:v>
                </c:pt>
                <c:pt idx="5">
                  <c:v>-22.416513000001032</c:v>
                </c:pt>
                <c:pt idx="6">
                  <c:v>-23.947042000001147</c:v>
                </c:pt>
                <c:pt idx="7">
                  <c:v>-18.876101000003473</c:v>
                </c:pt>
                <c:pt idx="8">
                  <c:v>-20.822808000000805</c:v>
                </c:pt>
                <c:pt idx="9">
                  <c:v>-20.934299000000465</c:v>
                </c:pt>
                <c:pt idx="10">
                  <c:v>-19.02894600000036</c:v>
                </c:pt>
                <c:pt idx="11">
                  <c:v>-21.52939100000367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F0-43A7-BC01-5C4DC9758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155136"/>
        <c:axId val="222156672"/>
      </c:barChart>
      <c:catAx>
        <c:axId val="222155136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22156672"/>
        <c:crosses val="autoZero"/>
        <c:auto val="1"/>
        <c:lblAlgn val="ctr"/>
        <c:lblOffset val="100"/>
        <c:noMultiLvlLbl val="0"/>
      </c:catAx>
      <c:valAx>
        <c:axId val="222156672"/>
        <c:scaling>
          <c:orientation val="minMax"/>
          <c:max val="20000"/>
          <c:min val="-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2155136"/>
        <c:crosses val="autoZero"/>
        <c:crossBetween val="between"/>
        <c:majorUnit val="5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Dodávky tepla z uhlí (GJ)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7.6781249999999983E-3"/>
          <c:y val="1.6919162822606405E-3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'5.4'!$A$7</c:f>
              <c:strCache>
                <c:ptCount val="1"/>
                <c:pt idx="0">
                  <c:v>Černé uhlí tříděné</c:v>
                </c:pt>
              </c:strCache>
            </c:strRef>
          </c:tx>
          <c:invertIfNegative val="0"/>
          <c:dPt>
            <c:idx val="1"/>
            <c:invertIfNegative val="0"/>
            <c:bubble3D val="0"/>
            <c:explosion val="51"/>
            <c:extLst>
              <c:ext xmlns:c16="http://schemas.microsoft.com/office/drawing/2014/chart" uri="{C3380CC4-5D6E-409C-BE32-E72D297353CC}">
                <c16:uniqueId val="{00000000-1AED-4DA8-87E2-E2B58DBE8113}"/>
              </c:ext>
            </c:extLst>
          </c:dPt>
          <c:dPt>
            <c:idx val="3"/>
            <c:invertIfNegative val="0"/>
            <c:bubble3D val="0"/>
            <c:explosion val="52"/>
            <c:extLst>
              <c:ext xmlns:c16="http://schemas.microsoft.com/office/drawing/2014/chart" uri="{C3380CC4-5D6E-409C-BE32-E72D297353CC}">
                <c16:uniqueId val="{00000001-1AED-4DA8-87E2-E2B58DBE811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AED-4DA8-87E2-E2B58DBE811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AED-4DA8-87E2-E2B58DBE811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AED-4DA8-87E2-E2B58DBE8113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6-1AED-4DA8-87E2-E2B58DBE8113}"/>
              </c:ext>
            </c:extLst>
          </c:dPt>
          <c:cat>
            <c:strRef>
              <c:f>'5.4'!$B$4:$D$4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'5.4'!$B$7:$D$7</c:f>
              <c:numCache>
                <c:formatCode>#,##0.0</c:formatCode>
                <c:ptCount val="3"/>
                <c:pt idx="0">
                  <c:v>5146.75</c:v>
                </c:pt>
                <c:pt idx="1">
                  <c:v>49931.729999999996</c:v>
                </c:pt>
                <c:pt idx="2">
                  <c:v>56178.15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ED-4DA8-87E2-E2B58DBE8113}"/>
            </c:ext>
          </c:extLst>
        </c:ser>
        <c:ser>
          <c:idx val="1"/>
          <c:order val="1"/>
          <c:tx>
            <c:strRef>
              <c:f>'5.4'!$A$8</c:f>
              <c:strCache>
                <c:ptCount val="1"/>
                <c:pt idx="0">
                  <c:v>Černé uhlí průmyslové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'5.4'!$B$4:$D$4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'5.4'!$B$8:$D$8</c:f>
              <c:numCache>
                <c:formatCode>#,##0.0</c:formatCode>
                <c:ptCount val="3"/>
                <c:pt idx="0">
                  <c:v>374838.766</c:v>
                </c:pt>
                <c:pt idx="1">
                  <c:v>658509.62</c:v>
                </c:pt>
                <c:pt idx="2">
                  <c:v>764857.46600000001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AED-4DA8-87E2-E2B58DBE8113}"/>
            </c:ext>
          </c:extLst>
        </c:ser>
        <c:ser>
          <c:idx val="2"/>
          <c:order val="2"/>
          <c:tx>
            <c:strRef>
              <c:f>'5.4'!$A$9</c:f>
              <c:strCache>
                <c:ptCount val="1"/>
                <c:pt idx="0">
                  <c:v>Černouhelné kaly a granulát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'5.4'!$B$4:$D$4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'5.4'!$B$9:$D$9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AED-4DA8-87E2-E2B58DBE8113}"/>
            </c:ext>
          </c:extLst>
        </c:ser>
        <c:ser>
          <c:idx val="3"/>
          <c:order val="3"/>
          <c:tx>
            <c:strRef>
              <c:f>'5.4'!$A$10</c:f>
              <c:strCache>
                <c:ptCount val="1"/>
                <c:pt idx="0">
                  <c:v>Hnědé uhlí tříděné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'5.4'!$B$4:$D$4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'5.4'!$B$10:$D$10</c:f>
              <c:numCache>
                <c:formatCode>#,##0.0</c:formatCode>
                <c:ptCount val="3"/>
                <c:pt idx="0">
                  <c:v>207303.39300000001</c:v>
                </c:pt>
                <c:pt idx="1">
                  <c:v>401013.30199999997</c:v>
                </c:pt>
                <c:pt idx="2">
                  <c:v>453754.19400000008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AED-4DA8-87E2-E2B58DBE8113}"/>
            </c:ext>
          </c:extLst>
        </c:ser>
        <c:ser>
          <c:idx val="4"/>
          <c:order val="4"/>
          <c:tx>
            <c:strRef>
              <c:f>'5.4'!$A$11</c:f>
              <c:strCache>
                <c:ptCount val="1"/>
                <c:pt idx="0">
                  <c:v>Hnědé uhlí průmyslové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'5.4'!$B$4:$D$4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'5.4'!$B$11:$D$11</c:f>
              <c:numCache>
                <c:formatCode>#,##0.0</c:formatCode>
                <c:ptCount val="3"/>
                <c:pt idx="0">
                  <c:v>2219416.6849999996</c:v>
                </c:pt>
                <c:pt idx="1">
                  <c:v>3482207.2540000002</c:v>
                </c:pt>
                <c:pt idx="2">
                  <c:v>4144889.8679999998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AED-4DA8-87E2-E2B58DBE8113}"/>
            </c:ext>
          </c:extLst>
        </c:ser>
        <c:ser>
          <c:idx val="5"/>
          <c:order val="5"/>
          <c:tx>
            <c:strRef>
              <c:f>'5.4'!$A$12</c:f>
              <c:strCache>
                <c:ptCount val="1"/>
                <c:pt idx="0">
                  <c:v>Hnědé uhlí - Brikety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'5.4'!$B$4:$D$4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'5.4'!$B$12:$D$12</c:f>
              <c:numCache>
                <c:formatCode>#,##0.0</c:formatCode>
                <c:ptCount val="3"/>
                <c:pt idx="0">
                  <c:v>76</c:v>
                </c:pt>
                <c:pt idx="1">
                  <c:v>94</c:v>
                </c:pt>
                <c:pt idx="2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AED-4DA8-87E2-E2B58DBE8113}"/>
            </c:ext>
          </c:extLst>
        </c:ser>
        <c:ser>
          <c:idx val="6"/>
          <c:order val="6"/>
          <c:tx>
            <c:strRef>
              <c:f>'5.4'!$A$13</c:f>
              <c:strCache>
                <c:ptCount val="1"/>
                <c:pt idx="0">
                  <c:v>Hnědé uhlí - Lignit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'5.4'!$B$4:$D$4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'5.4'!$B$13:$D$13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AED-4DA8-87E2-E2B58DBE8113}"/>
            </c:ext>
          </c:extLst>
        </c:ser>
        <c:ser>
          <c:idx val="7"/>
          <c:order val="7"/>
          <c:tx>
            <c:strRef>
              <c:f>'5.4'!$A$14</c:f>
              <c:strCache>
                <c:ptCount val="1"/>
                <c:pt idx="0">
                  <c:v>Hnědé uhlí - Mourové kaly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'5.4'!$B$4:$D$4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'5.4'!$B$14:$D$14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AED-4DA8-87E2-E2B58DBE8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3164800"/>
        <c:axId val="233166336"/>
      </c:barChart>
      <c:catAx>
        <c:axId val="23316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3166336"/>
        <c:crosses val="autoZero"/>
        <c:auto val="1"/>
        <c:lblAlgn val="ctr"/>
        <c:lblOffset val="100"/>
        <c:noMultiLvlLbl val="0"/>
      </c:catAx>
      <c:valAx>
        <c:axId val="233166336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31648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Podíl kategori</a:t>
            </a:r>
            <a:r>
              <a:rPr lang="cs-CZ" sz="1000">
                <a:solidFill>
                  <a:schemeClr val="tx2"/>
                </a:solidFill>
              </a:rPr>
              <a:t>í</a:t>
            </a:r>
            <a:r>
              <a:rPr lang="en-US" sz="1000">
                <a:solidFill>
                  <a:schemeClr val="tx2"/>
                </a:solidFill>
              </a:rPr>
              <a:t> biomasy na </a:t>
            </a:r>
            <a:r>
              <a:rPr lang="cs-CZ" sz="1000">
                <a:solidFill>
                  <a:schemeClr val="tx2"/>
                </a:solidFill>
              </a:rPr>
              <a:t>dodávkách tepla</a:t>
            </a:r>
          </a:p>
        </c:rich>
      </c:tx>
      <c:layout>
        <c:manualLayout>
          <c:xMode val="edge"/>
          <c:yMode val="edge"/>
          <c:x val="4.5019336750016535E-2"/>
          <c:y val="1.38689136490859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64878130227889"/>
          <c:y val="0.35431470639946622"/>
          <c:w val="0.58315899274469118"/>
          <c:h val="0.5755212161156182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0-D9EB-4D55-9B74-18198FE7428B}"/>
              </c:ext>
            </c:extLst>
          </c:dPt>
          <c:dLbls>
            <c:dLbl>
              <c:idx val="0"/>
              <c:layout>
                <c:manualLayout>
                  <c:x val="1.3769370631341843E-2"/>
                  <c:y val="-1.80749074222713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461308610627135"/>
                      <c:h val="7.17372288600080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CDB-4504-ADDF-2645B1B6ACA4}"/>
                </c:ext>
              </c:extLst>
            </c:dLbl>
            <c:dLbl>
              <c:idx val="1"/>
              <c:layout>
                <c:manualLayout>
                  <c:x val="1.3769616281050282E-2"/>
                  <c:y val="-6.44136587263488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E1-49CB-8198-24B956D6F20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BA-41E8-81F4-B85652C4646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BA-41E8-81F4-B85652C464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BA-41E8-81F4-B85652C4646D}"/>
                </c:ext>
              </c:extLst>
            </c:dLbl>
            <c:dLbl>
              <c:idx val="6"/>
              <c:layout>
                <c:manualLayout>
                  <c:x val="2.1646101153916628E-3"/>
                  <c:y val="-0.15773432184834399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DB-4504-ADDF-2645B1B6AC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'5.4'!$A$22:$A$28</c:f>
              <c:strCache>
                <c:ptCount val="7"/>
                <c:pt idx="0">
                  <c:v>Brikety a pelety</c:v>
                </c:pt>
                <c:pt idx="1">
                  <c:v>Celulózové výluhy</c:v>
                </c:pt>
                <c:pt idx="2">
                  <c:v>Kapalná biopaliva</c:v>
                </c:pt>
                <c:pt idx="3">
                  <c:v>Ostatní biomasa</c:v>
                </c:pt>
                <c:pt idx="4">
                  <c:v>Palivové dříví</c:v>
                </c:pt>
                <c:pt idx="5">
                  <c:v>Piliny, kůra, štěpky, dřevní odpad</c:v>
                </c:pt>
                <c:pt idx="6">
                  <c:v>Rostlinné materiály neaglomerované</c:v>
                </c:pt>
              </c:strCache>
            </c:strRef>
          </c:cat>
          <c:val>
            <c:numRef>
              <c:f>'5.4'!$E$22:$E$28</c:f>
              <c:numCache>
                <c:formatCode>0</c:formatCode>
                <c:ptCount val="7"/>
                <c:pt idx="0">
                  <c:v>208738.05799999999</c:v>
                </c:pt>
                <c:pt idx="1">
                  <c:v>223941.8</c:v>
                </c:pt>
                <c:pt idx="2">
                  <c:v>0</c:v>
                </c:pt>
                <c:pt idx="3">
                  <c:v>0</c:v>
                </c:pt>
                <c:pt idx="4">
                  <c:v>151</c:v>
                </c:pt>
                <c:pt idx="5">
                  <c:v>2667099.682</c:v>
                </c:pt>
                <c:pt idx="6">
                  <c:v>130510.25599999999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BA-41E8-81F4-B85652C46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Dodávky tepla z </a:t>
            </a: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biomasy</a:t>
            </a:r>
            <a:r>
              <a:rPr lang="cs-CZ" sz="1000">
                <a:solidFill>
                  <a:schemeClr val="tx2"/>
                </a:solidFill>
              </a:rPr>
              <a:t> (GJ)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0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0077493480694161"/>
          <c:w val="0.85081618087212785"/>
          <c:h val="0.6035447307221842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'5.4'!$A$22</c:f>
              <c:strCache>
                <c:ptCount val="1"/>
                <c:pt idx="0">
                  <c:v>Brikety a pelety</c:v>
                </c:pt>
              </c:strCache>
            </c:strRef>
          </c:tx>
          <c:invertIfNegative val="0"/>
          <c:dPt>
            <c:idx val="1"/>
            <c:invertIfNegative val="0"/>
            <c:bubble3D val="0"/>
            <c:explosion val="51"/>
            <c:extLst>
              <c:ext xmlns:c16="http://schemas.microsoft.com/office/drawing/2014/chart" uri="{C3380CC4-5D6E-409C-BE32-E72D297353CC}">
                <c16:uniqueId val="{00000000-C6A9-4A0A-9229-85C442BD0CF3}"/>
              </c:ext>
            </c:extLst>
          </c:dPt>
          <c:dPt>
            <c:idx val="3"/>
            <c:invertIfNegative val="0"/>
            <c:bubble3D val="0"/>
            <c:explosion val="52"/>
            <c:extLst>
              <c:ext xmlns:c16="http://schemas.microsoft.com/office/drawing/2014/chart" uri="{C3380CC4-5D6E-409C-BE32-E72D297353CC}">
                <c16:uniqueId val="{00000001-C6A9-4A0A-9229-85C442BD0CF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6A9-4A0A-9229-85C442BD0CF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6A9-4A0A-9229-85C442BD0CF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6A9-4A0A-9229-85C442BD0CF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6A9-4A0A-9229-85C442BD0CF3}"/>
              </c:ext>
            </c:extLst>
          </c:dPt>
          <c:cat>
            <c:strRef>
              <c:f>'5.4'!$B$19:$D$19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'5.4'!$B$22:$D$22</c:f>
              <c:numCache>
                <c:formatCode>#,##0.0</c:formatCode>
                <c:ptCount val="3"/>
                <c:pt idx="0">
                  <c:v>48605.956999999995</c:v>
                </c:pt>
                <c:pt idx="1">
                  <c:v>82605.693999999989</c:v>
                </c:pt>
                <c:pt idx="2">
                  <c:v>77526.407000000007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A9-4A0A-9229-85C442BD0CF3}"/>
            </c:ext>
          </c:extLst>
        </c:ser>
        <c:ser>
          <c:idx val="1"/>
          <c:order val="1"/>
          <c:tx>
            <c:strRef>
              <c:f>'5.4'!$A$23</c:f>
              <c:strCache>
                <c:ptCount val="1"/>
                <c:pt idx="0">
                  <c:v>Celulózové výluhy</c:v>
                </c:pt>
              </c:strCache>
            </c:strRef>
          </c:tx>
          <c:invertIfNegative val="0"/>
          <c:cat>
            <c:strRef>
              <c:f>'5.4'!$B$19:$D$19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'5.4'!$B$23:$D$23</c:f>
              <c:numCache>
                <c:formatCode>#,##0.0</c:formatCode>
                <c:ptCount val="3"/>
                <c:pt idx="0">
                  <c:v>48826.71</c:v>
                </c:pt>
                <c:pt idx="1">
                  <c:v>84553.29</c:v>
                </c:pt>
                <c:pt idx="2">
                  <c:v>90561.8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A9-4A0A-9229-85C442BD0CF3}"/>
            </c:ext>
          </c:extLst>
        </c:ser>
        <c:ser>
          <c:idx val="2"/>
          <c:order val="2"/>
          <c:tx>
            <c:strRef>
              <c:f>'5.4'!$A$24</c:f>
              <c:strCache>
                <c:ptCount val="1"/>
                <c:pt idx="0">
                  <c:v>Kapalná biopaliva</c:v>
                </c:pt>
              </c:strCache>
            </c:strRef>
          </c:tx>
          <c:invertIfNegative val="0"/>
          <c:cat>
            <c:strRef>
              <c:f>'5.4'!$B$19:$D$19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'5.4'!$B$24:$D$24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A9-4A0A-9229-85C442BD0CF3}"/>
            </c:ext>
          </c:extLst>
        </c:ser>
        <c:ser>
          <c:idx val="3"/>
          <c:order val="3"/>
          <c:tx>
            <c:strRef>
              <c:f>'5.4'!$A$25</c:f>
              <c:strCache>
                <c:ptCount val="1"/>
                <c:pt idx="0">
                  <c:v>Ostatní biomasa</c:v>
                </c:pt>
              </c:strCache>
            </c:strRef>
          </c:tx>
          <c:invertIfNegative val="0"/>
          <c:cat>
            <c:strRef>
              <c:f>'5.4'!$B$19:$D$19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'5.4'!$B$25:$D$25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A9-4A0A-9229-85C442BD0CF3}"/>
            </c:ext>
          </c:extLst>
        </c:ser>
        <c:ser>
          <c:idx val="4"/>
          <c:order val="4"/>
          <c:tx>
            <c:strRef>
              <c:f>'5.4'!$A$26</c:f>
              <c:strCache>
                <c:ptCount val="1"/>
                <c:pt idx="0">
                  <c:v>Palivové dříví</c:v>
                </c:pt>
              </c:strCache>
            </c:strRef>
          </c:tx>
          <c:invertIfNegative val="0"/>
          <c:cat>
            <c:strRef>
              <c:f>'5.4'!$B$19:$D$19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'5.4'!$B$26:$D$26</c:f>
              <c:numCache>
                <c:formatCode>#,##0.0</c:formatCode>
                <c:ptCount val="3"/>
                <c:pt idx="0">
                  <c:v>48</c:v>
                </c:pt>
                <c:pt idx="1">
                  <c:v>59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A9-4A0A-9229-85C442BD0CF3}"/>
            </c:ext>
          </c:extLst>
        </c:ser>
        <c:ser>
          <c:idx val="5"/>
          <c:order val="5"/>
          <c:tx>
            <c:strRef>
              <c:f>'5.4'!$A$27</c:f>
              <c:strCache>
                <c:ptCount val="1"/>
                <c:pt idx="0">
                  <c:v>Piliny, kůra, štěpky, dřevní odpad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'5.4'!$B$19:$D$19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'5.4'!$B$27:$D$27</c:f>
              <c:numCache>
                <c:formatCode>#,##0.0</c:formatCode>
                <c:ptCount val="3"/>
                <c:pt idx="0">
                  <c:v>672701.11500000011</c:v>
                </c:pt>
                <c:pt idx="1">
                  <c:v>937621.14099999983</c:v>
                </c:pt>
                <c:pt idx="2">
                  <c:v>1056777.4259999997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A9-4A0A-9229-85C442BD0CF3}"/>
            </c:ext>
          </c:extLst>
        </c:ser>
        <c:ser>
          <c:idx val="6"/>
          <c:order val="6"/>
          <c:tx>
            <c:strRef>
              <c:f>'5.4'!$A$28</c:f>
              <c:strCache>
                <c:ptCount val="1"/>
                <c:pt idx="0">
                  <c:v>Rostlinné materiály neaglomerované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'5.4'!$B$19:$D$19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'5.4'!$B$28:$D$28</c:f>
              <c:numCache>
                <c:formatCode>#,##0.0</c:formatCode>
                <c:ptCount val="3"/>
                <c:pt idx="0">
                  <c:v>30208.960999999999</c:v>
                </c:pt>
                <c:pt idx="1">
                  <c:v>49031.739000000001</c:v>
                </c:pt>
                <c:pt idx="2">
                  <c:v>51269.556000000004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A9-4A0A-9229-85C442BD0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3328640"/>
        <c:axId val="233330176"/>
      </c:barChart>
      <c:catAx>
        <c:axId val="23332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3330176"/>
        <c:crosses val="autoZero"/>
        <c:auto val="1"/>
        <c:lblAlgn val="ctr"/>
        <c:lblOffset val="100"/>
        <c:noMultiLvlLbl val="0"/>
      </c:catAx>
      <c:valAx>
        <c:axId val="23333017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3328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Podíl kategori</a:t>
            </a:r>
            <a:r>
              <a:rPr lang="cs-CZ" sz="1000">
                <a:solidFill>
                  <a:schemeClr val="tx2"/>
                </a:solidFill>
              </a:rPr>
              <a:t>í</a:t>
            </a:r>
            <a:r>
              <a:rPr lang="en-US" sz="1000">
                <a:solidFill>
                  <a:schemeClr val="tx2"/>
                </a:solidFill>
              </a:rPr>
              <a:t> </a:t>
            </a:r>
            <a:r>
              <a:rPr lang="cs-CZ" sz="1000">
                <a:solidFill>
                  <a:schemeClr val="tx2"/>
                </a:solidFill>
              </a:rPr>
              <a:t>bioplynu</a:t>
            </a:r>
            <a:r>
              <a:rPr lang="en-US" sz="1000">
                <a:solidFill>
                  <a:schemeClr val="tx2"/>
                </a:solidFill>
              </a:rPr>
              <a:t> na </a:t>
            </a:r>
            <a:r>
              <a:rPr lang="cs-CZ" sz="1000">
                <a:solidFill>
                  <a:schemeClr val="tx2"/>
                </a:solidFill>
              </a:rPr>
              <a:t>dodávkách tepla</a:t>
            </a:r>
          </a:p>
        </c:rich>
      </c:tx>
      <c:layout>
        <c:manualLayout>
          <c:xMode val="edge"/>
          <c:yMode val="edge"/>
          <c:x val="4.7782213039171476E-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05077382568558"/>
          <c:y val="0.36383960117915298"/>
          <c:w val="0.470966603312517"/>
          <c:h val="0.54235345322472317"/>
        </c:manualLayout>
      </c:layout>
      <c:doughnutChart>
        <c:varyColors val="1"/>
        <c:ser>
          <c:idx val="0"/>
          <c:order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C87A-4AC0-B436-9882062371ED}"/>
                </c:ext>
              </c:extLst>
            </c:dLbl>
            <c:dLbl>
              <c:idx val="1"/>
              <c:layout>
                <c:manualLayout>
                  <c:x val="0.16454758001666173"/>
                  <c:y val="4.7851358356756253E-2"/>
                </c:manualLayout>
              </c:layout>
              <c:numFmt formatCode="0%" sourceLinked="0"/>
              <c:spPr>
                <a:ln w="3175"/>
              </c:spPr>
              <c:txPr>
                <a:bodyPr/>
                <a:lstStyle/>
                <a:p>
                  <a:pPr>
                    <a:defRPr sz="900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385-9178-87F937D55918}"/>
                </c:ext>
              </c:extLst>
            </c:dLbl>
            <c:dLbl>
              <c:idx val="2"/>
              <c:layout>
                <c:manualLayout>
                  <c:x val="1.365187713310580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8D-48F6-83FC-D0F41AEA2F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'5.4'!$A$36:$A$38</c:f>
              <c:strCache>
                <c:ptCount val="3"/>
                <c:pt idx="0">
                  <c:v>Skládkový plyn</c:v>
                </c:pt>
                <c:pt idx="1">
                  <c:v>Kalový plyn (ČOV)</c:v>
                </c:pt>
                <c:pt idx="2">
                  <c:v>Ostatní bioplyn</c:v>
                </c:pt>
              </c:strCache>
            </c:strRef>
          </c:cat>
          <c:val>
            <c:numRef>
              <c:f>'5.4'!$E$36:$E$38</c:f>
              <c:numCache>
                <c:formatCode>0%</c:formatCode>
                <c:ptCount val="3"/>
                <c:pt idx="0">
                  <c:v>0.12756459119178037</c:v>
                </c:pt>
                <c:pt idx="1">
                  <c:v>1.9053010893378262E-2</c:v>
                </c:pt>
                <c:pt idx="2">
                  <c:v>0.85338239791484138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CA-4385-9178-87F937D55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71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Dodávky tepla </a:t>
            </a:r>
            <a:r>
              <a:rPr lang="cs-CZ" sz="1000" baseline="0">
                <a:solidFill>
                  <a:schemeClr val="tx2"/>
                </a:solidFill>
              </a:rPr>
              <a:t>z bioplynu (GJ)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20874583333333332"/>
          <c:w val="0.84557883094801833"/>
          <c:h val="0.613493749999999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'5.4'!$A$36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'5.4'!$B$33:$D$33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'5.4'!$B$36:$D$36</c:f>
              <c:numCache>
                <c:formatCode>#,##0.0</c:formatCode>
                <c:ptCount val="3"/>
                <c:pt idx="0">
                  <c:v>7184</c:v>
                </c:pt>
                <c:pt idx="1">
                  <c:v>6517</c:v>
                </c:pt>
                <c:pt idx="2">
                  <c:v>7299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6-4525-B39C-E4AC50293D06}"/>
            </c:ext>
          </c:extLst>
        </c:ser>
        <c:ser>
          <c:idx val="1"/>
          <c:order val="1"/>
          <c:tx>
            <c:strRef>
              <c:f>'5.4'!$A$37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cat>
            <c:strRef>
              <c:f>'5.4'!$B$33:$D$33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'5.4'!$B$37:$D$37</c:f>
              <c:numCache>
                <c:formatCode>#,##0.0</c:formatCode>
                <c:ptCount val="3"/>
                <c:pt idx="0">
                  <c:v>1195.3090000000002</c:v>
                </c:pt>
                <c:pt idx="1">
                  <c:v>1023.591</c:v>
                </c:pt>
                <c:pt idx="2">
                  <c:v>917.654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6-4525-B39C-E4AC50293D06}"/>
            </c:ext>
          </c:extLst>
        </c:ser>
        <c:ser>
          <c:idx val="2"/>
          <c:order val="2"/>
          <c:tx>
            <c:strRef>
              <c:f>'5.4'!$A$38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cat>
            <c:strRef>
              <c:f>'5.4'!$B$33:$D$33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'5.4'!$B$38:$D$38</c:f>
              <c:numCache>
                <c:formatCode>#,##0.0</c:formatCode>
                <c:ptCount val="3"/>
                <c:pt idx="0">
                  <c:v>38279.671999999999</c:v>
                </c:pt>
                <c:pt idx="1">
                  <c:v>48340.948000000004</c:v>
                </c:pt>
                <c:pt idx="2">
                  <c:v>53865.311000000016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66-4525-B39C-E4AC50293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5041152"/>
        <c:axId val="235042688"/>
      </c:barChart>
      <c:catAx>
        <c:axId val="23504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5042688"/>
        <c:crosses val="autoZero"/>
        <c:auto val="1"/>
        <c:lblAlgn val="ctr"/>
        <c:lblOffset val="100"/>
        <c:noMultiLvlLbl val="0"/>
      </c:catAx>
      <c:valAx>
        <c:axId val="23504268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041152"/>
        <c:crosses val="autoZero"/>
        <c:crossBetween val="between"/>
        <c:majorUnit val="1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'5.4'!$G$22</c:f>
              <c:strCache>
                <c:ptCount val="1"/>
              </c:strCache>
            </c:strRef>
          </c:tx>
          <c:invertIfNegative val="0"/>
          <c:cat>
            <c:numRef>
              <c:f>'5.4'!$H$21</c:f>
              <c:numCache>
                <c:formatCode>General</c:formatCode>
                <c:ptCount val="1"/>
              </c:numCache>
            </c:numRef>
          </c:cat>
          <c:val>
            <c:numRef>
              <c:f>'5.4'!$H$22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BAB-4D3B-9176-13160CFDC7FE}"/>
            </c:ext>
          </c:extLst>
        </c:ser>
        <c:ser>
          <c:idx val="1"/>
          <c:order val="1"/>
          <c:tx>
            <c:strRef>
              <c:f>'5.4'!$G$23</c:f>
              <c:strCache>
                <c:ptCount val="1"/>
              </c:strCache>
            </c:strRef>
          </c:tx>
          <c:invertIfNegative val="0"/>
          <c:cat>
            <c:numRef>
              <c:f>'5.4'!$H$21</c:f>
              <c:numCache>
                <c:formatCode>General</c:formatCode>
                <c:ptCount val="1"/>
              </c:numCache>
            </c:numRef>
          </c:cat>
          <c:val>
            <c:numRef>
              <c:f>'5.4'!$H$23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BAB-4D3B-9176-13160CFDC7FE}"/>
            </c:ext>
          </c:extLst>
        </c:ser>
        <c:ser>
          <c:idx val="2"/>
          <c:order val="2"/>
          <c:tx>
            <c:strRef>
              <c:f>'5.4'!$G$24</c:f>
              <c:strCache>
                <c:ptCount val="1"/>
              </c:strCache>
            </c:strRef>
          </c:tx>
          <c:invertIfNegative val="0"/>
          <c:cat>
            <c:numRef>
              <c:f>'5.4'!$H$21</c:f>
              <c:numCache>
                <c:formatCode>General</c:formatCode>
                <c:ptCount val="1"/>
              </c:numCache>
            </c:numRef>
          </c:cat>
          <c:val>
            <c:numRef>
              <c:f>'5.4'!$H$24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BAB-4D3B-9176-13160CFDC7FE}"/>
            </c:ext>
          </c:extLst>
        </c:ser>
        <c:ser>
          <c:idx val="3"/>
          <c:order val="3"/>
          <c:tx>
            <c:strRef>
              <c:f>'5.4'!$G$25</c:f>
              <c:strCache>
                <c:ptCount val="1"/>
              </c:strCache>
            </c:strRef>
          </c:tx>
          <c:invertIfNegative val="0"/>
          <c:cat>
            <c:numRef>
              <c:f>'5.4'!$H$21</c:f>
              <c:numCache>
                <c:formatCode>General</c:formatCode>
                <c:ptCount val="1"/>
              </c:numCache>
            </c:numRef>
          </c:cat>
          <c:val>
            <c:numRef>
              <c:f>'5.4'!$H$25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BAB-4D3B-9176-13160CFDC7FE}"/>
            </c:ext>
          </c:extLst>
        </c:ser>
        <c:ser>
          <c:idx val="4"/>
          <c:order val="4"/>
          <c:tx>
            <c:strRef>
              <c:f>'5.4'!$G$26</c:f>
              <c:strCache>
                <c:ptCount val="1"/>
              </c:strCache>
            </c:strRef>
          </c:tx>
          <c:invertIfNegative val="0"/>
          <c:cat>
            <c:numRef>
              <c:f>'5.4'!$H$21</c:f>
              <c:numCache>
                <c:formatCode>General</c:formatCode>
                <c:ptCount val="1"/>
              </c:numCache>
            </c:numRef>
          </c:cat>
          <c:val>
            <c:numRef>
              <c:f>'5.4'!$H$26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BAB-4D3B-9176-13160CFDC7FE}"/>
            </c:ext>
          </c:extLst>
        </c:ser>
        <c:ser>
          <c:idx val="5"/>
          <c:order val="5"/>
          <c:tx>
            <c:strRef>
              <c:f>'5.4'!$G$27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'5.4'!$H$21</c:f>
              <c:numCache>
                <c:formatCode>General</c:formatCode>
                <c:ptCount val="1"/>
              </c:numCache>
            </c:numRef>
          </c:cat>
          <c:val>
            <c:numRef>
              <c:f>'5.4'!$H$27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BAB-4D3B-9176-13160CFDC7FE}"/>
            </c:ext>
          </c:extLst>
        </c:ser>
        <c:ser>
          <c:idx val="6"/>
          <c:order val="6"/>
          <c:tx>
            <c:strRef>
              <c:f>'5.4'!$G$28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'5.4'!$H$21</c:f>
              <c:numCache>
                <c:formatCode>General</c:formatCode>
                <c:ptCount val="1"/>
              </c:numCache>
            </c:numRef>
          </c:cat>
          <c:val>
            <c:numRef>
              <c:f>'5.4'!$H$28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4BAB-4D3B-9176-13160CFDC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095168"/>
        <c:axId val="235096704"/>
      </c:barChart>
      <c:catAx>
        <c:axId val="235095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5096704"/>
        <c:crosses val="autoZero"/>
        <c:auto val="1"/>
        <c:lblAlgn val="ctr"/>
        <c:lblOffset val="100"/>
        <c:noMultiLvlLbl val="0"/>
      </c:catAx>
      <c:valAx>
        <c:axId val="2350967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350951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'5.4'!$G$36</c:f>
              <c:strCache>
                <c:ptCount val="1"/>
              </c:strCache>
            </c:strRef>
          </c:tx>
          <c:invertIfNegative val="0"/>
          <c:cat>
            <c:numRef>
              <c:f>'5.4'!$H$35</c:f>
              <c:numCache>
                <c:formatCode>General</c:formatCode>
                <c:ptCount val="1"/>
              </c:numCache>
            </c:numRef>
          </c:cat>
          <c:val>
            <c:numRef>
              <c:f>'5.4'!$H$36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DDA-418B-8F7D-C9525CDB7C14}"/>
            </c:ext>
          </c:extLst>
        </c:ser>
        <c:ser>
          <c:idx val="1"/>
          <c:order val="1"/>
          <c:tx>
            <c:strRef>
              <c:f>'5.4'!$G$37</c:f>
              <c:strCache>
                <c:ptCount val="1"/>
              </c:strCache>
            </c:strRef>
          </c:tx>
          <c:invertIfNegative val="0"/>
          <c:cat>
            <c:numRef>
              <c:f>'5.4'!$H$35</c:f>
              <c:numCache>
                <c:formatCode>General</c:formatCode>
                <c:ptCount val="1"/>
              </c:numCache>
            </c:numRef>
          </c:cat>
          <c:val>
            <c:numRef>
              <c:f>'5.4'!$H$37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DDA-418B-8F7D-C9525CDB7C14}"/>
            </c:ext>
          </c:extLst>
        </c:ser>
        <c:ser>
          <c:idx val="2"/>
          <c:order val="2"/>
          <c:tx>
            <c:strRef>
              <c:f>'5.4'!$G$38</c:f>
              <c:strCache>
                <c:ptCount val="1"/>
              </c:strCache>
            </c:strRef>
          </c:tx>
          <c:invertIfNegative val="0"/>
          <c:cat>
            <c:numRef>
              <c:f>'5.4'!$H$35</c:f>
              <c:numCache>
                <c:formatCode>General</c:formatCode>
                <c:ptCount val="1"/>
              </c:numCache>
            </c:numRef>
          </c:cat>
          <c:val>
            <c:numRef>
              <c:f>'5.4'!$H$38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DDA-418B-8F7D-C9525CDB7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209856"/>
        <c:axId val="235211392"/>
      </c:barChart>
      <c:catAx>
        <c:axId val="235209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5211392"/>
        <c:crosses val="autoZero"/>
        <c:auto val="1"/>
        <c:lblAlgn val="ctr"/>
        <c:lblOffset val="100"/>
        <c:noMultiLvlLbl val="0"/>
      </c:catAx>
      <c:valAx>
        <c:axId val="2352113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352098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'5.4'!$G$7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'5.4'!$H$6</c:f>
              <c:numCache>
                <c:formatCode>General</c:formatCode>
                <c:ptCount val="1"/>
              </c:numCache>
            </c:numRef>
          </c:cat>
          <c:val>
            <c:numRef>
              <c:f>'5.4'!$H$7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E9F-4E23-BE1A-AFA49BA024E5}"/>
            </c:ext>
          </c:extLst>
        </c:ser>
        <c:ser>
          <c:idx val="1"/>
          <c:order val="1"/>
          <c:tx>
            <c:strRef>
              <c:f>'5.4'!$G$8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'5.4'!$H$6</c:f>
              <c:numCache>
                <c:formatCode>General</c:formatCode>
                <c:ptCount val="1"/>
              </c:numCache>
            </c:numRef>
          </c:cat>
          <c:val>
            <c:numRef>
              <c:f>'5.4'!$H$8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E9F-4E23-BE1A-AFA49BA024E5}"/>
            </c:ext>
          </c:extLst>
        </c:ser>
        <c:ser>
          <c:idx val="2"/>
          <c:order val="2"/>
          <c:tx>
            <c:strRef>
              <c:f>'5.4'!$G$9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'5.4'!$H$6</c:f>
              <c:numCache>
                <c:formatCode>General</c:formatCode>
                <c:ptCount val="1"/>
              </c:numCache>
            </c:numRef>
          </c:cat>
          <c:val>
            <c:numRef>
              <c:f>'5.4'!$H$9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E9F-4E23-BE1A-AFA49BA024E5}"/>
            </c:ext>
          </c:extLst>
        </c:ser>
        <c:ser>
          <c:idx val="3"/>
          <c:order val="3"/>
          <c:tx>
            <c:strRef>
              <c:f>'5.4'!$G$10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'5.4'!$H$6</c:f>
              <c:numCache>
                <c:formatCode>General</c:formatCode>
                <c:ptCount val="1"/>
              </c:numCache>
            </c:numRef>
          </c:cat>
          <c:val>
            <c:numRef>
              <c:f>'5.4'!$H$10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E9F-4E23-BE1A-AFA49BA024E5}"/>
            </c:ext>
          </c:extLst>
        </c:ser>
        <c:ser>
          <c:idx val="4"/>
          <c:order val="4"/>
          <c:tx>
            <c:strRef>
              <c:f>'5.4'!$G$11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'5.4'!$H$6</c:f>
              <c:numCache>
                <c:formatCode>General</c:formatCode>
                <c:ptCount val="1"/>
              </c:numCache>
            </c:numRef>
          </c:cat>
          <c:val>
            <c:numRef>
              <c:f>'5.4'!$H$11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E9F-4E23-BE1A-AFA49BA024E5}"/>
            </c:ext>
          </c:extLst>
        </c:ser>
        <c:ser>
          <c:idx val="5"/>
          <c:order val="5"/>
          <c:tx>
            <c:strRef>
              <c:f>'5.4'!$G$12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'5.4'!$H$6</c:f>
              <c:numCache>
                <c:formatCode>General</c:formatCode>
                <c:ptCount val="1"/>
              </c:numCache>
            </c:numRef>
          </c:cat>
          <c:val>
            <c:numRef>
              <c:f>'5.4'!$H$12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E9F-4E23-BE1A-AFA49BA024E5}"/>
            </c:ext>
          </c:extLst>
        </c:ser>
        <c:ser>
          <c:idx val="6"/>
          <c:order val="6"/>
          <c:tx>
            <c:strRef>
              <c:f>'5.4'!$G$13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'5.4'!$H$6</c:f>
              <c:numCache>
                <c:formatCode>General</c:formatCode>
                <c:ptCount val="1"/>
              </c:numCache>
            </c:numRef>
          </c:cat>
          <c:val>
            <c:numRef>
              <c:f>'5.4'!$H$13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E9F-4E23-BE1A-AFA49BA024E5}"/>
            </c:ext>
          </c:extLst>
        </c:ser>
        <c:ser>
          <c:idx val="7"/>
          <c:order val="7"/>
          <c:tx>
            <c:strRef>
              <c:f>'5.4'!$G$14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'5.4'!$H$6</c:f>
              <c:numCache>
                <c:formatCode>General</c:formatCode>
                <c:ptCount val="1"/>
              </c:numCache>
            </c:numRef>
          </c:cat>
          <c:val>
            <c:numRef>
              <c:f>'5.4'!$H$14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E9F-4E23-BE1A-AFA49BA02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256832"/>
        <c:axId val="235279104"/>
      </c:barChart>
      <c:catAx>
        <c:axId val="23525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5279104"/>
        <c:crosses val="autoZero"/>
        <c:auto val="1"/>
        <c:lblAlgn val="ctr"/>
        <c:lblOffset val="100"/>
        <c:noMultiLvlLbl val="0"/>
      </c:catAx>
      <c:valAx>
        <c:axId val="235279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352568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Podíl </a:t>
            </a:r>
            <a:r>
              <a:rPr lang="cs-CZ" sz="1000">
                <a:solidFill>
                  <a:schemeClr val="tx2"/>
                </a:solidFill>
              </a:rPr>
              <a:t>krajů ČR na </a:t>
            </a:r>
            <a:r>
              <a:rPr lang="en-US" sz="1000">
                <a:solidFill>
                  <a:schemeClr val="tx2"/>
                </a:solidFill>
              </a:rPr>
              <a:t>instalované</a:t>
            </a:r>
            <a:r>
              <a:rPr lang="cs-CZ" sz="1000">
                <a:solidFill>
                  <a:schemeClr val="tx2"/>
                </a:solidFill>
              </a:rPr>
              <a:t>m</a:t>
            </a:r>
            <a:r>
              <a:rPr lang="en-US" sz="1000">
                <a:solidFill>
                  <a:schemeClr val="tx2"/>
                </a:solidFill>
              </a:rPr>
              <a:t> výkonu </a:t>
            </a:r>
            <a:endParaRPr lang="cs-CZ" sz="1000">
              <a:solidFill>
                <a:schemeClr val="tx2"/>
              </a:solidFill>
            </a:endParaRPr>
          </a:p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v</a:t>
            </a:r>
            <a:r>
              <a:rPr lang="cs-CZ" sz="1000">
                <a:solidFill>
                  <a:schemeClr val="tx2"/>
                </a:solidFill>
              </a:rPr>
              <a:t>ýroben tepla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5281609763550259E-2"/>
          <c:y val="1.4397734000730657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9.5651118446039352E-2"/>
          <c:y val="0.15935589614594692"/>
          <c:w val="0.76778165406546883"/>
          <c:h val="0.7870965152295640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A-3674-42EF-8DF5-AEED346609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9-3674-42EF-8DF5-AEED346609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3674-42EF-8DF5-AEED346609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3674-42EF-8DF5-AEED346609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C1F1-4538-A25D-E7701F891F2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0-C1F1-4538-A25D-E7701F891F20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3-C1F1-4538-A25D-E7701F891F2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1F1-4538-A25D-E7701F891F20}"/>
              </c:ext>
            </c:extLst>
          </c:dPt>
          <c:dPt>
            <c:idx val="8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4-C1F1-4538-A25D-E7701F891F20}"/>
              </c:ext>
            </c:extLst>
          </c:dPt>
          <c:dPt>
            <c:idx val="9"/>
            <c:bubble3D val="0"/>
            <c:spPr>
              <a:solidFill>
                <a:srgbClr val="646363"/>
              </a:solidFill>
            </c:spPr>
            <c:extLst>
              <c:ext xmlns:c16="http://schemas.microsoft.com/office/drawing/2014/chart" uri="{C3380CC4-5D6E-409C-BE32-E72D297353CC}">
                <c16:uniqueId val="{00000006-3674-42EF-8DF5-AEED34660903}"/>
              </c:ext>
            </c:extLst>
          </c:dPt>
          <c:dPt>
            <c:idx val="10"/>
            <c:bubble3D val="0"/>
            <c:spPr>
              <a:solidFill>
                <a:srgbClr val="9D9D9C"/>
              </a:solidFill>
            </c:spPr>
            <c:extLst>
              <c:ext xmlns:c16="http://schemas.microsoft.com/office/drawing/2014/chart" uri="{C3380CC4-5D6E-409C-BE32-E72D297353CC}">
                <c16:uniqueId val="{00000005-C1F1-4538-A25D-E7701F891F20}"/>
              </c:ext>
            </c:extLst>
          </c:dPt>
          <c:dPt>
            <c:idx val="11"/>
            <c:bubble3D val="0"/>
            <c:spPr>
              <a:solidFill>
                <a:srgbClr val="D0D0D0"/>
              </a:solidFill>
            </c:spPr>
            <c:extLst>
              <c:ext xmlns:c16="http://schemas.microsoft.com/office/drawing/2014/chart" uri="{C3380CC4-5D6E-409C-BE32-E72D297353CC}">
                <c16:uniqueId val="{00000005-3674-42EF-8DF5-AEED34660903}"/>
              </c:ext>
            </c:extLst>
          </c:dPt>
          <c:dPt>
            <c:idx val="12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4-3674-42EF-8DF5-AEED34660903}"/>
              </c:ext>
            </c:extLst>
          </c:dPt>
          <c:dPt>
            <c:idx val="13"/>
            <c:bubble3D val="0"/>
            <c:spPr>
              <a:pattFill prst="ltUpDiag">
                <a:fgClr>
                  <a:schemeClr val="accent5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3674-42EF-8DF5-AEED34660903}"/>
              </c:ext>
            </c:extLst>
          </c:dPt>
          <c:dLbls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C1F1-4538-A25D-E7701F891F20}"/>
                </c:ext>
              </c:extLst>
            </c:dLbl>
            <c:dLbl>
              <c:idx val="12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3674-42EF-8DF5-AEED34660903}"/>
                </c:ext>
              </c:extLst>
            </c:dLbl>
            <c:dLbl>
              <c:idx val="13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674-42EF-8DF5-AEED346609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'6'!$A$23:$A$36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'6'!$B$23:$B$36</c:f>
              <c:numCache>
                <c:formatCode>General</c:formatCode>
                <c:ptCount val="14"/>
                <c:pt idx="0">
                  <c:v>1689.3101000000004</c:v>
                </c:pt>
                <c:pt idx="1">
                  <c:v>2150.8530000000032</c:v>
                </c:pt>
                <c:pt idx="2">
                  <c:v>1545.8672599999991</c:v>
                </c:pt>
                <c:pt idx="3">
                  <c:v>2799.3470000000002</c:v>
                </c:pt>
                <c:pt idx="4">
                  <c:v>625.64060000000029</c:v>
                </c:pt>
                <c:pt idx="5">
                  <c:v>976.6320999999997</c:v>
                </c:pt>
                <c:pt idx="6">
                  <c:v>412.03040000000004</c:v>
                </c:pt>
                <c:pt idx="7">
                  <c:v>5939.6218999999965</c:v>
                </c:pt>
                <c:pt idx="8">
                  <c:v>1240.9554499999999</c:v>
                </c:pt>
                <c:pt idx="9">
                  <c:v>3488.3402999999994</c:v>
                </c:pt>
                <c:pt idx="10">
                  <c:v>1008.3918000000003</c:v>
                </c:pt>
                <c:pt idx="11">
                  <c:v>4533.2522000000008</c:v>
                </c:pt>
                <c:pt idx="12">
                  <c:v>9839.2477999999992</c:v>
                </c:pt>
                <c:pt idx="13">
                  <c:v>1262.8956999999994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F1-4538-A25D-E7701F891F2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Instalovaný výkon v krajích ČR</a:t>
            </a:r>
            <a:r>
              <a:rPr lang="cs-CZ" sz="1000">
                <a:solidFill>
                  <a:schemeClr val="tx2"/>
                </a:solidFill>
              </a:rPr>
              <a:t>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M</a:t>
            </a:r>
            <a:r>
              <a:rPr lang="en-US" sz="1000">
                <a:solidFill>
                  <a:schemeClr val="tx2"/>
                </a:solidFill>
              </a:rPr>
              <a:t>W</a:t>
            </a:r>
            <a:r>
              <a:rPr lang="cs-CZ" sz="1000" baseline="-25000">
                <a:solidFill>
                  <a:schemeClr val="tx2"/>
                </a:solidFill>
              </a:rPr>
              <a:t>t</a:t>
            </a:r>
            <a:r>
              <a:rPr lang="en-US" sz="1000">
                <a:solidFill>
                  <a:schemeClr val="tx2"/>
                </a:solidFill>
              </a:rPr>
              <a:t>)</a:t>
            </a:r>
          </a:p>
        </c:rich>
      </c:tx>
      <c:layout>
        <c:manualLayout>
          <c:xMode val="edge"/>
          <c:yMode val="edge"/>
          <c:x val="1.6921397006453595E-3"/>
          <c:y val="1.896910537189562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92474673493838E-2"/>
          <c:y val="0.14708329244079391"/>
          <c:w val="0.90821391888190195"/>
          <c:h val="0.4884602790987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'6'!$A$23</c:f>
              <c:strCache>
                <c:ptCount val="1"/>
                <c:pt idx="0">
                  <c:v>PHA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'6'!$A$23:$A$36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'6'!$B$23</c:f>
              <c:numCache>
                <c:formatCode>General</c:formatCode>
                <c:ptCount val="1"/>
                <c:pt idx="0">
                  <c:v>1689.3101000000004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5A-48F7-8E09-CF5ED967ED24}"/>
            </c:ext>
          </c:extLst>
        </c:ser>
        <c:ser>
          <c:idx val="1"/>
          <c:order val="1"/>
          <c:tx>
            <c:strRef>
              <c:f>'6'!$A$24</c:f>
              <c:strCache>
                <c:ptCount val="1"/>
                <c:pt idx="0">
                  <c:v>JHČ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('6'!$B$22,'6'!$B$24)</c:f>
              <c:numCache>
                <c:formatCode>General</c:formatCode>
                <c:ptCount val="2"/>
                <c:pt idx="1">
                  <c:v>2150.8530000000032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5A-48F7-8E09-CF5ED967ED24}"/>
            </c:ext>
          </c:extLst>
        </c:ser>
        <c:ser>
          <c:idx val="2"/>
          <c:order val="2"/>
          <c:tx>
            <c:strRef>
              <c:f>'6'!$A$25</c:f>
              <c:strCache>
                <c:ptCount val="1"/>
                <c:pt idx="0">
                  <c:v>JHM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('6'!$B$22,'6'!$B$22,'6'!$B$25)</c:f>
              <c:numCache>
                <c:formatCode>General</c:formatCode>
                <c:ptCount val="3"/>
                <c:pt idx="2">
                  <c:v>1545.8672599999991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5A-48F7-8E09-CF5ED967ED24}"/>
            </c:ext>
          </c:extLst>
        </c:ser>
        <c:ser>
          <c:idx val="3"/>
          <c:order val="3"/>
          <c:tx>
            <c:strRef>
              <c:f>'6'!$A$26</c:f>
              <c:strCache>
                <c:ptCount val="1"/>
                <c:pt idx="0">
                  <c:v>KVK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('6'!$B$22,'6'!$B$22,'6'!$B$22,'6'!$B$26)</c:f>
              <c:numCache>
                <c:formatCode>General</c:formatCode>
                <c:ptCount val="4"/>
                <c:pt idx="3">
                  <c:v>2799.3470000000002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5A-48F7-8E09-CF5ED967ED24}"/>
            </c:ext>
          </c:extLst>
        </c:ser>
        <c:ser>
          <c:idx val="4"/>
          <c:order val="4"/>
          <c:tx>
            <c:strRef>
              <c:f>'6'!$A$27</c:f>
              <c:strCache>
                <c:ptCount val="1"/>
                <c:pt idx="0">
                  <c:v>VYS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('6'!$B$22,'6'!$B$22,'6'!$B$22,'6'!$B$22,'6'!$B$27)</c:f>
              <c:numCache>
                <c:formatCode>General</c:formatCode>
                <c:ptCount val="5"/>
                <c:pt idx="4">
                  <c:v>625.64060000000029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5A-48F7-8E09-CF5ED967ED24}"/>
            </c:ext>
          </c:extLst>
        </c:ser>
        <c:ser>
          <c:idx val="5"/>
          <c:order val="5"/>
          <c:tx>
            <c:strRef>
              <c:f>'6'!$A$28</c:f>
              <c:strCache>
                <c:ptCount val="1"/>
                <c:pt idx="0">
                  <c:v>HKK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('6'!$B$22,'6'!$B$22,'6'!$B$22,'6'!$B$22,'6'!$B$22,'6'!$B$28)</c:f>
              <c:numCache>
                <c:formatCode>General</c:formatCode>
                <c:ptCount val="6"/>
                <c:pt idx="5">
                  <c:v>976.6320999999997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35A-48F7-8E09-CF5ED967ED24}"/>
            </c:ext>
          </c:extLst>
        </c:ser>
        <c:ser>
          <c:idx val="6"/>
          <c:order val="6"/>
          <c:tx>
            <c:strRef>
              <c:f>'6'!$A$29</c:f>
              <c:strCache>
                <c:ptCount val="1"/>
                <c:pt idx="0">
                  <c:v>LBK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('6'!$B$22,'6'!$B$22,'6'!$B$22,'6'!$B$22,'6'!$B$22,'6'!$B$22,'6'!$B$29)</c:f>
              <c:numCache>
                <c:formatCode>General</c:formatCode>
                <c:ptCount val="7"/>
                <c:pt idx="6">
                  <c:v>412.03040000000004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35A-48F7-8E09-CF5ED967ED24}"/>
            </c:ext>
          </c:extLst>
        </c:ser>
        <c:ser>
          <c:idx val="7"/>
          <c:order val="7"/>
          <c:tx>
            <c:strRef>
              <c:f>'6'!$A$30</c:f>
              <c:strCache>
                <c:ptCount val="1"/>
                <c:pt idx="0">
                  <c:v>MSK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('6'!$B$22,'6'!$B$22,'6'!$B$22,'6'!$B$22,'6'!$B$22,'6'!$B$22,'6'!$B$22,'6'!$B$30)</c:f>
              <c:numCache>
                <c:formatCode>General</c:formatCode>
                <c:ptCount val="8"/>
                <c:pt idx="7">
                  <c:v>5939.6218999999965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35A-48F7-8E09-CF5ED967ED24}"/>
            </c:ext>
          </c:extLst>
        </c:ser>
        <c:ser>
          <c:idx val="8"/>
          <c:order val="8"/>
          <c:tx>
            <c:strRef>
              <c:f>'6'!$A$31</c:f>
              <c:strCache>
                <c:ptCount val="1"/>
                <c:pt idx="0">
                  <c:v>OLK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('6'!$B$22,'6'!$B$22,'6'!$B$22,'6'!$B$22,'6'!$B$22,'6'!$B$22,'6'!$B$22,'6'!$B$22,'6'!$B$31)</c:f>
              <c:numCache>
                <c:formatCode>General</c:formatCode>
                <c:ptCount val="9"/>
                <c:pt idx="8">
                  <c:v>1240.9554499999999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35A-48F7-8E09-CF5ED967ED24}"/>
            </c:ext>
          </c:extLst>
        </c:ser>
        <c:ser>
          <c:idx val="9"/>
          <c:order val="9"/>
          <c:tx>
            <c:strRef>
              <c:f>'6'!$A$32</c:f>
              <c:strCache>
                <c:ptCount val="1"/>
                <c:pt idx="0">
                  <c:v>PAK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val>
            <c:numRef>
              <c:f>('6'!$B$22,'6'!$B$22,'6'!$B$22,'6'!$B$22,'6'!$B$22,'6'!$B$22,'6'!$B$22,'6'!$B$22,'6'!$B$22,'6'!$B$32)</c:f>
              <c:numCache>
                <c:formatCode>General</c:formatCode>
                <c:ptCount val="10"/>
                <c:pt idx="9">
                  <c:v>3488.3402999999994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35A-48F7-8E09-CF5ED967ED24}"/>
            </c:ext>
          </c:extLst>
        </c:ser>
        <c:ser>
          <c:idx val="10"/>
          <c:order val="10"/>
          <c:tx>
            <c:strRef>
              <c:f>'6'!$A$33</c:f>
              <c:strCache>
                <c:ptCount val="1"/>
                <c:pt idx="0">
                  <c:v>PLK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val>
            <c:numRef>
              <c:f>('6'!$B$22,'6'!$B$22,'6'!$B$22,'6'!$B$22,'6'!$B$22,'6'!$B$22,'6'!$B$22,'6'!$B$22,'6'!$B$22,'6'!$B$22,'6'!$B$33)</c:f>
              <c:numCache>
                <c:formatCode>General</c:formatCode>
                <c:ptCount val="11"/>
                <c:pt idx="10">
                  <c:v>1008.3918000000003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35A-48F7-8E09-CF5ED967ED24}"/>
            </c:ext>
          </c:extLst>
        </c:ser>
        <c:ser>
          <c:idx val="11"/>
          <c:order val="11"/>
          <c:tx>
            <c:strRef>
              <c:f>'6'!$A$34</c:f>
              <c:strCache>
                <c:ptCount val="1"/>
                <c:pt idx="0">
                  <c:v>STČ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val>
            <c:numRef>
              <c:f>('6'!$B$22,'6'!$B$22,'6'!$B$22,'6'!$B$22,'6'!$B$22,'6'!$B$22,'6'!$B$22,'6'!$B$22,'6'!$B$22,'6'!$B$22,'6'!$B$22,'6'!$B$34)</c:f>
              <c:numCache>
                <c:formatCode>General</c:formatCode>
                <c:ptCount val="12"/>
                <c:pt idx="11">
                  <c:v>4533.2522000000008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35A-48F7-8E09-CF5ED967ED24}"/>
            </c:ext>
          </c:extLst>
        </c:ser>
        <c:ser>
          <c:idx val="12"/>
          <c:order val="12"/>
          <c:tx>
            <c:strRef>
              <c:f>'6'!$A$35</c:f>
              <c:strCache>
                <c:ptCount val="1"/>
                <c:pt idx="0">
                  <c:v>ULK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val>
            <c:numRef>
              <c:f>('6'!$B$22,'6'!$B$22,'6'!$B$22,'6'!$B$22,'6'!$B$22,'6'!$B$22,'6'!$B$22,'6'!$B$22,'6'!$B$22,'6'!$B$22,'6'!$B$22,'6'!$B$22,'6'!$B$35)</c:f>
              <c:numCache>
                <c:formatCode>General</c:formatCode>
                <c:ptCount val="13"/>
                <c:pt idx="12">
                  <c:v>9839.2477999999992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35A-48F7-8E09-CF5ED967ED24}"/>
            </c:ext>
          </c:extLst>
        </c:ser>
        <c:ser>
          <c:idx val="13"/>
          <c:order val="13"/>
          <c:tx>
            <c:strRef>
              <c:f>'6'!$A$36</c:f>
              <c:strCache>
                <c:ptCount val="1"/>
                <c:pt idx="0">
                  <c:v>ZLK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val>
            <c:numRef>
              <c:f>('6'!$B$22,'6'!$B$22,'6'!$B$22,'6'!$B$22,'6'!$B$22,'6'!$B$22,'6'!$B$22,'6'!$B$22,'6'!$B$22,'6'!$B$22,'6'!$B$22,'6'!$B$22,'6'!$B$22,'6'!$B$36)</c:f>
              <c:numCache>
                <c:formatCode>General</c:formatCode>
                <c:ptCount val="14"/>
                <c:pt idx="13">
                  <c:v>1262.8956999999994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35A-48F7-8E09-CF5ED967E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5305216"/>
        <c:axId val="235307008"/>
      </c:barChart>
      <c:catAx>
        <c:axId val="23530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5307008"/>
        <c:crosses val="autoZero"/>
        <c:auto val="1"/>
        <c:lblAlgn val="ctr"/>
        <c:lblOffset val="100"/>
        <c:noMultiLvlLbl val="0"/>
      </c:catAx>
      <c:valAx>
        <c:axId val="2353070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3052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Výroba tepla brutto (TJ)</a:t>
            </a:r>
          </a:p>
        </c:rich>
      </c:tx>
      <c:layout>
        <c:manualLayout>
          <c:xMode val="edge"/>
          <c:yMode val="edge"/>
          <c:x val="1.1066787664470309E-3"/>
          <c:y val="2.47076504548380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017283830656289E-2"/>
          <c:y val="0.12971516488789958"/>
          <c:w val="0.88372446509658709"/>
          <c:h val="0.779772475612543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'4.1'!$A$8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val>
            <c:numRef>
              <c:f>'4.1'!$B$8:$M$8</c:f>
              <c:numCache>
                <c:formatCode>#,##0.0</c:formatCode>
                <c:ptCount val="12"/>
                <c:pt idx="0">
                  <c:v>2763.7347610000011</c:v>
                </c:pt>
                <c:pt idx="1">
                  <c:v>2401.8641550000007</c:v>
                </c:pt>
                <c:pt idx="2">
                  <c:v>2506.6132049999997</c:v>
                </c:pt>
                <c:pt idx="3">
                  <c:v>2142.4804640000011</c:v>
                </c:pt>
                <c:pt idx="4">
                  <c:v>1895.3515769999999</c:v>
                </c:pt>
                <c:pt idx="5">
                  <c:v>1692.62</c:v>
                </c:pt>
                <c:pt idx="6">
                  <c:v>1596.6735459999998</c:v>
                </c:pt>
                <c:pt idx="7">
                  <c:v>1664.8963430000001</c:v>
                </c:pt>
                <c:pt idx="8">
                  <c:v>1691.2887140000005</c:v>
                </c:pt>
                <c:pt idx="9">
                  <c:v>1690.1833449999992</c:v>
                </c:pt>
                <c:pt idx="10">
                  <c:v>2672.523389</c:v>
                </c:pt>
                <c:pt idx="11">
                  <c:v>2798.536739000001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8-4443-B1B5-C616D93B0609}"/>
            </c:ext>
          </c:extLst>
        </c:ser>
        <c:ser>
          <c:idx val="1"/>
          <c:order val="1"/>
          <c:tx>
            <c:strRef>
              <c:f>'4.1'!$A$9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val>
            <c:numRef>
              <c:f>'4.1'!$B$9:$M$9</c:f>
              <c:numCache>
                <c:formatCode>#,##0.0</c:formatCode>
                <c:ptCount val="12"/>
                <c:pt idx="0">
                  <c:v>407.40125700000004</c:v>
                </c:pt>
                <c:pt idx="1">
                  <c:v>359.32290800000004</c:v>
                </c:pt>
                <c:pt idx="2">
                  <c:v>365.32422700000001</c:v>
                </c:pt>
                <c:pt idx="3">
                  <c:v>324.90698499999979</c:v>
                </c:pt>
                <c:pt idx="4">
                  <c:v>299.27911700000004</c:v>
                </c:pt>
                <c:pt idx="5">
                  <c:v>271.1726450000001</c:v>
                </c:pt>
                <c:pt idx="6">
                  <c:v>278.51913399999989</c:v>
                </c:pt>
                <c:pt idx="7">
                  <c:v>270.7642029999999</c:v>
                </c:pt>
                <c:pt idx="8">
                  <c:v>289.39028499999978</c:v>
                </c:pt>
                <c:pt idx="9">
                  <c:v>344.4523190000001</c:v>
                </c:pt>
                <c:pt idx="10">
                  <c:v>379.16579499999983</c:v>
                </c:pt>
                <c:pt idx="11">
                  <c:v>414.97654099999994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98-4443-B1B5-C616D93B0609}"/>
            </c:ext>
          </c:extLst>
        </c:ser>
        <c:ser>
          <c:idx val="2"/>
          <c:order val="2"/>
          <c:tx>
            <c:strRef>
              <c:f>'4.1'!$A$10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val>
            <c:numRef>
              <c:f>'4.1'!$B$10:$M$10</c:f>
              <c:numCache>
                <c:formatCode>#,##0.0</c:formatCode>
                <c:ptCount val="12"/>
                <c:pt idx="0">
                  <c:v>1431.2241300000003</c:v>
                </c:pt>
                <c:pt idx="1">
                  <c:v>841.21121899999991</c:v>
                </c:pt>
                <c:pt idx="2">
                  <c:v>809.88874099999987</c:v>
                </c:pt>
                <c:pt idx="3">
                  <c:v>633.76986599999987</c:v>
                </c:pt>
                <c:pt idx="4">
                  <c:v>347.845642</c:v>
                </c:pt>
                <c:pt idx="5">
                  <c:v>313.62843599999997</c:v>
                </c:pt>
                <c:pt idx="6">
                  <c:v>227.13171199999999</c:v>
                </c:pt>
                <c:pt idx="7">
                  <c:v>189.19135800000001</c:v>
                </c:pt>
                <c:pt idx="8">
                  <c:v>269.00904200000002</c:v>
                </c:pt>
                <c:pt idx="9">
                  <c:v>600.36048800000003</c:v>
                </c:pt>
                <c:pt idx="10">
                  <c:v>1021.2137750000002</c:v>
                </c:pt>
                <c:pt idx="11">
                  <c:v>1179.054834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98-4443-B1B5-C616D93B0609}"/>
            </c:ext>
          </c:extLst>
        </c:ser>
        <c:ser>
          <c:idx val="3"/>
          <c:order val="3"/>
          <c:tx>
            <c:strRef>
              <c:f>'4.1'!$A$11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'4.1'!$B$11:$M$11</c:f>
              <c:numCache>
                <c:formatCode>#,##0.0</c:formatCode>
                <c:ptCount val="12"/>
                <c:pt idx="0">
                  <c:v>8.916224999999999</c:v>
                </c:pt>
                <c:pt idx="1">
                  <c:v>8.3613669999999995</c:v>
                </c:pt>
                <c:pt idx="2">
                  <c:v>10.479351000000001</c:v>
                </c:pt>
                <c:pt idx="3">
                  <c:v>10.971950000000001</c:v>
                </c:pt>
                <c:pt idx="4">
                  <c:v>12.063032000000002</c:v>
                </c:pt>
                <c:pt idx="5">
                  <c:v>9.7920200000000008</c:v>
                </c:pt>
                <c:pt idx="6">
                  <c:v>5.4031670000000007</c:v>
                </c:pt>
                <c:pt idx="7">
                  <c:v>12.378028999999998</c:v>
                </c:pt>
                <c:pt idx="8">
                  <c:v>12.776473999999997</c:v>
                </c:pt>
                <c:pt idx="9">
                  <c:v>10.127414</c:v>
                </c:pt>
                <c:pt idx="10">
                  <c:v>5.0164010000000001</c:v>
                </c:pt>
                <c:pt idx="11">
                  <c:v>6.8458799999999993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98-4443-B1B5-C616D93B0609}"/>
            </c:ext>
          </c:extLst>
        </c:ser>
        <c:ser>
          <c:idx val="4"/>
          <c:order val="4"/>
          <c:tx>
            <c:strRef>
              <c:f>'4.1'!$A$12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'4.1'!$B$12:$M$12</c:f>
              <c:numCache>
                <c:formatCode>#,##0.0</c:formatCode>
                <c:ptCount val="12"/>
                <c:pt idx="0">
                  <c:v>12.586629901786701</c:v>
                </c:pt>
                <c:pt idx="1">
                  <c:v>9.2628642847878808</c:v>
                </c:pt>
                <c:pt idx="2">
                  <c:v>9.4193761650099823</c:v>
                </c:pt>
                <c:pt idx="3">
                  <c:v>7.9506971244679496</c:v>
                </c:pt>
                <c:pt idx="4">
                  <c:v>6.506890881504324</c:v>
                </c:pt>
                <c:pt idx="5">
                  <c:v>6.8520440793614172</c:v>
                </c:pt>
                <c:pt idx="6">
                  <c:v>7.5390016832414819</c:v>
                </c:pt>
                <c:pt idx="7">
                  <c:v>6.1561065475520005</c:v>
                </c:pt>
                <c:pt idx="8">
                  <c:v>5.3095273334656614</c:v>
                </c:pt>
                <c:pt idx="9">
                  <c:v>9.0595660005731542</c:v>
                </c:pt>
                <c:pt idx="10">
                  <c:v>9.7950982582036072</c:v>
                </c:pt>
                <c:pt idx="11">
                  <c:v>10.645542740045842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98-4443-B1B5-C616D93B0609}"/>
            </c:ext>
          </c:extLst>
        </c:ser>
        <c:ser>
          <c:idx val="5"/>
          <c:order val="5"/>
          <c:tx>
            <c:strRef>
              <c:f>'4.1'!$A$13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'4.1'!$B$13:$M$13</c:f>
              <c:numCache>
                <c:formatCode>#,##0.0</c:formatCode>
                <c:ptCount val="12"/>
                <c:pt idx="0">
                  <c:v>0.27952000000000005</c:v>
                </c:pt>
                <c:pt idx="1">
                  <c:v>0.11291000000000001</c:v>
                </c:pt>
                <c:pt idx="2">
                  <c:v>0.21078</c:v>
                </c:pt>
                <c:pt idx="3">
                  <c:v>0.11172</c:v>
                </c:pt>
                <c:pt idx="4">
                  <c:v>0.10122999999999999</c:v>
                </c:pt>
                <c:pt idx="5">
                  <c:v>8.9779999999999999E-2</c:v>
                </c:pt>
                <c:pt idx="6">
                  <c:v>0.12149000000000001</c:v>
                </c:pt>
                <c:pt idx="7">
                  <c:v>0.11058</c:v>
                </c:pt>
                <c:pt idx="8">
                  <c:v>0.12323999999999999</c:v>
                </c:pt>
                <c:pt idx="9">
                  <c:v>0.18567000000000003</c:v>
                </c:pt>
                <c:pt idx="10">
                  <c:v>0.27129999999999999</c:v>
                </c:pt>
                <c:pt idx="11">
                  <c:v>0.31756899999999993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98-4443-B1B5-C616D93B0609}"/>
            </c:ext>
          </c:extLst>
        </c:ser>
        <c:ser>
          <c:idx val="6"/>
          <c:order val="6"/>
          <c:tx>
            <c:strRef>
              <c:f>'4.1'!$A$14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'4.1'!$B$14:$M$14</c:f>
              <c:numCache>
                <c:formatCode>#,##0.0</c:formatCode>
                <c:ptCount val="12"/>
                <c:pt idx="0">
                  <c:v>7596.8148399999982</c:v>
                </c:pt>
                <c:pt idx="1">
                  <c:v>5329.1212189999997</c:v>
                </c:pt>
                <c:pt idx="2">
                  <c:v>4852.9592079999984</c:v>
                </c:pt>
                <c:pt idx="3">
                  <c:v>3622.8716720000002</c:v>
                </c:pt>
                <c:pt idx="4">
                  <c:v>2592.1281490000001</c:v>
                </c:pt>
                <c:pt idx="5">
                  <c:v>1998.3842579999998</c:v>
                </c:pt>
                <c:pt idx="6">
                  <c:v>1638.871531</c:v>
                </c:pt>
                <c:pt idx="7">
                  <c:v>1424.1805200000001</c:v>
                </c:pt>
                <c:pt idx="8">
                  <c:v>2294.1393190000008</c:v>
                </c:pt>
                <c:pt idx="9">
                  <c:v>3763.0021410000008</c:v>
                </c:pt>
                <c:pt idx="10">
                  <c:v>5432.6585639999994</c:v>
                </c:pt>
                <c:pt idx="11">
                  <c:v>6296.0229509999981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98-4443-B1B5-C616D93B0609}"/>
            </c:ext>
          </c:extLst>
        </c:ser>
        <c:ser>
          <c:idx val="7"/>
          <c:order val="7"/>
          <c:tx>
            <c:strRef>
              <c:f>'4.1'!$A$15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'4.1'!$B$15:$M$15</c:f>
              <c:numCache>
                <c:formatCode>#,##0.0</c:formatCode>
                <c:ptCount val="12"/>
                <c:pt idx="0">
                  <c:v>262.29500000000002</c:v>
                </c:pt>
                <c:pt idx="1">
                  <c:v>164.06100000000001</c:v>
                </c:pt>
                <c:pt idx="2">
                  <c:v>177.392</c:v>
                </c:pt>
                <c:pt idx="3">
                  <c:v>131.80600000000001</c:v>
                </c:pt>
                <c:pt idx="4">
                  <c:v>79.427999999999997</c:v>
                </c:pt>
                <c:pt idx="5">
                  <c:v>46.429000000000002</c:v>
                </c:pt>
                <c:pt idx="6">
                  <c:v>26.081</c:v>
                </c:pt>
                <c:pt idx="7">
                  <c:v>14.079000000000001</c:v>
                </c:pt>
                <c:pt idx="8">
                  <c:v>36.173999999999999</c:v>
                </c:pt>
                <c:pt idx="9">
                  <c:v>144.13999999999999</c:v>
                </c:pt>
                <c:pt idx="10">
                  <c:v>234.85599999999999</c:v>
                </c:pt>
                <c:pt idx="11">
                  <c:v>268.90499999999997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098-4443-B1B5-C616D93B0609}"/>
            </c:ext>
          </c:extLst>
        </c:ser>
        <c:ser>
          <c:idx val="8"/>
          <c:order val="8"/>
          <c:tx>
            <c:strRef>
              <c:f>'4.1'!$A$16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'4.1'!$B$16:$M$16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3.5999999999999997E-2</c:v>
                </c:pt>
                <c:pt idx="11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98-4443-B1B5-C616D93B0609}"/>
            </c:ext>
          </c:extLst>
        </c:ser>
        <c:ser>
          <c:idx val="9"/>
          <c:order val="9"/>
          <c:tx>
            <c:strRef>
              <c:f>'4.1'!$A$17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val>
            <c:numRef>
              <c:f>'4.1'!$B$17:$M$17</c:f>
              <c:numCache>
                <c:formatCode>#,##0.0</c:formatCode>
                <c:ptCount val="12"/>
                <c:pt idx="0">
                  <c:v>628.02374800000007</c:v>
                </c:pt>
                <c:pt idx="1">
                  <c:v>634.51912000000004</c:v>
                </c:pt>
                <c:pt idx="2">
                  <c:v>529.65822099999991</c:v>
                </c:pt>
                <c:pt idx="3">
                  <c:v>552.63262999999995</c:v>
                </c:pt>
                <c:pt idx="4">
                  <c:v>545.04218900000001</c:v>
                </c:pt>
                <c:pt idx="5">
                  <c:v>572.2520209999999</c:v>
                </c:pt>
                <c:pt idx="6">
                  <c:v>598.82768299999998</c:v>
                </c:pt>
                <c:pt idx="7">
                  <c:v>498.17426099999994</c:v>
                </c:pt>
                <c:pt idx="8">
                  <c:v>496.90982100000002</c:v>
                </c:pt>
                <c:pt idx="9">
                  <c:v>508.18393300000002</c:v>
                </c:pt>
                <c:pt idx="10">
                  <c:v>540.7145549999999</c:v>
                </c:pt>
                <c:pt idx="11">
                  <c:v>624.45151900000008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098-4443-B1B5-C616D93B0609}"/>
            </c:ext>
          </c:extLst>
        </c:ser>
        <c:ser>
          <c:idx val="10"/>
          <c:order val="10"/>
          <c:tx>
            <c:strRef>
              <c:f>'4.1'!$A$18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val>
            <c:numRef>
              <c:f>'4.1'!$B$18:$M$18</c:f>
              <c:numCache>
                <c:formatCode>#,##0.0</c:formatCode>
                <c:ptCount val="12"/>
                <c:pt idx="0">
                  <c:v>51.388620000000003</c:v>
                </c:pt>
                <c:pt idx="1">
                  <c:v>10.946565</c:v>
                </c:pt>
                <c:pt idx="2">
                  <c:v>2.2343099999999998</c:v>
                </c:pt>
                <c:pt idx="3">
                  <c:v>36.146428</c:v>
                </c:pt>
                <c:pt idx="4">
                  <c:v>1.4939469999999999</c:v>
                </c:pt>
                <c:pt idx="5">
                  <c:v>1.030173</c:v>
                </c:pt>
                <c:pt idx="6">
                  <c:v>0.94746399999999997</c:v>
                </c:pt>
                <c:pt idx="7">
                  <c:v>2.641966</c:v>
                </c:pt>
                <c:pt idx="8">
                  <c:v>24.977719</c:v>
                </c:pt>
                <c:pt idx="9">
                  <c:v>29.630637</c:v>
                </c:pt>
                <c:pt idx="10">
                  <c:v>40.492629000000001</c:v>
                </c:pt>
                <c:pt idx="11">
                  <c:v>45.218871999999998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98-4443-B1B5-C616D93B0609}"/>
            </c:ext>
          </c:extLst>
        </c:ser>
        <c:ser>
          <c:idx val="11"/>
          <c:order val="11"/>
          <c:tx>
            <c:strRef>
              <c:f>'4.1'!$A$19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val>
            <c:numRef>
              <c:f>'4.1'!$B$19:$M$19</c:f>
              <c:numCache>
                <c:formatCode>#,##0.0</c:formatCode>
                <c:ptCount val="12"/>
                <c:pt idx="0">
                  <c:v>464.050498</c:v>
                </c:pt>
                <c:pt idx="1">
                  <c:v>442.21118800000005</c:v>
                </c:pt>
                <c:pt idx="2">
                  <c:v>441.78354699999994</c:v>
                </c:pt>
                <c:pt idx="3">
                  <c:v>396.72201599999994</c:v>
                </c:pt>
                <c:pt idx="4">
                  <c:v>389.90244300000001</c:v>
                </c:pt>
                <c:pt idx="5">
                  <c:v>363.103408</c:v>
                </c:pt>
                <c:pt idx="6">
                  <c:v>359.16057700000005</c:v>
                </c:pt>
                <c:pt idx="7">
                  <c:v>366.61292099999997</c:v>
                </c:pt>
                <c:pt idx="8">
                  <c:v>361.22055699999999</c:v>
                </c:pt>
                <c:pt idx="9">
                  <c:v>409.16084500000005</c:v>
                </c:pt>
                <c:pt idx="10">
                  <c:v>482.00256000000002</c:v>
                </c:pt>
                <c:pt idx="11">
                  <c:v>485.53188800000004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098-4443-B1B5-C616D93B0609}"/>
            </c:ext>
          </c:extLst>
        </c:ser>
        <c:ser>
          <c:idx val="12"/>
          <c:order val="12"/>
          <c:tx>
            <c:strRef>
              <c:f>'4.1'!$A$20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val>
            <c:numRef>
              <c:f>'4.1'!$B$20:$M$20</c:f>
              <c:numCache>
                <c:formatCode>#,##0.0</c:formatCode>
                <c:ptCount val="12"/>
                <c:pt idx="0">
                  <c:v>552.18376500000011</c:v>
                </c:pt>
                <c:pt idx="1">
                  <c:v>551.87387200000012</c:v>
                </c:pt>
                <c:pt idx="2">
                  <c:v>571.38109900000006</c:v>
                </c:pt>
                <c:pt idx="3">
                  <c:v>592.27307199999996</c:v>
                </c:pt>
                <c:pt idx="4">
                  <c:v>622.79492600000015</c:v>
                </c:pt>
                <c:pt idx="5">
                  <c:v>578.84171800000013</c:v>
                </c:pt>
                <c:pt idx="6">
                  <c:v>484.14091999999988</c:v>
                </c:pt>
                <c:pt idx="7">
                  <c:v>531.96906600000011</c:v>
                </c:pt>
                <c:pt idx="8">
                  <c:v>488.79254399999996</c:v>
                </c:pt>
                <c:pt idx="9">
                  <c:v>576.53653699999973</c:v>
                </c:pt>
                <c:pt idx="10">
                  <c:v>546.17966700000011</c:v>
                </c:pt>
                <c:pt idx="11">
                  <c:v>580.48194399999988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98-4443-B1B5-C616D93B0609}"/>
            </c:ext>
          </c:extLst>
        </c:ser>
        <c:ser>
          <c:idx val="13"/>
          <c:order val="13"/>
          <c:tx>
            <c:strRef>
              <c:f>'4.1'!$A$21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val>
            <c:numRef>
              <c:f>'4.1'!$B$21:$M$21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098-4443-B1B5-C616D93B0609}"/>
            </c:ext>
          </c:extLst>
        </c:ser>
        <c:ser>
          <c:idx val="14"/>
          <c:order val="14"/>
          <c:tx>
            <c:strRef>
              <c:f>'4.1'!$A$22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val>
            <c:numRef>
              <c:f>'4.1'!$B$22:$M$22</c:f>
              <c:numCache>
                <c:formatCode>#,##0.0</c:formatCode>
                <c:ptCount val="12"/>
                <c:pt idx="0">
                  <c:v>99.587265000000002</c:v>
                </c:pt>
                <c:pt idx="1">
                  <c:v>17.507206999999998</c:v>
                </c:pt>
                <c:pt idx="2">
                  <c:v>39.298225999999985</c:v>
                </c:pt>
                <c:pt idx="3">
                  <c:v>35.437993000000013</c:v>
                </c:pt>
                <c:pt idx="4">
                  <c:v>4.1047709999999986</c:v>
                </c:pt>
                <c:pt idx="5">
                  <c:v>8.7214269999999985</c:v>
                </c:pt>
                <c:pt idx="6">
                  <c:v>6.6122370000000004</c:v>
                </c:pt>
                <c:pt idx="7">
                  <c:v>2.7511669999999993</c:v>
                </c:pt>
                <c:pt idx="8">
                  <c:v>5.2599039999999979</c:v>
                </c:pt>
                <c:pt idx="9">
                  <c:v>12.441897999999997</c:v>
                </c:pt>
                <c:pt idx="10">
                  <c:v>25.690326000000002</c:v>
                </c:pt>
                <c:pt idx="11">
                  <c:v>29.670561999999997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098-4443-B1B5-C616D93B0609}"/>
            </c:ext>
          </c:extLst>
        </c:ser>
        <c:ser>
          <c:idx val="15"/>
          <c:order val="15"/>
          <c:tx>
            <c:strRef>
              <c:f>'4.1'!$A$23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9"/>
              </a:fgClr>
              <a:bgClr>
                <a:schemeClr val="bg1"/>
              </a:bgClr>
            </a:pattFill>
          </c:spPr>
          <c:invertIfNegative val="0"/>
          <c:val>
            <c:numRef>
              <c:f>'4.1'!$B$23:$M$23</c:f>
              <c:numCache>
                <c:formatCode>#,##0.0</c:formatCode>
                <c:ptCount val="12"/>
                <c:pt idx="0">
                  <c:v>4239.0855610982144</c:v>
                </c:pt>
                <c:pt idx="1">
                  <c:v>2816.4014307152115</c:v>
                </c:pt>
                <c:pt idx="2">
                  <c:v>2541.8294868349899</c:v>
                </c:pt>
                <c:pt idx="3">
                  <c:v>1773.8640818755307</c:v>
                </c:pt>
                <c:pt idx="4">
                  <c:v>1273.745514118496</c:v>
                </c:pt>
                <c:pt idx="5">
                  <c:v>1127.7067049206389</c:v>
                </c:pt>
                <c:pt idx="6">
                  <c:v>1246.2634813167581</c:v>
                </c:pt>
                <c:pt idx="7">
                  <c:v>1276.972552452449</c:v>
                </c:pt>
                <c:pt idx="8">
                  <c:v>1453.9768696665346</c:v>
                </c:pt>
                <c:pt idx="9">
                  <c:v>2401.0744799994277</c:v>
                </c:pt>
                <c:pt idx="10">
                  <c:v>3395.9653927417958</c:v>
                </c:pt>
                <c:pt idx="11">
                  <c:v>3891.2520592599549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098-4443-B1B5-C616D93B0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8610944"/>
        <c:axId val="178612480"/>
      </c:barChart>
      <c:catAx>
        <c:axId val="1786109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8612480"/>
        <c:crosses val="autoZero"/>
        <c:auto val="1"/>
        <c:lblAlgn val="ctr"/>
        <c:lblOffset val="100"/>
        <c:noMultiLvlLbl val="0"/>
      </c:catAx>
      <c:valAx>
        <c:axId val="178612480"/>
        <c:scaling>
          <c:orientation val="minMax"/>
          <c:max val="2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 w="6350"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8610944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'4.2'!$O$7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'4.2'!$P$7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D4C-42A0-96FE-49730A1E4246}"/>
            </c:ext>
          </c:extLst>
        </c:ser>
        <c:ser>
          <c:idx val="1"/>
          <c:order val="1"/>
          <c:tx>
            <c:strRef>
              <c:f>'4.2'!$O$8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'4.2'!$P$8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D4C-42A0-96FE-49730A1E4246}"/>
            </c:ext>
          </c:extLst>
        </c:ser>
        <c:ser>
          <c:idx val="2"/>
          <c:order val="2"/>
          <c:tx>
            <c:strRef>
              <c:f>'4.2'!$O$9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'4.2'!$P$9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D4C-42A0-96FE-49730A1E4246}"/>
            </c:ext>
          </c:extLst>
        </c:ser>
        <c:ser>
          <c:idx val="3"/>
          <c:order val="3"/>
          <c:tx>
            <c:strRef>
              <c:f>'4.2'!$O$10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'4.2'!$P$10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D4C-42A0-96FE-49730A1E4246}"/>
            </c:ext>
          </c:extLst>
        </c:ser>
        <c:ser>
          <c:idx val="4"/>
          <c:order val="4"/>
          <c:tx>
            <c:strRef>
              <c:f>'4.2'!$O$11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'4.2'!$P$11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D4C-42A0-96FE-49730A1E4246}"/>
            </c:ext>
          </c:extLst>
        </c:ser>
        <c:ser>
          <c:idx val="5"/>
          <c:order val="5"/>
          <c:tx>
            <c:strRef>
              <c:f>'4.2'!$O$12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D4C-42A0-96FE-49730A1E4246}"/>
            </c:ext>
          </c:extLst>
        </c:ser>
        <c:ser>
          <c:idx val="6"/>
          <c:order val="6"/>
          <c:tx>
            <c:strRef>
              <c:f>'4.2'!$O$13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D4C-42A0-96FE-49730A1E4246}"/>
            </c:ext>
          </c:extLst>
        </c:ser>
        <c:ser>
          <c:idx val="7"/>
          <c:order val="7"/>
          <c:tx>
            <c:strRef>
              <c:f>'4.2'!$O$14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'4.2'!$P$14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D4C-42A0-96FE-49730A1E4246}"/>
            </c:ext>
          </c:extLst>
        </c:ser>
        <c:ser>
          <c:idx val="8"/>
          <c:order val="8"/>
          <c:tx>
            <c:strRef>
              <c:f>'4.2'!$O$15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'4.2'!$P$15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FD4C-42A0-96FE-49730A1E4246}"/>
            </c:ext>
          </c:extLst>
        </c:ser>
        <c:ser>
          <c:idx val="9"/>
          <c:order val="9"/>
          <c:tx>
            <c:strRef>
              <c:f>'4.2'!$O$16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'4.2'!$P$16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FD4C-42A0-96FE-49730A1E4246}"/>
            </c:ext>
          </c:extLst>
        </c:ser>
        <c:ser>
          <c:idx val="10"/>
          <c:order val="10"/>
          <c:tx>
            <c:strRef>
              <c:f>'4.2'!$O$17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'4.2'!$P$17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FD4C-42A0-96FE-49730A1E4246}"/>
            </c:ext>
          </c:extLst>
        </c:ser>
        <c:ser>
          <c:idx val="11"/>
          <c:order val="11"/>
          <c:tx>
            <c:strRef>
              <c:f>'4.2'!$O$18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'4.2'!$P$18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FD4C-42A0-96FE-49730A1E4246}"/>
            </c:ext>
          </c:extLst>
        </c:ser>
        <c:ser>
          <c:idx val="12"/>
          <c:order val="12"/>
          <c:tx>
            <c:strRef>
              <c:f>'4.2'!$O$19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'4.2'!$P$19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FD4C-42A0-96FE-49730A1E4246}"/>
            </c:ext>
          </c:extLst>
        </c:ser>
        <c:ser>
          <c:idx val="13"/>
          <c:order val="13"/>
          <c:tx>
            <c:strRef>
              <c:f>'4.2'!$O$20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'4.2'!$P$20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FD4C-42A0-96FE-49730A1E4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479040"/>
        <c:axId val="235480576"/>
      </c:barChart>
      <c:catAx>
        <c:axId val="23547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5480576"/>
        <c:crosses val="autoZero"/>
        <c:auto val="1"/>
        <c:lblAlgn val="ctr"/>
        <c:lblOffset val="100"/>
        <c:noMultiLvlLbl val="0"/>
      </c:catAx>
      <c:valAx>
        <c:axId val="235480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54790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Instalovaný výkon v ČR (MW</a:t>
            </a:r>
            <a:r>
              <a:rPr lang="cs-CZ" sz="1000" baseline="-25000">
                <a:solidFill>
                  <a:schemeClr val="tx2"/>
                </a:solidFill>
              </a:rPr>
              <a:t>t</a:t>
            </a:r>
            <a:r>
              <a:rPr lang="cs-CZ" sz="1000">
                <a:solidFill>
                  <a:schemeClr val="tx2"/>
                </a:solidFill>
              </a:rPr>
              <a:t>)</a:t>
            </a:r>
          </a:p>
        </c:rich>
      </c:tx>
      <c:layout>
        <c:manualLayout>
          <c:xMode val="edge"/>
          <c:yMode val="edge"/>
          <c:x val="2.1198696001707E-3"/>
          <c:y val="3.40715654900649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8332167930714694E-2"/>
          <c:y val="0.16578678264711025"/>
          <c:w val="0.88757812783102241"/>
          <c:h val="0.709397715774285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'6'!$A$7</c:f>
              <c:strCache>
                <c:ptCount val="1"/>
                <c:pt idx="0">
                  <c:v>Hlavní město Praha (PHA)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'6'!$B$7:$M$7</c:f>
              <c:numCache>
                <c:formatCode>#,##0.0</c:formatCode>
                <c:ptCount val="12"/>
                <c:pt idx="0">
                  <c:v>1576.1212000000005</c:v>
                </c:pt>
                <c:pt idx="1">
                  <c:v>1576.0596000000005</c:v>
                </c:pt>
                <c:pt idx="2">
                  <c:v>1576.0666000000006</c:v>
                </c:pt>
                <c:pt idx="3">
                  <c:v>1571.6481000000006</c:v>
                </c:pt>
                <c:pt idx="4">
                  <c:v>1571.6481000000006</c:v>
                </c:pt>
                <c:pt idx="5">
                  <c:v>1571.2341000000006</c:v>
                </c:pt>
                <c:pt idx="6">
                  <c:v>1571.7846000000006</c:v>
                </c:pt>
                <c:pt idx="7">
                  <c:v>1570.2846000000006</c:v>
                </c:pt>
                <c:pt idx="8">
                  <c:v>1569.8456000000008</c:v>
                </c:pt>
                <c:pt idx="9">
                  <c:v>1689.3516000000004</c:v>
                </c:pt>
                <c:pt idx="10">
                  <c:v>1689.3516000000004</c:v>
                </c:pt>
                <c:pt idx="11">
                  <c:v>1689.3101000000004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D-4DC0-A3DF-71286D468598}"/>
            </c:ext>
          </c:extLst>
        </c:ser>
        <c:ser>
          <c:idx val="1"/>
          <c:order val="1"/>
          <c:tx>
            <c:strRef>
              <c:f>'6'!$A$8</c:f>
              <c:strCache>
                <c:ptCount val="1"/>
                <c:pt idx="0">
                  <c:v>Jihočeský kraj (JHČ)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'6'!$B$8:$M$8</c:f>
              <c:numCache>
                <c:formatCode>#,##0.0</c:formatCode>
                <c:ptCount val="12"/>
                <c:pt idx="0">
                  <c:v>2151.3240000000028</c:v>
                </c:pt>
                <c:pt idx="1">
                  <c:v>2151.307000000003</c:v>
                </c:pt>
                <c:pt idx="2">
                  <c:v>2151.3120000000031</c:v>
                </c:pt>
                <c:pt idx="3">
                  <c:v>2148.1950000000029</c:v>
                </c:pt>
                <c:pt idx="4">
                  <c:v>2148.1900000000028</c:v>
                </c:pt>
                <c:pt idx="5">
                  <c:v>2147.9260000000027</c:v>
                </c:pt>
                <c:pt idx="6">
                  <c:v>2149.872000000003</c:v>
                </c:pt>
                <c:pt idx="7">
                  <c:v>2128.1350000000025</c:v>
                </c:pt>
                <c:pt idx="8">
                  <c:v>2148.0530000000031</c:v>
                </c:pt>
                <c:pt idx="9">
                  <c:v>2147.767000000003</c:v>
                </c:pt>
                <c:pt idx="10">
                  <c:v>2147.747000000003</c:v>
                </c:pt>
                <c:pt idx="11">
                  <c:v>2150.8530000000032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0D-4DC0-A3DF-71286D468598}"/>
            </c:ext>
          </c:extLst>
        </c:ser>
        <c:ser>
          <c:idx val="2"/>
          <c:order val="2"/>
          <c:tx>
            <c:strRef>
              <c:f>'6'!$A$9</c:f>
              <c:strCache>
                <c:ptCount val="1"/>
                <c:pt idx="0">
                  <c:v>Jihomoravský kraj (JHM)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'6'!$B$9:$M$9</c:f>
              <c:numCache>
                <c:formatCode>#,##0.0</c:formatCode>
                <c:ptCount val="12"/>
                <c:pt idx="0">
                  <c:v>1568.0477999999989</c:v>
                </c:pt>
                <c:pt idx="1">
                  <c:v>1566.958799999999</c:v>
                </c:pt>
                <c:pt idx="2">
                  <c:v>1566.958799999999</c:v>
                </c:pt>
                <c:pt idx="3">
                  <c:v>1567.3391599999989</c:v>
                </c:pt>
                <c:pt idx="4">
                  <c:v>1565.4241599999989</c:v>
                </c:pt>
                <c:pt idx="5">
                  <c:v>1565.4241599999989</c:v>
                </c:pt>
                <c:pt idx="6">
                  <c:v>1565.8281599999991</c:v>
                </c:pt>
                <c:pt idx="7">
                  <c:v>1564.6531599999992</c:v>
                </c:pt>
                <c:pt idx="8">
                  <c:v>1564.334159999999</c:v>
                </c:pt>
                <c:pt idx="9">
                  <c:v>1545.7041599999993</c:v>
                </c:pt>
                <c:pt idx="10">
                  <c:v>1545.7322599999993</c:v>
                </c:pt>
                <c:pt idx="11">
                  <c:v>1545.8672599999991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0D-4DC0-A3DF-71286D468598}"/>
            </c:ext>
          </c:extLst>
        </c:ser>
        <c:ser>
          <c:idx val="3"/>
          <c:order val="3"/>
          <c:tx>
            <c:strRef>
              <c:f>'6'!$A$10</c:f>
              <c:strCache>
                <c:ptCount val="1"/>
                <c:pt idx="0">
                  <c:v>Karlovarský kraj (KVK)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'6'!$B$10:$M$10</c:f>
              <c:numCache>
                <c:formatCode>#,##0.0</c:formatCode>
                <c:ptCount val="12"/>
                <c:pt idx="0">
                  <c:v>2818.7180000000003</c:v>
                </c:pt>
                <c:pt idx="1">
                  <c:v>2818.28</c:v>
                </c:pt>
                <c:pt idx="2">
                  <c:v>2818.28</c:v>
                </c:pt>
                <c:pt idx="3">
                  <c:v>2814.6090000000004</c:v>
                </c:pt>
                <c:pt idx="4">
                  <c:v>2814.6090000000004</c:v>
                </c:pt>
                <c:pt idx="5">
                  <c:v>2814.6090000000004</c:v>
                </c:pt>
                <c:pt idx="6">
                  <c:v>2816.1620000000003</c:v>
                </c:pt>
                <c:pt idx="7">
                  <c:v>2816.1620000000003</c:v>
                </c:pt>
                <c:pt idx="8">
                  <c:v>2799.3670000000002</c:v>
                </c:pt>
                <c:pt idx="9">
                  <c:v>2799.3470000000002</c:v>
                </c:pt>
                <c:pt idx="10">
                  <c:v>2799.3470000000002</c:v>
                </c:pt>
                <c:pt idx="11">
                  <c:v>2799.3470000000002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0D-4DC0-A3DF-71286D468598}"/>
            </c:ext>
          </c:extLst>
        </c:ser>
        <c:ser>
          <c:idx val="4"/>
          <c:order val="4"/>
          <c:tx>
            <c:strRef>
              <c:f>'6'!$A$11</c:f>
              <c:strCache>
                <c:ptCount val="1"/>
                <c:pt idx="0">
                  <c:v>Kraj Vysočina (VYS)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'6'!$B$11:$M$11</c:f>
              <c:numCache>
                <c:formatCode>#,##0.0</c:formatCode>
                <c:ptCount val="12"/>
                <c:pt idx="0">
                  <c:v>638.73110000000031</c:v>
                </c:pt>
                <c:pt idx="1">
                  <c:v>624.04260000000033</c:v>
                </c:pt>
                <c:pt idx="2">
                  <c:v>623.99960000000033</c:v>
                </c:pt>
                <c:pt idx="3">
                  <c:v>624.54360000000031</c:v>
                </c:pt>
                <c:pt idx="4">
                  <c:v>624.54360000000031</c:v>
                </c:pt>
                <c:pt idx="5">
                  <c:v>624.50860000000023</c:v>
                </c:pt>
                <c:pt idx="6">
                  <c:v>624.43470000000025</c:v>
                </c:pt>
                <c:pt idx="7">
                  <c:v>624.37720000000024</c:v>
                </c:pt>
                <c:pt idx="8">
                  <c:v>624.37720000000024</c:v>
                </c:pt>
                <c:pt idx="9">
                  <c:v>625.64060000000029</c:v>
                </c:pt>
                <c:pt idx="10">
                  <c:v>626.19500000000028</c:v>
                </c:pt>
                <c:pt idx="11">
                  <c:v>625.64060000000029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0D-4DC0-A3DF-71286D468598}"/>
            </c:ext>
          </c:extLst>
        </c:ser>
        <c:ser>
          <c:idx val="5"/>
          <c:order val="5"/>
          <c:tx>
            <c:strRef>
              <c:f>'6'!$A$12</c:f>
              <c:strCache>
                <c:ptCount val="1"/>
                <c:pt idx="0">
                  <c:v>Královéhradecký kraj (HKK)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'6'!$B$12:$M$12</c:f>
              <c:numCache>
                <c:formatCode>#,##0.0</c:formatCode>
                <c:ptCount val="12"/>
                <c:pt idx="0">
                  <c:v>972.92439999999976</c:v>
                </c:pt>
                <c:pt idx="1">
                  <c:v>972.66409999999985</c:v>
                </c:pt>
                <c:pt idx="2">
                  <c:v>972.88709999999969</c:v>
                </c:pt>
                <c:pt idx="3">
                  <c:v>982.78609999999981</c:v>
                </c:pt>
                <c:pt idx="4">
                  <c:v>982.78609999999981</c:v>
                </c:pt>
                <c:pt idx="5">
                  <c:v>982.02609999999981</c:v>
                </c:pt>
                <c:pt idx="6">
                  <c:v>980.52009999999973</c:v>
                </c:pt>
                <c:pt idx="7">
                  <c:v>980.51109999999971</c:v>
                </c:pt>
                <c:pt idx="8">
                  <c:v>980.51109999999971</c:v>
                </c:pt>
                <c:pt idx="9">
                  <c:v>976.62609999999972</c:v>
                </c:pt>
                <c:pt idx="10">
                  <c:v>976.62609999999972</c:v>
                </c:pt>
                <c:pt idx="11">
                  <c:v>976.6320999999997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10D-4DC0-A3DF-71286D468598}"/>
            </c:ext>
          </c:extLst>
        </c:ser>
        <c:ser>
          <c:idx val="6"/>
          <c:order val="6"/>
          <c:tx>
            <c:strRef>
              <c:f>'6'!$A$13</c:f>
              <c:strCache>
                <c:ptCount val="1"/>
                <c:pt idx="0">
                  <c:v>Liberecký kraj (LBK)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'6'!$B$13:$M$13</c:f>
              <c:numCache>
                <c:formatCode>#,##0.0</c:formatCode>
                <c:ptCount val="12"/>
                <c:pt idx="0">
                  <c:v>451.57139999999998</c:v>
                </c:pt>
                <c:pt idx="1">
                  <c:v>451.87339999999989</c:v>
                </c:pt>
                <c:pt idx="2">
                  <c:v>451.3184</c:v>
                </c:pt>
                <c:pt idx="3">
                  <c:v>451.3184</c:v>
                </c:pt>
                <c:pt idx="4">
                  <c:v>451.73540000000003</c:v>
                </c:pt>
                <c:pt idx="5">
                  <c:v>452.95240000000001</c:v>
                </c:pt>
                <c:pt idx="6">
                  <c:v>453.44739999999996</c:v>
                </c:pt>
                <c:pt idx="7">
                  <c:v>454.16639999999995</c:v>
                </c:pt>
                <c:pt idx="8">
                  <c:v>454.16639999999995</c:v>
                </c:pt>
                <c:pt idx="9">
                  <c:v>413.9264</c:v>
                </c:pt>
                <c:pt idx="10">
                  <c:v>412.57240000000002</c:v>
                </c:pt>
                <c:pt idx="11">
                  <c:v>412.03040000000004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10D-4DC0-A3DF-71286D468598}"/>
            </c:ext>
          </c:extLst>
        </c:ser>
        <c:ser>
          <c:idx val="7"/>
          <c:order val="7"/>
          <c:tx>
            <c:strRef>
              <c:f>'6'!$A$14</c:f>
              <c:strCache>
                <c:ptCount val="1"/>
                <c:pt idx="0">
                  <c:v>Moravskoslezský kraj (MSK)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'6'!$B$14:$M$14</c:f>
              <c:numCache>
                <c:formatCode>#,##0.0</c:formatCode>
                <c:ptCount val="12"/>
                <c:pt idx="0">
                  <c:v>6014.4267999999929</c:v>
                </c:pt>
                <c:pt idx="1">
                  <c:v>6014.4268999999931</c:v>
                </c:pt>
                <c:pt idx="2">
                  <c:v>6014.4268999999931</c:v>
                </c:pt>
                <c:pt idx="3">
                  <c:v>6027.4418999999934</c:v>
                </c:pt>
                <c:pt idx="4">
                  <c:v>6025.0148999999938</c:v>
                </c:pt>
                <c:pt idx="5">
                  <c:v>6006.2808999999952</c:v>
                </c:pt>
                <c:pt idx="6">
                  <c:v>6003.4498999999951</c:v>
                </c:pt>
                <c:pt idx="7">
                  <c:v>5999.891899999996</c:v>
                </c:pt>
                <c:pt idx="8">
                  <c:v>5988.284899999996</c:v>
                </c:pt>
                <c:pt idx="9">
                  <c:v>5939.6573999999955</c:v>
                </c:pt>
                <c:pt idx="10">
                  <c:v>5939.8373999999958</c:v>
                </c:pt>
                <c:pt idx="11">
                  <c:v>5939.6218999999965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10D-4DC0-A3DF-71286D468598}"/>
            </c:ext>
          </c:extLst>
        </c:ser>
        <c:ser>
          <c:idx val="8"/>
          <c:order val="8"/>
          <c:tx>
            <c:strRef>
              <c:f>'6'!$A$15</c:f>
              <c:strCache>
                <c:ptCount val="1"/>
                <c:pt idx="0">
                  <c:v>Olomoucký kraj (OLK)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'6'!$B$15:$M$15</c:f>
              <c:numCache>
                <c:formatCode>#,##0.0</c:formatCode>
                <c:ptCount val="12"/>
                <c:pt idx="0">
                  <c:v>1364.812449999999</c:v>
                </c:pt>
                <c:pt idx="1">
                  <c:v>1359.9624499999989</c:v>
                </c:pt>
                <c:pt idx="2">
                  <c:v>1358.3074499999989</c:v>
                </c:pt>
                <c:pt idx="3">
                  <c:v>1231.8444500000005</c:v>
                </c:pt>
                <c:pt idx="4">
                  <c:v>1231.8444500000005</c:v>
                </c:pt>
                <c:pt idx="5">
                  <c:v>1231.8444500000005</c:v>
                </c:pt>
                <c:pt idx="6">
                  <c:v>1252.5174500000001</c:v>
                </c:pt>
                <c:pt idx="7">
                  <c:v>1252.5174500000001</c:v>
                </c:pt>
                <c:pt idx="8">
                  <c:v>1252.5174500000001</c:v>
                </c:pt>
                <c:pt idx="9">
                  <c:v>1243.31745</c:v>
                </c:pt>
                <c:pt idx="10">
                  <c:v>1240.9554499999999</c:v>
                </c:pt>
                <c:pt idx="11">
                  <c:v>1240.9554499999999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10D-4DC0-A3DF-71286D468598}"/>
            </c:ext>
          </c:extLst>
        </c:ser>
        <c:ser>
          <c:idx val="9"/>
          <c:order val="9"/>
          <c:tx>
            <c:strRef>
              <c:f>'6'!$A$16</c:f>
              <c:strCache>
                <c:ptCount val="1"/>
                <c:pt idx="0">
                  <c:v>Pardubický kraj (PAK)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val>
            <c:numRef>
              <c:f>'6'!$B$16:$M$16</c:f>
              <c:numCache>
                <c:formatCode>#,##0.0</c:formatCode>
                <c:ptCount val="12"/>
                <c:pt idx="0">
                  <c:v>3491.7857000000004</c:v>
                </c:pt>
                <c:pt idx="1">
                  <c:v>3491.7757000000001</c:v>
                </c:pt>
                <c:pt idx="2">
                  <c:v>3491.7757000000001</c:v>
                </c:pt>
                <c:pt idx="3">
                  <c:v>3492.0326999999997</c:v>
                </c:pt>
                <c:pt idx="4">
                  <c:v>3492.0326999999997</c:v>
                </c:pt>
                <c:pt idx="5">
                  <c:v>3491.6066999999998</c:v>
                </c:pt>
                <c:pt idx="6">
                  <c:v>3488.1967</c:v>
                </c:pt>
                <c:pt idx="7">
                  <c:v>3488.1997000000001</c:v>
                </c:pt>
                <c:pt idx="8">
                  <c:v>3488.1967</c:v>
                </c:pt>
                <c:pt idx="9">
                  <c:v>3488.3402999999994</c:v>
                </c:pt>
                <c:pt idx="10">
                  <c:v>3488.3402999999994</c:v>
                </c:pt>
                <c:pt idx="11">
                  <c:v>3488.3402999999994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10D-4DC0-A3DF-71286D468598}"/>
            </c:ext>
          </c:extLst>
        </c:ser>
        <c:ser>
          <c:idx val="10"/>
          <c:order val="10"/>
          <c:tx>
            <c:strRef>
              <c:f>'6'!$A$17</c:f>
              <c:strCache>
                <c:ptCount val="1"/>
                <c:pt idx="0">
                  <c:v>Plzeňský kraj (PLK)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val>
            <c:numRef>
              <c:f>'6'!$B$17:$M$17</c:f>
              <c:numCache>
                <c:formatCode>#,##0.0</c:formatCode>
                <c:ptCount val="12"/>
                <c:pt idx="0">
                  <c:v>1058.3718000000001</c:v>
                </c:pt>
                <c:pt idx="1">
                  <c:v>1058.3718000000001</c:v>
                </c:pt>
                <c:pt idx="2">
                  <c:v>1058.3718000000001</c:v>
                </c:pt>
                <c:pt idx="3">
                  <c:v>1050.8258000000003</c:v>
                </c:pt>
                <c:pt idx="4">
                  <c:v>1050.8258000000003</c:v>
                </c:pt>
                <c:pt idx="5">
                  <c:v>1049.1308000000004</c:v>
                </c:pt>
                <c:pt idx="6">
                  <c:v>1057.0168000000003</c:v>
                </c:pt>
                <c:pt idx="7">
                  <c:v>1057.0168000000003</c:v>
                </c:pt>
                <c:pt idx="8">
                  <c:v>1057.0668000000003</c:v>
                </c:pt>
                <c:pt idx="9">
                  <c:v>1008.3918000000003</c:v>
                </c:pt>
                <c:pt idx="10">
                  <c:v>1008.3918000000003</c:v>
                </c:pt>
                <c:pt idx="11">
                  <c:v>1008.3918000000003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0D-4DC0-A3DF-71286D468598}"/>
            </c:ext>
          </c:extLst>
        </c:ser>
        <c:ser>
          <c:idx val="11"/>
          <c:order val="11"/>
          <c:tx>
            <c:strRef>
              <c:f>'6'!$A$18</c:f>
              <c:strCache>
                <c:ptCount val="1"/>
                <c:pt idx="0">
                  <c:v>Středočeský kraj (STČ)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val>
            <c:numRef>
              <c:f>'6'!$B$18:$M$18</c:f>
              <c:numCache>
                <c:formatCode>#,##0.0</c:formatCode>
                <c:ptCount val="12"/>
                <c:pt idx="0">
                  <c:v>4646.5011999999997</c:v>
                </c:pt>
                <c:pt idx="1">
                  <c:v>4646.2712000000001</c:v>
                </c:pt>
                <c:pt idx="2">
                  <c:v>4646.4712</c:v>
                </c:pt>
                <c:pt idx="3">
                  <c:v>4655.3652000000002</c:v>
                </c:pt>
                <c:pt idx="4">
                  <c:v>4649.3652000000002</c:v>
                </c:pt>
                <c:pt idx="5">
                  <c:v>4603.4542000000001</c:v>
                </c:pt>
                <c:pt idx="6">
                  <c:v>4596.7672000000002</c:v>
                </c:pt>
                <c:pt idx="7">
                  <c:v>4596.7652000000007</c:v>
                </c:pt>
                <c:pt idx="8">
                  <c:v>4594.8382000000011</c:v>
                </c:pt>
                <c:pt idx="9">
                  <c:v>4531.7902000000004</c:v>
                </c:pt>
                <c:pt idx="10">
                  <c:v>4531.3382000000001</c:v>
                </c:pt>
                <c:pt idx="11">
                  <c:v>4533.2522000000008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10D-4DC0-A3DF-71286D468598}"/>
            </c:ext>
          </c:extLst>
        </c:ser>
        <c:ser>
          <c:idx val="12"/>
          <c:order val="12"/>
          <c:tx>
            <c:strRef>
              <c:f>'6'!$A$19</c:f>
              <c:strCache>
                <c:ptCount val="1"/>
                <c:pt idx="0">
                  <c:v>Ústecký kraj (ULK)</c:v>
                </c:pt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val>
            <c:numRef>
              <c:f>'6'!$B$19:$M$19</c:f>
              <c:numCache>
                <c:formatCode>#,##0.0</c:formatCode>
                <c:ptCount val="12"/>
                <c:pt idx="0">
                  <c:v>9905.7423000000017</c:v>
                </c:pt>
                <c:pt idx="1">
                  <c:v>9905.2003000000004</c:v>
                </c:pt>
                <c:pt idx="2">
                  <c:v>9905.1877999999997</c:v>
                </c:pt>
                <c:pt idx="3">
                  <c:v>9905.9417999999969</c:v>
                </c:pt>
                <c:pt idx="4">
                  <c:v>9905.9417999999969</c:v>
                </c:pt>
                <c:pt idx="5">
                  <c:v>9905.8527999999969</c:v>
                </c:pt>
                <c:pt idx="6">
                  <c:v>9896.3957999999966</c:v>
                </c:pt>
                <c:pt idx="7">
                  <c:v>9896.3957999999966</c:v>
                </c:pt>
                <c:pt idx="8">
                  <c:v>9896.2737999999972</c:v>
                </c:pt>
                <c:pt idx="9">
                  <c:v>9839.2477999999992</c:v>
                </c:pt>
                <c:pt idx="10">
                  <c:v>9839.2477999999992</c:v>
                </c:pt>
                <c:pt idx="11">
                  <c:v>9839.2477999999992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10D-4DC0-A3DF-71286D468598}"/>
            </c:ext>
          </c:extLst>
        </c:ser>
        <c:ser>
          <c:idx val="13"/>
          <c:order val="13"/>
          <c:tx>
            <c:strRef>
              <c:f>'6'!$A$20</c:f>
              <c:strCache>
                <c:ptCount val="1"/>
                <c:pt idx="0">
                  <c:v>Zlínský kraj (ZLK)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val>
            <c:numRef>
              <c:f>'6'!$B$20:$M$20</c:f>
              <c:numCache>
                <c:formatCode>#,##0.0</c:formatCode>
                <c:ptCount val="12"/>
                <c:pt idx="0">
                  <c:v>1247.9007999999992</c:v>
                </c:pt>
                <c:pt idx="1">
                  <c:v>1247.9007999999992</c:v>
                </c:pt>
                <c:pt idx="2">
                  <c:v>1247.5607999999993</c:v>
                </c:pt>
                <c:pt idx="3">
                  <c:v>1256.9457999999993</c:v>
                </c:pt>
                <c:pt idx="4">
                  <c:v>1256.9457999999993</c:v>
                </c:pt>
                <c:pt idx="5">
                  <c:v>1257.4397999999994</c:v>
                </c:pt>
                <c:pt idx="6">
                  <c:v>1269.8347999999994</c:v>
                </c:pt>
                <c:pt idx="7">
                  <c:v>1269.8347999999994</c:v>
                </c:pt>
                <c:pt idx="8">
                  <c:v>1269.8726999999992</c:v>
                </c:pt>
                <c:pt idx="9">
                  <c:v>1260.3356999999994</c:v>
                </c:pt>
                <c:pt idx="10">
                  <c:v>1260.3356999999994</c:v>
                </c:pt>
                <c:pt idx="11">
                  <c:v>1262.8956999999994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10D-4DC0-A3DF-71286D468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5549440"/>
        <c:axId val="235550976"/>
      </c:barChart>
      <c:catAx>
        <c:axId val="2355494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5550976"/>
        <c:crosses val="autoZero"/>
        <c:auto val="1"/>
        <c:lblAlgn val="ctr"/>
        <c:lblOffset val="100"/>
        <c:noMultiLvlLbl val="0"/>
      </c:catAx>
      <c:valAx>
        <c:axId val="235550976"/>
        <c:scaling>
          <c:orientation val="minMax"/>
          <c:max val="4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549440"/>
        <c:crosses val="autoZero"/>
        <c:crossBetween val="between"/>
        <c:majorUnit val="5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tepla podle sektorů národního hospodářství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TJ</a:t>
            </a:r>
            <a:r>
              <a:rPr lang="en-US" sz="1000">
                <a:solidFill>
                  <a:schemeClr val="tx2"/>
                </a:solidFill>
              </a:rPr>
              <a:t>)</a:t>
            </a:r>
          </a:p>
        </c:rich>
      </c:tx>
      <c:layout>
        <c:manualLayout>
          <c:xMode val="edge"/>
          <c:yMode val="edge"/>
          <c:x val="9.5311695002577176E-4"/>
          <c:y val="2.22841290795017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'7.1'!$A$8</c:f>
              <c:strCache>
                <c:ptCount val="1"/>
                <c:pt idx="0">
                  <c:v>Průmysl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'7.1'!$B$8:$M$8</c:f>
              <c:numCache>
                <c:formatCode>#,##0.0</c:formatCode>
                <c:ptCount val="12"/>
                <c:pt idx="0">
                  <c:v>1988.2352349999996</c:v>
                </c:pt>
                <c:pt idx="1">
                  <c:v>1508.9858129999993</c:v>
                </c:pt>
                <c:pt idx="2">
                  <c:v>1397.396555</c:v>
                </c:pt>
                <c:pt idx="3">
                  <c:v>1148.3806649999999</c:v>
                </c:pt>
                <c:pt idx="4">
                  <c:v>1009.1391449999999</c:v>
                </c:pt>
                <c:pt idx="5">
                  <c:v>889.20493300000032</c:v>
                </c:pt>
                <c:pt idx="6">
                  <c:v>786.88286000000016</c:v>
                </c:pt>
                <c:pt idx="7">
                  <c:v>805.9158020000001</c:v>
                </c:pt>
                <c:pt idx="8">
                  <c:v>865.74196200000017</c:v>
                </c:pt>
                <c:pt idx="9">
                  <c:v>1160.3790410000001</c:v>
                </c:pt>
                <c:pt idx="10">
                  <c:v>1543.3572230000002</c:v>
                </c:pt>
                <c:pt idx="11">
                  <c:v>1626.6939130000005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7B-49DE-A9FD-237786D95FC5}"/>
            </c:ext>
          </c:extLst>
        </c:ser>
        <c:ser>
          <c:idx val="1"/>
          <c:order val="1"/>
          <c:tx>
            <c:strRef>
              <c:f>'7.1'!$A$9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'7.1'!$B$9:$M$9</c:f>
              <c:numCache>
                <c:formatCode>#,##0.0</c:formatCode>
                <c:ptCount val="12"/>
                <c:pt idx="0">
                  <c:v>314.43469600000003</c:v>
                </c:pt>
                <c:pt idx="1">
                  <c:v>254.30757699999998</c:v>
                </c:pt>
                <c:pt idx="2">
                  <c:v>232.19964499999998</c:v>
                </c:pt>
                <c:pt idx="3">
                  <c:v>177.047642</c:v>
                </c:pt>
                <c:pt idx="4">
                  <c:v>133.485277</c:v>
                </c:pt>
                <c:pt idx="5">
                  <c:v>116.08096900000001</c:v>
                </c:pt>
                <c:pt idx="6">
                  <c:v>111.594599</c:v>
                </c:pt>
                <c:pt idx="7">
                  <c:v>121.03664499999999</c:v>
                </c:pt>
                <c:pt idx="8">
                  <c:v>113.089032</c:v>
                </c:pt>
                <c:pt idx="9">
                  <c:v>179.89421099999998</c:v>
                </c:pt>
                <c:pt idx="10">
                  <c:v>227.826491</c:v>
                </c:pt>
                <c:pt idx="11">
                  <c:v>265.91231900000002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7B-49DE-A9FD-237786D95FC5}"/>
            </c:ext>
          </c:extLst>
        </c:ser>
        <c:ser>
          <c:idx val="2"/>
          <c:order val="2"/>
          <c:tx>
            <c:strRef>
              <c:f>'7.1'!$A$10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'7.1'!$B$10:$M$10</c:f>
              <c:numCache>
                <c:formatCode>#,##0.0</c:formatCode>
                <c:ptCount val="12"/>
                <c:pt idx="0">
                  <c:v>103.02236400000001</c:v>
                </c:pt>
                <c:pt idx="1">
                  <c:v>84.818989000000016</c:v>
                </c:pt>
                <c:pt idx="2">
                  <c:v>60.626936999999998</c:v>
                </c:pt>
                <c:pt idx="3">
                  <c:v>47.984081999999994</c:v>
                </c:pt>
                <c:pt idx="4">
                  <c:v>17.756594</c:v>
                </c:pt>
                <c:pt idx="5">
                  <c:v>4.8103900000000008</c:v>
                </c:pt>
                <c:pt idx="6">
                  <c:v>4.1574099999999996</c:v>
                </c:pt>
                <c:pt idx="7">
                  <c:v>3.8885939999999994</c:v>
                </c:pt>
                <c:pt idx="8">
                  <c:v>7.0743450000000001</c:v>
                </c:pt>
                <c:pt idx="9">
                  <c:v>30.842999999999996</c:v>
                </c:pt>
                <c:pt idx="10">
                  <c:v>68.57790399999999</c:v>
                </c:pt>
                <c:pt idx="11">
                  <c:v>96.974682000000016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7B-49DE-A9FD-237786D95FC5}"/>
            </c:ext>
          </c:extLst>
        </c:ser>
        <c:ser>
          <c:idx val="3"/>
          <c:order val="3"/>
          <c:tx>
            <c:strRef>
              <c:f>'7.1'!$A$11</c:f>
              <c:strCache>
                <c:ptCount val="1"/>
                <c:pt idx="0">
                  <c:v>Stavebnictví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'7.1'!$B$11:$M$11</c:f>
              <c:numCache>
                <c:formatCode>#,##0.0</c:formatCode>
                <c:ptCount val="12"/>
                <c:pt idx="0">
                  <c:v>51.950377999999994</c:v>
                </c:pt>
                <c:pt idx="1">
                  <c:v>34.313905999999996</c:v>
                </c:pt>
                <c:pt idx="2">
                  <c:v>26.497553999999997</c:v>
                </c:pt>
                <c:pt idx="3">
                  <c:v>19.003565000000002</c:v>
                </c:pt>
                <c:pt idx="4">
                  <c:v>6.2011260000000012</c:v>
                </c:pt>
                <c:pt idx="5">
                  <c:v>2.8934799999999998</c:v>
                </c:pt>
                <c:pt idx="6">
                  <c:v>2.1741160000000002</c:v>
                </c:pt>
                <c:pt idx="7">
                  <c:v>2.5859529999999999</c:v>
                </c:pt>
                <c:pt idx="8">
                  <c:v>4.2836350000000003</c:v>
                </c:pt>
                <c:pt idx="9">
                  <c:v>14.962713000000001</c:v>
                </c:pt>
                <c:pt idx="10">
                  <c:v>32.352787000000006</c:v>
                </c:pt>
                <c:pt idx="11">
                  <c:v>40.437474000000009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7B-49DE-A9FD-237786D95FC5}"/>
            </c:ext>
          </c:extLst>
        </c:ser>
        <c:ser>
          <c:idx val="4"/>
          <c:order val="4"/>
          <c:tx>
            <c:strRef>
              <c:f>'7.1'!$A$12</c:f>
              <c:strCache>
                <c:ptCount val="1"/>
                <c:pt idx="0">
                  <c:v>Zemědělství a 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'7.1'!$B$12:$M$12</c:f>
              <c:numCache>
                <c:formatCode>#,##0.0</c:formatCode>
                <c:ptCount val="12"/>
                <c:pt idx="0">
                  <c:v>73.733861999999988</c:v>
                </c:pt>
                <c:pt idx="1">
                  <c:v>59.532031999999987</c:v>
                </c:pt>
                <c:pt idx="2">
                  <c:v>56.886942000000005</c:v>
                </c:pt>
                <c:pt idx="3">
                  <c:v>45.449248000000004</c:v>
                </c:pt>
                <c:pt idx="4">
                  <c:v>35.017373999999997</c:v>
                </c:pt>
                <c:pt idx="5">
                  <c:v>25.195608000000004</c:v>
                </c:pt>
                <c:pt idx="6">
                  <c:v>20.378159999999998</c:v>
                </c:pt>
                <c:pt idx="7">
                  <c:v>18.265945999999996</c:v>
                </c:pt>
                <c:pt idx="8">
                  <c:v>31.108837000000001</c:v>
                </c:pt>
                <c:pt idx="9">
                  <c:v>46.709160999999995</c:v>
                </c:pt>
                <c:pt idx="10">
                  <c:v>55.658345999999995</c:v>
                </c:pt>
                <c:pt idx="11">
                  <c:v>53.789062000000008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7B-49DE-A9FD-237786D95FC5}"/>
            </c:ext>
          </c:extLst>
        </c:ser>
        <c:ser>
          <c:idx val="5"/>
          <c:order val="5"/>
          <c:tx>
            <c:strRef>
              <c:f>'7.1'!$A$13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'7.1'!$B$13:$M$13</c:f>
              <c:numCache>
                <c:formatCode>#,##0.0</c:formatCode>
                <c:ptCount val="12"/>
                <c:pt idx="0">
                  <c:v>5279.3171050000019</c:v>
                </c:pt>
                <c:pt idx="1">
                  <c:v>3229.8148569999994</c:v>
                </c:pt>
                <c:pt idx="2">
                  <c:v>3253.673162</c:v>
                </c:pt>
                <c:pt idx="3">
                  <c:v>2123.4498840000001</c:v>
                </c:pt>
                <c:pt idx="4">
                  <c:v>1134.0469719999994</c:v>
                </c:pt>
                <c:pt idx="5">
                  <c:v>880.66564800000003</c:v>
                </c:pt>
                <c:pt idx="6">
                  <c:v>783.24731499999996</c:v>
                </c:pt>
                <c:pt idx="7">
                  <c:v>811.10397900000055</c:v>
                </c:pt>
                <c:pt idx="8">
                  <c:v>1274.3201009999998</c:v>
                </c:pt>
                <c:pt idx="9">
                  <c:v>2755.7450310000013</c:v>
                </c:pt>
                <c:pt idx="10">
                  <c:v>4249.6381169999977</c:v>
                </c:pt>
                <c:pt idx="11">
                  <c:v>4814.2335690000018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7B-49DE-A9FD-237786D95FC5}"/>
            </c:ext>
          </c:extLst>
        </c:ser>
        <c:ser>
          <c:idx val="6"/>
          <c:order val="6"/>
          <c:tx>
            <c:strRef>
              <c:f>'7.1'!$A$14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'7.1'!$B$14:$M$14</c:f>
              <c:numCache>
                <c:formatCode>#,##0.0</c:formatCode>
                <c:ptCount val="12"/>
                <c:pt idx="0">
                  <c:v>2767.7307579999992</c:v>
                </c:pt>
                <c:pt idx="1">
                  <c:v>2076.5968929999995</c:v>
                </c:pt>
                <c:pt idx="2">
                  <c:v>1619.936322</c:v>
                </c:pt>
                <c:pt idx="3">
                  <c:v>1174.2412139999988</c:v>
                </c:pt>
                <c:pt idx="4">
                  <c:v>548.29840899999977</c:v>
                </c:pt>
                <c:pt idx="5">
                  <c:v>349.2444279999998</c:v>
                </c:pt>
                <c:pt idx="6">
                  <c:v>320.38176700000014</c:v>
                </c:pt>
                <c:pt idx="7">
                  <c:v>297.52236799999986</c:v>
                </c:pt>
                <c:pt idx="8">
                  <c:v>426.51694800000013</c:v>
                </c:pt>
                <c:pt idx="9">
                  <c:v>1090.2904390000001</c:v>
                </c:pt>
                <c:pt idx="10">
                  <c:v>1928.6019179999992</c:v>
                </c:pt>
                <c:pt idx="11">
                  <c:v>2503.9916789999979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7B-49DE-A9FD-237786D95FC5}"/>
            </c:ext>
          </c:extLst>
        </c:ser>
        <c:ser>
          <c:idx val="7"/>
          <c:order val="7"/>
          <c:tx>
            <c:strRef>
              <c:f>'7.1'!$A$15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'7.1'!$B$15:$M$15</c:f>
              <c:numCache>
                <c:formatCode>#,##0.0</c:formatCode>
                <c:ptCount val="12"/>
                <c:pt idx="0">
                  <c:v>277.98303200000004</c:v>
                </c:pt>
                <c:pt idx="1">
                  <c:v>182.38295500000007</c:v>
                </c:pt>
                <c:pt idx="2">
                  <c:v>157.82558900000001</c:v>
                </c:pt>
                <c:pt idx="3">
                  <c:v>106.71579100000001</c:v>
                </c:pt>
                <c:pt idx="4">
                  <c:v>50.366459999999996</c:v>
                </c:pt>
                <c:pt idx="5">
                  <c:v>31.988745000000002</c:v>
                </c:pt>
                <c:pt idx="6">
                  <c:v>36.893429000000005</c:v>
                </c:pt>
                <c:pt idx="7">
                  <c:v>31.753996000000001</c:v>
                </c:pt>
                <c:pt idx="8">
                  <c:v>56.114126000000006</c:v>
                </c:pt>
                <c:pt idx="9">
                  <c:v>123.55264100000004</c:v>
                </c:pt>
                <c:pt idx="10">
                  <c:v>205.68517499999999</c:v>
                </c:pt>
                <c:pt idx="11">
                  <c:v>238.32240299999995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27B-49DE-A9FD-237786D95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5601280"/>
        <c:axId val="234820736"/>
      </c:barChart>
      <c:catAx>
        <c:axId val="2356012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4820736"/>
        <c:crosses val="autoZero"/>
        <c:auto val="1"/>
        <c:lblAlgn val="ctr"/>
        <c:lblOffset val="100"/>
        <c:noMultiLvlLbl val="0"/>
      </c:catAx>
      <c:valAx>
        <c:axId val="234820736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601280"/>
        <c:crosses val="autoZero"/>
        <c:crossBetween val="between"/>
        <c:majorUnit val="2000"/>
      </c:valAx>
    </c:plotArea>
    <c:legend>
      <c:legendPos val="b"/>
      <c:layout>
        <c:manualLayout>
          <c:xMode val="edge"/>
          <c:yMode val="edge"/>
          <c:x val="1.0088566815436963E-3"/>
          <c:y val="0.91434267375625611"/>
          <c:w val="0.81491002466308415"/>
          <c:h val="6.337319716424222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'7.1'!$P$7</c:f>
              <c:numCache>
                <c:formatCode>General</c:formatCode>
                <c:ptCount val="1"/>
              </c:numCache>
            </c:numRef>
          </c:cat>
          <c:val>
            <c:numRef>
              <c:f>'7.1'!$P$8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20D-42CF-BCEA-16F4CB5B3DF0}"/>
            </c:ext>
          </c:extLst>
        </c:ser>
        <c:ser>
          <c:idx val="1"/>
          <c:order val="1"/>
          <c:tx>
            <c:strRef>
              <c:f>'7.1'!$O$9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'7.1'!$P$7</c:f>
              <c:numCache>
                <c:formatCode>General</c:formatCode>
                <c:ptCount val="1"/>
              </c:numCache>
            </c:numRef>
          </c:cat>
          <c:val>
            <c:numRef>
              <c:f>'7.1'!$P$9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20D-42CF-BCEA-16F4CB5B3DF0}"/>
            </c:ext>
          </c:extLst>
        </c:ser>
        <c:ser>
          <c:idx val="2"/>
          <c:order val="2"/>
          <c:tx>
            <c:strRef>
              <c:f>'7.1'!$O$10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'7.1'!$P$7</c:f>
              <c:numCache>
                <c:formatCode>General</c:formatCode>
                <c:ptCount val="1"/>
              </c:numCache>
            </c:numRef>
          </c:cat>
          <c:val>
            <c:numRef>
              <c:f>'7.1'!$P$10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20D-42CF-BCEA-16F4CB5B3DF0}"/>
            </c:ext>
          </c:extLst>
        </c:ser>
        <c:ser>
          <c:idx val="3"/>
          <c:order val="3"/>
          <c:tx>
            <c:strRef>
              <c:f>'7.1'!$O$11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'7.1'!$P$7</c:f>
              <c:numCache>
                <c:formatCode>General</c:formatCode>
                <c:ptCount val="1"/>
              </c:numCache>
            </c:numRef>
          </c:cat>
          <c:val>
            <c:numRef>
              <c:f>'7.1'!$P$11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20D-42CF-BCEA-16F4CB5B3DF0}"/>
            </c:ext>
          </c:extLst>
        </c:ser>
        <c:ser>
          <c:idx val="4"/>
          <c:order val="4"/>
          <c:tx>
            <c:strRef>
              <c:f>'7.1'!$O$12</c:f>
              <c:strCache>
                <c:ptCount val="1"/>
              </c:strCache>
            </c:strRef>
          </c:tx>
          <c:invertIfNegative val="0"/>
          <c:cat>
            <c:numRef>
              <c:f>'7.1'!$P$7</c:f>
              <c:numCache>
                <c:formatCode>General</c:formatCode>
                <c:ptCount val="1"/>
              </c:numCache>
            </c:numRef>
          </c:cat>
          <c:val>
            <c:numRef>
              <c:f>'7.1'!$P$12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520D-42CF-BCEA-16F4CB5B3DF0}"/>
            </c:ext>
          </c:extLst>
        </c:ser>
        <c:ser>
          <c:idx val="5"/>
          <c:order val="5"/>
          <c:tx>
            <c:strRef>
              <c:f>'7.1'!$O$13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'7.1'!$P$7</c:f>
              <c:numCache>
                <c:formatCode>General</c:formatCode>
                <c:ptCount val="1"/>
              </c:numCache>
            </c:numRef>
          </c:cat>
          <c:val>
            <c:numRef>
              <c:f>'7.1'!$P$13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520D-42CF-BCEA-16F4CB5B3DF0}"/>
            </c:ext>
          </c:extLst>
        </c:ser>
        <c:ser>
          <c:idx val="6"/>
          <c:order val="6"/>
          <c:tx>
            <c:strRef>
              <c:f>'7.1'!$O$14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'7.1'!$P$7</c:f>
              <c:numCache>
                <c:formatCode>General</c:formatCode>
                <c:ptCount val="1"/>
              </c:numCache>
            </c:numRef>
          </c:cat>
          <c:val>
            <c:numRef>
              <c:f>'7.1'!$P$14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520D-42CF-BCEA-16F4CB5B3DF0}"/>
            </c:ext>
          </c:extLst>
        </c:ser>
        <c:ser>
          <c:idx val="7"/>
          <c:order val="7"/>
          <c:tx>
            <c:strRef>
              <c:f>'7.1'!$O$15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'7.1'!$P$7</c:f>
              <c:numCache>
                <c:formatCode>General</c:formatCode>
                <c:ptCount val="1"/>
              </c:numCache>
            </c:numRef>
          </c:cat>
          <c:val>
            <c:numRef>
              <c:f>'7.1'!$P$15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520D-42CF-BCEA-16F4CB5B3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870272"/>
        <c:axId val="234871808"/>
      </c:barChart>
      <c:catAx>
        <c:axId val="234870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4871808"/>
        <c:crosses val="autoZero"/>
        <c:auto val="1"/>
        <c:lblAlgn val="ctr"/>
        <c:lblOffset val="100"/>
        <c:noMultiLvlLbl val="0"/>
      </c:catAx>
      <c:valAx>
        <c:axId val="2348718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48702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Spotřeba tepla v krajích ČR podle sektorů národního hospodářství (TJ)</a:t>
            </a:r>
          </a:p>
        </c:rich>
      </c:tx>
      <c:layout>
        <c:manualLayout>
          <c:xMode val="edge"/>
          <c:yMode val="edge"/>
          <c:x val="1.1096921549336717E-4"/>
          <c:y val="2.66100816819936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612307810022749E-2"/>
          <c:y val="0.14640605169467286"/>
          <c:w val="0.54332795749197038"/>
          <c:h val="0.4466001541601473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'7.2'!$B$3</c:f>
              <c:strCache>
                <c:ptCount val="1"/>
                <c:pt idx="0">
                  <c:v>Průmysl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'7.2'!$A$5:$A$18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'7.2'!$B$5:$B$18</c:f>
              <c:numCache>
                <c:formatCode>#,##0.0</c:formatCode>
                <c:ptCount val="14"/>
                <c:pt idx="0">
                  <c:v>83.497197999999997</c:v>
                </c:pt>
                <c:pt idx="1">
                  <c:v>208.89751800000008</c:v>
                </c:pt>
                <c:pt idx="2">
                  <c:v>141.76977499999992</c:v>
                </c:pt>
                <c:pt idx="3">
                  <c:v>41.070650000000001</c:v>
                </c:pt>
                <c:pt idx="4">
                  <c:v>45.011023000000009</c:v>
                </c:pt>
                <c:pt idx="5">
                  <c:v>193.65722600000001</c:v>
                </c:pt>
                <c:pt idx="6">
                  <c:v>54.281999999999996</c:v>
                </c:pt>
                <c:pt idx="7">
                  <c:v>523.24048399999992</c:v>
                </c:pt>
                <c:pt idx="8">
                  <c:v>142.71429499999999</c:v>
                </c:pt>
                <c:pt idx="9">
                  <c:v>137.48292699999999</c:v>
                </c:pt>
                <c:pt idx="10">
                  <c:v>154.91464400000001</c:v>
                </c:pt>
                <c:pt idx="11">
                  <c:v>1238.5909220000001</c:v>
                </c:pt>
                <c:pt idx="12">
                  <c:v>937.17901799999981</c:v>
                </c:pt>
                <c:pt idx="13">
                  <c:v>428.12249699999995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0-4BB7-8278-2B40CA1AB11C}"/>
            </c:ext>
          </c:extLst>
        </c:ser>
        <c:ser>
          <c:idx val="1"/>
          <c:order val="1"/>
          <c:tx>
            <c:strRef>
              <c:f>'7.2'!$C$3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'7.2'!$A$5:$A$18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'7.2'!$C$5:$C$18</c:f>
              <c:numCache>
                <c:formatCode>#,##0.0</c:formatCode>
                <c:ptCount val="14"/>
                <c:pt idx="0">
                  <c:v>9.4053059999999995</c:v>
                </c:pt>
                <c:pt idx="1">
                  <c:v>10.012379999999999</c:v>
                </c:pt>
                <c:pt idx="2">
                  <c:v>2.0526599999999999</c:v>
                </c:pt>
                <c:pt idx="3">
                  <c:v>32.726349999999996</c:v>
                </c:pt>
                <c:pt idx="4">
                  <c:v>14.180260000000001</c:v>
                </c:pt>
                <c:pt idx="5">
                  <c:v>2.4074500000000003</c:v>
                </c:pt>
                <c:pt idx="6">
                  <c:v>1.079</c:v>
                </c:pt>
                <c:pt idx="7">
                  <c:v>194.65701099999998</c:v>
                </c:pt>
                <c:pt idx="8">
                  <c:v>15.513402000000001</c:v>
                </c:pt>
                <c:pt idx="9">
                  <c:v>4.6735090000000001</c:v>
                </c:pt>
                <c:pt idx="10">
                  <c:v>0</c:v>
                </c:pt>
                <c:pt idx="11">
                  <c:v>250.92619599999998</c:v>
                </c:pt>
                <c:pt idx="12">
                  <c:v>135.64148699999998</c:v>
                </c:pt>
                <c:pt idx="13">
                  <c:v>0.35801000000000005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F0-4BB7-8278-2B40CA1AB11C}"/>
            </c:ext>
          </c:extLst>
        </c:ser>
        <c:ser>
          <c:idx val="2"/>
          <c:order val="2"/>
          <c:tx>
            <c:strRef>
              <c:f>'7.2'!$D$3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'7.2'!$A$5:$A$18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'7.2'!$D$5:$D$18</c:f>
              <c:numCache>
                <c:formatCode>#,##0.0</c:formatCode>
                <c:ptCount val="14"/>
                <c:pt idx="0">
                  <c:v>53.843811000000002</c:v>
                </c:pt>
                <c:pt idx="1">
                  <c:v>16.600614</c:v>
                </c:pt>
                <c:pt idx="2">
                  <c:v>0.22700000000000001</c:v>
                </c:pt>
                <c:pt idx="3">
                  <c:v>4.304583</c:v>
                </c:pt>
                <c:pt idx="4">
                  <c:v>0.96638000000000002</c:v>
                </c:pt>
                <c:pt idx="5">
                  <c:v>6.1673</c:v>
                </c:pt>
                <c:pt idx="6">
                  <c:v>2.7290000000000001</c:v>
                </c:pt>
                <c:pt idx="7">
                  <c:v>18.883403000000001</c:v>
                </c:pt>
                <c:pt idx="8">
                  <c:v>0.38425999999999999</c:v>
                </c:pt>
                <c:pt idx="9">
                  <c:v>21.284455000000001</c:v>
                </c:pt>
                <c:pt idx="10">
                  <c:v>10.14588</c:v>
                </c:pt>
                <c:pt idx="11">
                  <c:v>7.4161999999999999</c:v>
                </c:pt>
                <c:pt idx="12">
                  <c:v>49.137759999999993</c:v>
                </c:pt>
                <c:pt idx="13">
                  <c:v>4.3049400000000002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F0-4BB7-8278-2B40CA1AB11C}"/>
            </c:ext>
          </c:extLst>
        </c:ser>
        <c:ser>
          <c:idx val="3"/>
          <c:order val="3"/>
          <c:tx>
            <c:strRef>
              <c:f>'7.2'!$E$3</c:f>
              <c:strCache>
                <c:ptCount val="1"/>
                <c:pt idx="0">
                  <c:v>Stavebnictví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'7.2'!$A$5:$A$18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'7.2'!$E$5:$E$18</c:f>
              <c:numCache>
                <c:formatCode>#,##0.0</c:formatCode>
                <c:ptCount val="14"/>
                <c:pt idx="0">
                  <c:v>9.6545380000000005</c:v>
                </c:pt>
                <c:pt idx="1">
                  <c:v>1.9257149999999998</c:v>
                </c:pt>
                <c:pt idx="2">
                  <c:v>0.34720999999999996</c:v>
                </c:pt>
                <c:pt idx="3">
                  <c:v>6.8100630000000004</c:v>
                </c:pt>
                <c:pt idx="4">
                  <c:v>1.2229000000000001</c:v>
                </c:pt>
                <c:pt idx="5">
                  <c:v>2.3769999999999998</c:v>
                </c:pt>
                <c:pt idx="6">
                  <c:v>0.72099999999999997</c:v>
                </c:pt>
                <c:pt idx="7">
                  <c:v>39.850589999999997</c:v>
                </c:pt>
                <c:pt idx="8">
                  <c:v>7.3827360000000004</c:v>
                </c:pt>
                <c:pt idx="9">
                  <c:v>7.6837870000000006</c:v>
                </c:pt>
                <c:pt idx="10">
                  <c:v>1.3899099999999998</c:v>
                </c:pt>
                <c:pt idx="11">
                  <c:v>0.48838999999999999</c:v>
                </c:pt>
                <c:pt idx="12">
                  <c:v>3.709136</c:v>
                </c:pt>
                <c:pt idx="13">
                  <c:v>4.1899989999999994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F0-4BB7-8278-2B40CA1AB11C}"/>
            </c:ext>
          </c:extLst>
        </c:ser>
        <c:ser>
          <c:idx val="4"/>
          <c:order val="4"/>
          <c:tx>
            <c:strRef>
              <c:f>'7.2'!$F$3</c:f>
              <c:strCache>
                <c:ptCount val="1"/>
                <c:pt idx="0">
                  <c:v>Zemědělství a 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'7.2'!$A$5:$A$18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'7.2'!$F$5:$F$18</c:f>
              <c:numCache>
                <c:formatCode>#,##0.0</c:formatCode>
                <c:ptCount val="14"/>
                <c:pt idx="0">
                  <c:v>1.1890810000000001</c:v>
                </c:pt>
                <c:pt idx="1">
                  <c:v>7.1270859999999994</c:v>
                </c:pt>
                <c:pt idx="2">
                  <c:v>14.333069999999999</c:v>
                </c:pt>
                <c:pt idx="3">
                  <c:v>1.93624</c:v>
                </c:pt>
                <c:pt idx="4">
                  <c:v>20.625163000000001</c:v>
                </c:pt>
                <c:pt idx="5">
                  <c:v>0.33900000000000002</c:v>
                </c:pt>
                <c:pt idx="6">
                  <c:v>2.2495299999999996</c:v>
                </c:pt>
                <c:pt idx="7">
                  <c:v>1.5817220000000001</c:v>
                </c:pt>
                <c:pt idx="8">
                  <c:v>3.7686379999999997</c:v>
                </c:pt>
                <c:pt idx="9">
                  <c:v>17.746410000000001</c:v>
                </c:pt>
                <c:pt idx="10">
                  <c:v>10.296709999999997</c:v>
                </c:pt>
                <c:pt idx="11">
                  <c:v>3.4391289999999999</c:v>
                </c:pt>
                <c:pt idx="12">
                  <c:v>68.171029999999988</c:v>
                </c:pt>
                <c:pt idx="13">
                  <c:v>3.3537600000000003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F0-4BB7-8278-2B40CA1AB11C}"/>
            </c:ext>
          </c:extLst>
        </c:ser>
        <c:ser>
          <c:idx val="5"/>
          <c:order val="5"/>
          <c:tx>
            <c:strRef>
              <c:f>'7.2'!$G$3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'7.2'!$A$5:$A$18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'7.2'!$G$5:$G$18</c:f>
              <c:numCache>
                <c:formatCode>#,##0.0</c:formatCode>
                <c:ptCount val="14"/>
                <c:pt idx="0">
                  <c:v>2394.8809009999995</c:v>
                </c:pt>
                <c:pt idx="1">
                  <c:v>706.43149900000014</c:v>
                </c:pt>
                <c:pt idx="2">
                  <c:v>914.94563800000026</c:v>
                </c:pt>
                <c:pt idx="3">
                  <c:v>672.41989899999999</c:v>
                </c:pt>
                <c:pt idx="4">
                  <c:v>298.02525599999996</c:v>
                </c:pt>
                <c:pt idx="5">
                  <c:v>519.58942499999989</c:v>
                </c:pt>
                <c:pt idx="6">
                  <c:v>301.72644799999995</c:v>
                </c:pt>
                <c:pt idx="7">
                  <c:v>1924.8490459999998</c:v>
                </c:pt>
                <c:pt idx="8">
                  <c:v>562.05356099999995</c:v>
                </c:pt>
                <c:pt idx="9">
                  <c:v>429.833663</c:v>
                </c:pt>
                <c:pt idx="10">
                  <c:v>587.20411700000022</c:v>
                </c:pt>
                <c:pt idx="11">
                  <c:v>827.15273999999954</c:v>
                </c:pt>
                <c:pt idx="12">
                  <c:v>1266.0033289999997</c:v>
                </c:pt>
                <c:pt idx="13">
                  <c:v>414.501195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F0-4BB7-8278-2B40CA1AB11C}"/>
            </c:ext>
          </c:extLst>
        </c:ser>
        <c:ser>
          <c:idx val="6"/>
          <c:order val="6"/>
          <c:tx>
            <c:strRef>
              <c:f>'7.2'!$H$3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'7.2'!$A$5:$A$18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'7.2'!$H$5:$H$18</c:f>
              <c:numCache>
                <c:formatCode>#,##0.0</c:formatCode>
                <c:ptCount val="14"/>
                <c:pt idx="0">
                  <c:v>1239.0933809999995</c:v>
                </c:pt>
                <c:pt idx="1">
                  <c:v>362.77817499999998</c:v>
                </c:pt>
                <c:pt idx="2">
                  <c:v>250.70463200000006</c:v>
                </c:pt>
                <c:pt idx="3">
                  <c:v>242.79504000000003</c:v>
                </c:pt>
                <c:pt idx="4">
                  <c:v>120.13443600000006</c:v>
                </c:pt>
                <c:pt idx="5">
                  <c:v>346.67918700000001</c:v>
                </c:pt>
                <c:pt idx="6">
                  <c:v>181.16029699999999</c:v>
                </c:pt>
                <c:pt idx="7">
                  <c:v>724.74727699999971</c:v>
                </c:pt>
                <c:pt idx="8">
                  <c:v>278.31755200000003</c:v>
                </c:pt>
                <c:pt idx="9">
                  <c:v>270.77778599999999</c:v>
                </c:pt>
                <c:pt idx="10">
                  <c:v>427.36625600000002</c:v>
                </c:pt>
                <c:pt idx="11">
                  <c:v>348.05600500000008</c:v>
                </c:pt>
                <c:pt idx="12">
                  <c:v>559.85041000000024</c:v>
                </c:pt>
                <c:pt idx="13">
                  <c:v>170.42360199999996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F0-4BB7-8278-2B40CA1AB11C}"/>
            </c:ext>
          </c:extLst>
        </c:ser>
        <c:ser>
          <c:idx val="7"/>
          <c:order val="7"/>
          <c:tx>
            <c:strRef>
              <c:f>'7.2'!$I$3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'7.2'!$A$5:$A$18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'7.2'!$I$5:$I$18</c:f>
              <c:numCache>
                <c:formatCode>#,##0.0</c:formatCode>
                <c:ptCount val="14"/>
                <c:pt idx="0">
                  <c:v>28.675599000000002</c:v>
                </c:pt>
                <c:pt idx="1">
                  <c:v>37.502643999999989</c:v>
                </c:pt>
                <c:pt idx="2">
                  <c:v>221.92840999999996</c:v>
                </c:pt>
                <c:pt idx="3">
                  <c:v>64.781766000000005</c:v>
                </c:pt>
                <c:pt idx="4">
                  <c:v>0.12738000000000002</c:v>
                </c:pt>
                <c:pt idx="5">
                  <c:v>13.050121999999998</c:v>
                </c:pt>
                <c:pt idx="6">
                  <c:v>1.8973839999999997</c:v>
                </c:pt>
                <c:pt idx="7">
                  <c:v>47.416832999999997</c:v>
                </c:pt>
                <c:pt idx="8">
                  <c:v>4.9545110000000001</c:v>
                </c:pt>
                <c:pt idx="9">
                  <c:v>67.714424999999991</c:v>
                </c:pt>
                <c:pt idx="10">
                  <c:v>15.1005</c:v>
                </c:pt>
                <c:pt idx="11">
                  <c:v>2.5763880000000001</c:v>
                </c:pt>
                <c:pt idx="12">
                  <c:v>59.342482999999994</c:v>
                </c:pt>
                <c:pt idx="13">
                  <c:v>2.4917739999999999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F0-4BB7-8278-2B40CA1AB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4987904"/>
        <c:axId val="234989440"/>
      </c:barChart>
      <c:catAx>
        <c:axId val="234987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234989440"/>
        <c:crosses val="autoZero"/>
        <c:auto val="1"/>
        <c:lblAlgn val="ctr"/>
        <c:lblOffset val="100"/>
        <c:tickLblSkip val="1"/>
        <c:noMultiLvlLbl val="0"/>
      </c:catAx>
      <c:valAx>
        <c:axId val="2349894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4987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5802607748353847E-5"/>
          <c:y val="0.96114827631810973"/>
          <c:w val="0.76038085455043547"/>
          <c:h val="3.8851835715753971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>
                <a:solidFill>
                  <a:schemeClr val="tx2"/>
                </a:solidFill>
              </a:rPr>
              <a:t>Podíl</a:t>
            </a:r>
            <a:r>
              <a:rPr lang="cs-CZ" sz="1000" baseline="0">
                <a:solidFill>
                  <a:schemeClr val="tx2"/>
                </a:solidFill>
              </a:rPr>
              <a:t> jednotlivých sektorů národního hospodářství na spotřebě tepla v ČR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7.1662715632701277E-3"/>
          <c:y val="1.4608939117821381E-2"/>
        </c:manualLayout>
      </c:layout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tx2"/>
              </a:solidFill>
            </c:spPr>
            <c:extLst>
              <c:ext xmlns:c16="http://schemas.microsoft.com/office/drawing/2014/chart" uri="{C3380CC4-5D6E-409C-BE32-E72D297353CC}">
                <c16:uniqueId val="{00000000-30B3-4FD4-A40A-943455922E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DE1F-4E2D-ADCB-21064F22A93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DE1F-4E2D-ADCB-21064F22A93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2-DE1F-4E2D-ADCB-21064F22A93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DE1F-4E2D-ADCB-21064F22A93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30B3-4FD4-A40A-943455922E4B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2-30B3-4FD4-A40A-943455922E4B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4-DE1F-4E2D-ADCB-21064F22A93E}"/>
              </c:ext>
            </c:extLst>
          </c:dPt>
          <c:dLbls>
            <c:dLbl>
              <c:idx val="2"/>
              <c:layout>
                <c:manualLayout>
                  <c:x val="9.3118372416372761E-2"/>
                  <c:y val="0.11928797672468264"/>
                </c:manualLayout>
              </c:layout>
              <c:numFmt formatCode="0.0%" sourceLinked="0"/>
              <c:spPr>
                <a:ln>
                  <a:noFill/>
                </a:ln>
              </c:spPr>
              <c:txPr>
                <a:bodyPr wrap="square"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1-DE1F-4E2D-ADCB-21064F22A93E}"/>
                </c:ext>
              </c:extLst>
            </c:dLbl>
            <c:dLbl>
              <c:idx val="3"/>
              <c:layout>
                <c:manualLayout>
                  <c:x val="-9.515078006487801E-2"/>
                  <c:y val="0.14736847156510813"/>
                </c:manualLayout>
              </c:layout>
              <c:numFmt formatCode="0.0%" sourceLinked="0"/>
              <c:spPr>
                <a:ln>
                  <a:noFill/>
                </a:ln>
              </c:spPr>
              <c:txPr>
                <a:bodyPr wrap="square"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DE1F-4E2D-ADCB-21064F22A93E}"/>
                </c:ext>
              </c:extLst>
            </c:dLbl>
            <c:dLbl>
              <c:idx val="4"/>
              <c:layout>
                <c:manualLayout>
                  <c:x val="-0.25396388087666516"/>
                  <c:y val="9.0931134067645095E-2"/>
                </c:manualLayout>
              </c:layout>
              <c:numFmt formatCode="0.0%" sourceLinked="0"/>
              <c:spPr>
                <a:ln>
                  <a:noFill/>
                </a:ln>
              </c:spPr>
              <c:txPr>
                <a:bodyPr wrap="square"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DE1F-4E2D-ADCB-21064F22A93E}"/>
                </c:ext>
              </c:extLst>
            </c:dLbl>
            <c:dLbl>
              <c:idx val="7"/>
              <c:layout>
                <c:manualLayout>
                  <c:x val="1.6740274597620244E-2"/>
                  <c:y val="-1.8065638675305195E-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1F-4E2D-ADCB-21064F22A93E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'7.2'!$B$3:$I$3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 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'7.2'!$B$4:$I$4</c:f>
              <c:numCache>
                <c:formatCode>#,##0.0</c:formatCode>
                <c:ptCount val="8"/>
                <c:pt idx="0">
                  <c:v>4330.4301770000002</c:v>
                </c:pt>
                <c:pt idx="1">
                  <c:v>673.63302099999999</c:v>
                </c:pt>
                <c:pt idx="2">
                  <c:v>196.39558599999998</c:v>
                </c:pt>
                <c:pt idx="3">
                  <c:v>87.75297399999998</c:v>
                </c:pt>
                <c:pt idx="4">
                  <c:v>156.15656899999996</c:v>
                </c:pt>
                <c:pt idx="5">
                  <c:v>11819.616716999999</c:v>
                </c:pt>
                <c:pt idx="6">
                  <c:v>5522.8840360000004</c:v>
                </c:pt>
                <c:pt idx="7">
                  <c:v>567.56021899999996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1F-4E2D-ADCB-21064F22A93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10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>
                <a:solidFill>
                  <a:schemeClr val="accent1"/>
                </a:solidFill>
              </a:rPr>
              <a:t>Spotřeba tepla podle sektorů</a:t>
            </a:r>
            <a:r>
              <a:rPr lang="cs-CZ" sz="1000" baseline="0">
                <a:solidFill>
                  <a:schemeClr val="accent1"/>
                </a:solidFill>
              </a:rPr>
              <a:t> </a:t>
            </a:r>
            <a:r>
              <a:rPr lang="cs-CZ" sz="1000">
                <a:solidFill>
                  <a:schemeClr val="accent1"/>
                </a:solidFill>
              </a:rPr>
              <a:t>národního hospodářství (GJ)</a:t>
            </a: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820074367818905E-2"/>
          <c:y val="0.29398174232186058"/>
          <c:w val="0.51041199091494682"/>
          <c:h val="0.4506633552472863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'8.1'!$A$28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('8.1'!$B$28,'8.1'!$D$28,'8.1'!$F$28)</c:f>
              <c:numCache>
                <c:formatCode>#,##0.0</c:formatCode>
                <c:ptCount val="3"/>
                <c:pt idx="0">
                  <c:v>13710.162</c:v>
                </c:pt>
                <c:pt idx="1">
                  <c:v>25787.171999999999</c:v>
                </c:pt>
                <c:pt idx="2">
                  <c:v>43999.864000000001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D8-41D7-B8C5-C615F4A0E720}"/>
            </c:ext>
          </c:extLst>
        </c:ser>
        <c:ser>
          <c:idx val="1"/>
          <c:order val="1"/>
          <c:tx>
            <c:strRef>
              <c:f>'8.1'!$A$29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('8.1'!$B$29,'8.1'!$D$29,'8.1'!$F$29)</c:f>
              <c:numCache>
                <c:formatCode>#,##0.0</c:formatCode>
                <c:ptCount val="3"/>
                <c:pt idx="0">
                  <c:v>784.91300000000001</c:v>
                </c:pt>
                <c:pt idx="1">
                  <c:v>2719.116</c:v>
                </c:pt>
                <c:pt idx="2">
                  <c:v>5901.277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D8-41D7-B8C5-C615F4A0E720}"/>
            </c:ext>
          </c:extLst>
        </c:ser>
        <c:ser>
          <c:idx val="2"/>
          <c:order val="2"/>
          <c:tx>
            <c:strRef>
              <c:f>'8.1'!$A$30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('8.1'!$B$30,'8.1'!$D$30,'8.1'!$F$30)</c:f>
              <c:numCache>
                <c:formatCode>#,##0.0</c:formatCode>
                <c:ptCount val="3"/>
                <c:pt idx="0">
                  <c:v>2623.3530000000001</c:v>
                </c:pt>
                <c:pt idx="1">
                  <c:v>17141.040999999997</c:v>
                </c:pt>
                <c:pt idx="2">
                  <c:v>34079.417000000001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D8-41D7-B8C5-C615F4A0E720}"/>
            </c:ext>
          </c:extLst>
        </c:ser>
        <c:ser>
          <c:idx val="3"/>
          <c:order val="3"/>
          <c:tx>
            <c:strRef>
              <c:f>'8.1'!$A$31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('8.1'!$B$31,'8.1'!$D$31,'8.1'!$F$31)</c:f>
              <c:numCache>
                <c:formatCode>#,##0.0</c:formatCode>
                <c:ptCount val="3"/>
                <c:pt idx="0">
                  <c:v>1603.0609999999999</c:v>
                </c:pt>
                <c:pt idx="1">
                  <c:v>2583.7579999999998</c:v>
                </c:pt>
                <c:pt idx="2">
                  <c:v>5467.7190000000001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D8-41D7-B8C5-C615F4A0E720}"/>
            </c:ext>
          </c:extLst>
        </c:ser>
        <c:ser>
          <c:idx val="4"/>
          <c:order val="4"/>
          <c:tx>
            <c:strRef>
              <c:f>'8.1'!$A$32</c:f>
              <c:strCache>
                <c:ptCount val="1"/>
                <c:pt idx="0">
                  <c:v>Zemědělství a 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('8.1'!$B$32,'8.1'!$D$32,'8.1'!$F$32)</c:f>
              <c:numCache>
                <c:formatCode>#,##0.0</c:formatCode>
                <c:ptCount val="3"/>
                <c:pt idx="0">
                  <c:v>180.99100000000001</c:v>
                </c:pt>
                <c:pt idx="1">
                  <c:v>337.61</c:v>
                </c:pt>
                <c:pt idx="2">
                  <c:v>670.48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D8-41D7-B8C5-C615F4A0E720}"/>
            </c:ext>
          </c:extLst>
        </c:ser>
        <c:ser>
          <c:idx val="5"/>
          <c:order val="5"/>
          <c:tx>
            <c:strRef>
              <c:f>'8.1'!$A$33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('8.1'!$B$33,'8.1'!$D$33,'8.1'!$F$33)</c:f>
              <c:numCache>
                <c:formatCode>#,##0.0</c:formatCode>
                <c:ptCount val="3"/>
                <c:pt idx="0">
                  <c:v>652064.5</c:v>
                </c:pt>
                <c:pt idx="1">
                  <c:v>936155.53899999999</c:v>
                </c:pt>
                <c:pt idx="2">
                  <c:v>806660.86199999996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D8-41D7-B8C5-C615F4A0E720}"/>
            </c:ext>
          </c:extLst>
        </c:ser>
        <c:ser>
          <c:idx val="6"/>
          <c:order val="6"/>
          <c:tx>
            <c:strRef>
              <c:f>'8.1'!$A$34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('8.1'!$B$34,'8.1'!$D$34,'8.1'!$F$34)</c:f>
              <c:numCache>
                <c:formatCode>#,##0.0</c:formatCode>
                <c:ptCount val="3"/>
                <c:pt idx="0">
                  <c:v>186263.58099999995</c:v>
                </c:pt>
                <c:pt idx="1">
                  <c:v>388514.27200000006</c:v>
                </c:pt>
                <c:pt idx="2">
                  <c:v>664315.52799999993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D8-41D7-B8C5-C615F4A0E720}"/>
            </c:ext>
          </c:extLst>
        </c:ser>
        <c:ser>
          <c:idx val="7"/>
          <c:order val="7"/>
          <c:tx>
            <c:strRef>
              <c:f>'8.1'!$A$35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('8.1'!$B$35,'8.1'!$D$35,'8.1'!$F$35)</c:f>
              <c:numCache>
                <c:formatCode>#,##0.0</c:formatCode>
                <c:ptCount val="3"/>
                <c:pt idx="0">
                  <c:v>4149.3339999999998</c:v>
                </c:pt>
                <c:pt idx="1">
                  <c:v>8676.0600000000013</c:v>
                </c:pt>
                <c:pt idx="2">
                  <c:v>15850.204999999998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7D8-41D7-B8C5-C615F4A0E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3661952"/>
        <c:axId val="233663488"/>
      </c:barChart>
      <c:catAx>
        <c:axId val="23366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3663488"/>
        <c:crosses val="autoZero"/>
        <c:auto val="1"/>
        <c:lblAlgn val="ctr"/>
        <c:lblOffset val="100"/>
        <c:noMultiLvlLbl val="0"/>
      </c:catAx>
      <c:valAx>
        <c:axId val="233663488"/>
        <c:scaling>
          <c:orientation val="minMax"/>
          <c:max val="16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3661952"/>
        <c:crosses val="autoZero"/>
        <c:crossBetween val="between"/>
        <c:majorUnit val="400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894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7874699701625241E-2"/>
          <c:y val="0.17364373640247927"/>
          <c:w val="0.86679862645627792"/>
          <c:h val="0.2392365500522334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'8.1'!$A$38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'8.1'!$B$38</c:f>
              <c:numCache>
                <c:formatCode>0.0%</c:formatCode>
                <c:ptCount val="1"/>
                <c:pt idx="0">
                  <c:v>4.5033395571346078E-2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D8-4483-98D6-699F0B52D202}"/>
            </c:ext>
          </c:extLst>
        </c:ser>
        <c:ser>
          <c:idx val="1"/>
          <c:order val="1"/>
          <c:tx>
            <c:strRef>
              <c:f>'8.1'!$A$39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'8.1'!$B$39</c:f>
              <c:numCache>
                <c:formatCode>0.0%</c:formatCode>
                <c:ptCount val="1"/>
                <c:pt idx="0">
                  <c:v>3.9842347216085011E-2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D8-4483-98D6-699F0B52D202}"/>
            </c:ext>
          </c:extLst>
        </c:ser>
        <c:ser>
          <c:idx val="2"/>
          <c:order val="2"/>
          <c:tx>
            <c:strRef>
              <c:f>'8.1'!$A$40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'8.1'!$B$40</c:f>
              <c:numCache>
                <c:formatCode>0.0%</c:formatCode>
                <c:ptCount val="1"/>
                <c:pt idx="0">
                  <c:v>4.8804865360285284E-2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D8-4483-98D6-699F0B52D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438464"/>
        <c:axId val="237440000"/>
      </c:barChart>
      <c:catAx>
        <c:axId val="2374384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37440000"/>
        <c:crosses val="autoZero"/>
        <c:auto val="1"/>
        <c:lblAlgn val="ctr"/>
        <c:lblOffset val="100"/>
        <c:noMultiLvlLbl val="0"/>
      </c:catAx>
      <c:valAx>
        <c:axId val="237440000"/>
        <c:scaling>
          <c:orientation val="minMax"/>
          <c:max val="0.30000000000000004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7438464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"/>
          <c:y val="0.61791562040250336"/>
          <c:w val="0.48816888524113639"/>
          <c:h val="0.2968850877280495"/>
        </c:manualLayout>
      </c:layout>
      <c:overlay val="0"/>
      <c:txPr>
        <a:bodyPr/>
        <a:lstStyle/>
        <a:p>
          <a:pPr>
            <a:defRPr sz="9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Dodávky tepla podle paliv (GJ)</a:t>
            </a:r>
          </a:p>
        </c:rich>
      </c:tx>
      <c:layout>
        <c:manualLayout>
          <c:xMode val="edge"/>
          <c:yMode val="edge"/>
          <c:x val="1.1007654639433821E-3"/>
          <c:y val="0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'8.1'!$A$10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('8.1'!$B$10,'8.1'!$D$10,'8.1'!$F$10)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58-4EAE-BC86-D545F330926A}"/>
            </c:ext>
          </c:extLst>
        </c:ser>
        <c:ser>
          <c:idx val="1"/>
          <c:order val="1"/>
          <c:tx>
            <c:strRef>
              <c:f>'8.1'!$A$11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('8.1'!$B$11,'8.1'!$D$11,'8.1'!$F$11)</c:f>
              <c:numCache>
                <c:formatCode>#,##0.0</c:formatCode>
                <c:ptCount val="3"/>
                <c:pt idx="0">
                  <c:v>7184</c:v>
                </c:pt>
                <c:pt idx="1">
                  <c:v>6098</c:v>
                </c:pt>
                <c:pt idx="2">
                  <c:v>6912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58-4EAE-BC86-D545F330926A}"/>
            </c:ext>
          </c:extLst>
        </c:ser>
        <c:ser>
          <c:idx val="2"/>
          <c:order val="2"/>
          <c:tx>
            <c:strRef>
              <c:f>'8.1'!$A$12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('8.1'!$B$12,'8.1'!$D$12,'8.1'!$F$12)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58-4EAE-BC86-D545F330926A}"/>
            </c:ext>
          </c:extLst>
        </c:ser>
        <c:ser>
          <c:idx val="3"/>
          <c:order val="3"/>
          <c:tx>
            <c:strRef>
              <c:f>'8.1'!$A$13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('8.1'!$B$13,'8.1'!$D$13,'8.1'!$F$13)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58-4EAE-BC86-D545F330926A}"/>
            </c:ext>
          </c:extLst>
        </c:ser>
        <c:ser>
          <c:idx val="4"/>
          <c:order val="4"/>
          <c:tx>
            <c:strRef>
              <c:f>'8.1'!$A$14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('8.1'!$B$14,'8.1'!$D$14,'8.1'!$F$14)</c:f>
              <c:numCache>
                <c:formatCode>#,##0.0</c:formatCode>
                <c:ptCount val="3"/>
                <c:pt idx="0">
                  <c:v>2999.21</c:v>
                </c:pt>
                <c:pt idx="1">
                  <c:v>1108.75</c:v>
                </c:pt>
                <c:pt idx="2">
                  <c:v>978.32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58-4EAE-BC86-D545F330926A}"/>
            </c:ext>
          </c:extLst>
        </c:ser>
        <c:ser>
          <c:idx val="5"/>
          <c:order val="5"/>
          <c:tx>
            <c:strRef>
              <c:f>'8.1'!$A$15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('8.1'!$B$15,'8.1'!$D$15,'8.1'!$F$15)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58-4EAE-BC86-D545F330926A}"/>
            </c:ext>
          </c:extLst>
        </c:ser>
        <c:ser>
          <c:idx val="6"/>
          <c:order val="6"/>
          <c:tx>
            <c:strRef>
              <c:f>'8.1'!$A$16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('8.1'!$B$16,'8.1'!$D$16,'8.1'!$F$16)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58-4EAE-BC86-D545F330926A}"/>
            </c:ext>
          </c:extLst>
        </c:ser>
        <c:ser>
          <c:idx val="7"/>
          <c:order val="7"/>
          <c:tx>
            <c:strRef>
              <c:f>'8.1'!$A$17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('8.1'!$B$17,'8.1'!$D$17,'8.1'!$F$17)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58-4EAE-BC86-D545F330926A}"/>
            </c:ext>
          </c:extLst>
        </c:ser>
        <c:ser>
          <c:idx val="8"/>
          <c:order val="8"/>
          <c:tx>
            <c:strRef>
              <c:f>'8.1'!$A$18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('8.1'!$B$18,'8.1'!$D$18,'8.1'!$F$18)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58-4EAE-BC86-D545F330926A}"/>
            </c:ext>
          </c:extLst>
        </c:ser>
        <c:ser>
          <c:idx val="9"/>
          <c:order val="9"/>
          <c:tx>
            <c:strRef>
              <c:f>'8.1'!$A$19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('8.1'!$B$19,'8.1'!$D$19,'8.1'!$F$19)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D58-4EAE-BC86-D545F330926A}"/>
            </c:ext>
          </c:extLst>
        </c:ser>
        <c:ser>
          <c:idx val="10"/>
          <c:order val="10"/>
          <c:tx>
            <c:strRef>
              <c:f>'8.1'!$A$20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('8.1'!$B$20,'8.1'!$D$20,'8.1'!$F$20)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D58-4EAE-BC86-D545F330926A}"/>
            </c:ext>
          </c:extLst>
        </c:ser>
        <c:ser>
          <c:idx val="11"/>
          <c:order val="11"/>
          <c:tx>
            <c:strRef>
              <c:f>'8.1'!$A$21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('8.1'!$B$21,'8.1'!$D$21,'8.1'!$F$21)</c:f>
              <c:numCache>
                <c:formatCode>#,##0.0</c:formatCode>
                <c:ptCount val="3"/>
                <c:pt idx="0">
                  <c:v>76080</c:v>
                </c:pt>
                <c:pt idx="1">
                  <c:v>78257</c:v>
                </c:pt>
                <c:pt idx="2">
                  <c:v>78176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D58-4EAE-BC86-D545F330926A}"/>
            </c:ext>
          </c:extLst>
        </c:ser>
        <c:ser>
          <c:idx val="12"/>
          <c:order val="12"/>
          <c:tx>
            <c:strRef>
              <c:f>'8.1'!$A$22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cat>
            <c:strRef>
              <c:f>'8.1'!$C$38:$E$38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('8.1'!$B$22,'8.1'!$D$22,'8.1'!$F$22)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D58-4EAE-BC86-D545F330926A}"/>
            </c:ext>
          </c:extLst>
        </c:ser>
        <c:ser>
          <c:idx val="13"/>
          <c:order val="13"/>
          <c:tx>
            <c:strRef>
              <c:f>'8.1'!$A$23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'8.1'!$C$38:$E$38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('8.1'!$B$23,'8.1'!$D$23,'8.1'!$F$23)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D58-4EAE-BC86-D545F330926A}"/>
            </c:ext>
          </c:extLst>
        </c:ser>
        <c:ser>
          <c:idx val="14"/>
          <c:order val="14"/>
          <c:tx>
            <c:strRef>
              <c:f>'8.1'!$A$24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strRef>
              <c:f>'8.1'!$C$38:$E$38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('8.1'!$B$24,'8.1'!$D$24,'8.1'!$F$24)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D58-4EAE-BC86-D545F330926A}"/>
            </c:ext>
          </c:extLst>
        </c:ser>
        <c:ser>
          <c:idx val="15"/>
          <c:order val="15"/>
          <c:tx>
            <c:strRef>
              <c:f>'8.1'!$A$25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strRef>
              <c:f>'8.1'!$C$38:$E$38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('8.1'!$B$25,'8.1'!$D$25,'8.1'!$F$25)</c:f>
              <c:numCache>
                <c:formatCode>#,##0.0</c:formatCode>
                <c:ptCount val="3"/>
                <c:pt idx="0">
                  <c:v>226589.76299999995</c:v>
                </c:pt>
                <c:pt idx="1">
                  <c:v>337253.05100000009</c:v>
                </c:pt>
                <c:pt idx="2">
                  <c:v>417792.37900000002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D58-4EAE-BC86-D545F3309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7528576"/>
        <c:axId val="237530112"/>
      </c:barChart>
      <c:catAx>
        <c:axId val="2375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7530112"/>
        <c:crosses val="autoZero"/>
        <c:auto val="1"/>
        <c:lblAlgn val="ctr"/>
        <c:lblOffset val="100"/>
        <c:noMultiLvlLbl val="0"/>
      </c:catAx>
      <c:valAx>
        <c:axId val="237530112"/>
        <c:scaling>
          <c:orientation val="minMax"/>
          <c:max val="16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7528576"/>
        <c:crosses val="autoZero"/>
        <c:crossBetween val="between"/>
        <c:majorUnit val="4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tx2"/>
              </a:solidFill>
            </c:spPr>
            <c:extLst>
              <c:ext xmlns:c16="http://schemas.microsoft.com/office/drawing/2014/chart" uri="{C3380CC4-5D6E-409C-BE32-E72D297353CC}">
                <c16:uniqueId val="{00000001-6018-455D-B5F6-7403F9F44D1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6018-455D-B5F6-7403F9F44D1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6018-455D-B5F6-7403F9F44D1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6018-455D-B5F6-7403F9F44D1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6018-455D-B5F6-7403F9F44D1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6-6018-455D-B5F6-7403F9F44D1B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6018-455D-B5F6-7403F9F44D1B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460E-4CF6-B3D5-472A3D958B04}"/>
              </c:ext>
            </c:extLst>
          </c:dPt>
          <c:cat>
            <c:numRef>
              <c:f>'8.1'!$O$28:$O$35</c:f>
              <c:numCache>
                <c:formatCode>#,##0.0</c:formatCode>
                <c:ptCount val="8"/>
              </c:numCache>
            </c:numRef>
          </c:cat>
          <c:val>
            <c:numRef>
              <c:f>'8.1'!$J$28:$J$35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460E-4CF6-B3D5-472A3D958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rgbClr val="23306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E16-49E5-91AD-8891FEFD71A2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rgbClr val="59638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E16-49E5-91AD-8891FEFD71A2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rgbClr val="9196B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E16-49E5-91AD-8891FEFD71A2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rgbClr val="C7CCD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E16-49E5-91AD-8891FEFD71A2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E16-49E5-91AD-8891FEFD71A2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rgbClr val="E86159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E16-49E5-91AD-8891FEFD71A2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E16-49E5-91AD-8891FEFD71A2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E16-49E5-91AD-8891FEFD71A2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rgbClr val="00000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E16-49E5-91AD-8891FEFD71A2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E16-49E5-91AD-8891FEFD71A2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E16-49E5-91AD-8891FEFD71A2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E16-49E5-91AD-8891FEFD71A2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BE16-49E5-91AD-8891FEFD71A2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BE16-49E5-91AD-8891FEFD71A2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rgbClr val="596387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BE16-49E5-91AD-8891FEFD71A2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rgbClr val="E86159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BE16-49E5-91AD-8891FEFD7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0.9749058971141781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3165-46A2-B497-197BA76EAA1E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3165-46A2-B497-197BA76EAA1E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3165-46A2-B497-197BA76EAA1E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3165-46A2-B497-197BA76EAA1E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3165-46A2-B497-197BA76EAA1E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3165-46A2-B497-197BA76EAA1E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3165-46A2-B497-197BA76EAA1E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3165-46A2-B497-197BA76EAA1E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3165-46A2-B497-197BA76EAA1E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3165-46A2-B497-197BA76EAA1E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3165-46A2-B497-197BA76EAA1E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3165-46A2-B497-197BA76EAA1E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3165-46A2-B497-197BA76EAA1E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3165-46A2-B497-197BA76EAA1E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3165-46A2-B497-197BA76EAA1E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3165-46A2-B497-197BA76EA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0.9635193169251170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accent1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accent1"/>
                </a:solidFill>
              </a:rPr>
              <a:t>sektorů</a:t>
            </a:r>
            <a:r>
              <a:rPr lang="cs-CZ" sz="1000" baseline="0">
                <a:solidFill>
                  <a:schemeClr val="accent1"/>
                </a:solidFill>
              </a:rPr>
              <a:t> národního hospodářství</a:t>
            </a:r>
            <a:r>
              <a:rPr lang="cs-CZ" sz="1000">
                <a:solidFill>
                  <a:schemeClr val="accent1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1.7757619224394721E-3"/>
          <c:y val="1.520757744488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446396915284765"/>
          <c:y val="0.19336032580947746"/>
          <c:w val="0.6700337575744868"/>
          <c:h val="0.593650539714123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'8.2'!$A$27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('8.2'!$B$27,'8.2'!$D$27,'8.2'!$F$27)</c:f>
              <c:numCache>
                <c:formatCode>#,##0.0</c:formatCode>
                <c:ptCount val="3"/>
                <c:pt idx="0">
                  <c:v>55320.024999999994</c:v>
                </c:pt>
                <c:pt idx="1">
                  <c:v>75381.754000000001</c:v>
                </c:pt>
                <c:pt idx="2">
                  <c:v>78195.739000000016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40-4BC3-86BF-1A83C982E45A}"/>
            </c:ext>
          </c:extLst>
        </c:ser>
        <c:ser>
          <c:idx val="1"/>
          <c:order val="1"/>
          <c:tx>
            <c:strRef>
              <c:f>'8.2'!$A$28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('8.2'!$B$28,'8.2'!$D$28,'8.2'!$F$28)</c:f>
              <c:numCache>
                <c:formatCode>#,##0.0</c:formatCode>
                <c:ptCount val="3"/>
                <c:pt idx="0">
                  <c:v>2540.0500000000002</c:v>
                </c:pt>
                <c:pt idx="1">
                  <c:v>3447.65</c:v>
                </c:pt>
                <c:pt idx="2">
                  <c:v>4024.68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40-4BC3-86BF-1A83C982E45A}"/>
            </c:ext>
          </c:extLst>
        </c:ser>
        <c:ser>
          <c:idx val="2"/>
          <c:order val="2"/>
          <c:tx>
            <c:strRef>
              <c:f>'8.2'!$A$29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('8.2'!$B$29,'8.2'!$D$29,'8.2'!$F$29)</c:f>
              <c:numCache>
                <c:formatCode>#,##0.0</c:formatCode>
                <c:ptCount val="3"/>
                <c:pt idx="0">
                  <c:v>3163.3830000000003</c:v>
                </c:pt>
                <c:pt idx="1">
                  <c:v>5996.5990000000002</c:v>
                </c:pt>
                <c:pt idx="2">
                  <c:v>7440.6320000000005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40-4BC3-86BF-1A83C982E45A}"/>
            </c:ext>
          </c:extLst>
        </c:ser>
        <c:ser>
          <c:idx val="3"/>
          <c:order val="3"/>
          <c:tx>
            <c:strRef>
              <c:f>'8.2'!$A$30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('8.2'!$B$30,'8.2'!$D$30,'8.2'!$F$30)</c:f>
              <c:numCache>
                <c:formatCode>#,##0.0</c:formatCode>
                <c:ptCount val="3"/>
                <c:pt idx="0">
                  <c:v>413.47699999999998</c:v>
                </c:pt>
                <c:pt idx="1">
                  <c:v>708.13599999999997</c:v>
                </c:pt>
                <c:pt idx="2">
                  <c:v>804.10199999999998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40-4BC3-86BF-1A83C982E45A}"/>
            </c:ext>
          </c:extLst>
        </c:ser>
        <c:ser>
          <c:idx val="4"/>
          <c:order val="4"/>
          <c:tx>
            <c:strRef>
              <c:f>'8.2'!$A$31</c:f>
              <c:strCache>
                <c:ptCount val="1"/>
                <c:pt idx="0">
                  <c:v>Zemědělství a 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('8.2'!$B$31,'8.2'!$D$31,'8.2'!$F$31)</c:f>
              <c:numCache>
                <c:formatCode>#,##0.0</c:formatCode>
                <c:ptCount val="3"/>
                <c:pt idx="0">
                  <c:v>1700.8320000000001</c:v>
                </c:pt>
                <c:pt idx="1">
                  <c:v>2418.8310000000001</c:v>
                </c:pt>
                <c:pt idx="2">
                  <c:v>3007.4229999999998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40-4BC3-86BF-1A83C982E45A}"/>
            </c:ext>
          </c:extLst>
        </c:ser>
        <c:ser>
          <c:idx val="5"/>
          <c:order val="5"/>
          <c:tx>
            <c:strRef>
              <c:f>'8.2'!$A$32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('8.2'!$B$32,'8.2'!$D$32,'8.2'!$F$32)</c:f>
              <c:numCache>
                <c:formatCode>#,##0.0</c:formatCode>
                <c:ptCount val="3"/>
                <c:pt idx="0">
                  <c:v>155777.633</c:v>
                </c:pt>
                <c:pt idx="1">
                  <c:v>249819.152</c:v>
                </c:pt>
                <c:pt idx="2">
                  <c:v>300834.71399999998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40-4BC3-86BF-1A83C982E45A}"/>
            </c:ext>
          </c:extLst>
        </c:ser>
        <c:ser>
          <c:idx val="6"/>
          <c:order val="6"/>
          <c:tx>
            <c:strRef>
              <c:f>'8.2'!$A$33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('8.2'!$B$33,'8.2'!$D$33,'8.2'!$F$33)</c:f>
              <c:numCache>
                <c:formatCode>#,##0.0</c:formatCode>
                <c:ptCount val="3"/>
                <c:pt idx="0">
                  <c:v>79967.850999999995</c:v>
                </c:pt>
                <c:pt idx="1">
                  <c:v>128606.87399999998</c:v>
                </c:pt>
                <c:pt idx="2">
                  <c:v>154203.44999999998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40-4BC3-86BF-1A83C982E45A}"/>
            </c:ext>
          </c:extLst>
        </c:ser>
        <c:ser>
          <c:idx val="7"/>
          <c:order val="7"/>
          <c:tx>
            <c:strRef>
              <c:f>'8.2'!$A$34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('8.2'!$B$34,'8.2'!$D$34,'8.2'!$F$34)</c:f>
              <c:numCache>
                <c:formatCode>#,##0.0</c:formatCode>
                <c:ptCount val="3"/>
                <c:pt idx="0">
                  <c:v>8347.7480000000014</c:v>
                </c:pt>
                <c:pt idx="1">
                  <c:v>13542.715</c:v>
                </c:pt>
                <c:pt idx="2">
                  <c:v>15612.181000000002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040-4BC3-86BF-1A83C982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5759872"/>
        <c:axId val="235761664"/>
      </c:barChart>
      <c:catAx>
        <c:axId val="23575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5761664"/>
        <c:crosses val="autoZero"/>
        <c:auto val="1"/>
        <c:lblAlgn val="ctr"/>
        <c:lblOffset val="100"/>
        <c:noMultiLvlLbl val="0"/>
      </c:catAx>
      <c:valAx>
        <c:axId val="235761664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5759872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1553002128805882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7874699701625241E-2"/>
          <c:y val="0.24592026197143887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'8.2'!$A$38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'8.2'!$B$38</c:f>
              <c:numCache>
                <c:formatCode>0.0%</c:formatCode>
                <c:ptCount val="1"/>
                <c:pt idx="0">
                  <c:v>5.7337142520379511E-2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F-469A-B30A-EE5A1B230C15}"/>
            </c:ext>
          </c:extLst>
        </c:ser>
        <c:ser>
          <c:idx val="1"/>
          <c:order val="1"/>
          <c:tx>
            <c:strRef>
              <c:f>'8.2'!$A$39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'8.2'!$B$39</c:f>
              <c:numCache>
                <c:formatCode>0.0%</c:formatCode>
                <c:ptCount val="1"/>
                <c:pt idx="0">
                  <c:v>5.112847177310028E-2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7F-469A-B30A-EE5A1B230C15}"/>
            </c:ext>
          </c:extLst>
        </c:ser>
        <c:ser>
          <c:idx val="2"/>
          <c:order val="2"/>
          <c:tx>
            <c:strRef>
              <c:f>'8.2'!$A$40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'8.2'!$B$40</c:f>
              <c:numCache>
                <c:formatCode>0.0%</c:formatCode>
                <c:ptCount val="1"/>
                <c:pt idx="0">
                  <c:v>5.5260164836415569E-2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7F-469A-B30A-EE5A1B230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792640"/>
        <c:axId val="237547520"/>
      </c:barChart>
      <c:catAx>
        <c:axId val="23579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37547520"/>
        <c:crosses val="autoZero"/>
        <c:auto val="1"/>
        <c:lblAlgn val="ctr"/>
        <c:lblOffset val="100"/>
        <c:noMultiLvlLbl val="0"/>
      </c:catAx>
      <c:valAx>
        <c:axId val="237547520"/>
        <c:scaling>
          <c:orientation val="minMax"/>
          <c:max val="0.30000000000000004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792640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1.4071404916193386E-2"/>
          <c:y val="0.68323709536307975"/>
          <c:w val="0.55331546504569662"/>
          <c:h val="0.2509193131330318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07AB-4CA6-AAA1-96A4B03D0D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07AB-4CA6-AAA1-96A4B03D0D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07AB-4CA6-AAA1-96A4B03D0DB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07AB-4CA6-AAA1-96A4B03D0DB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07AB-4CA6-AAA1-96A4B03D0DB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6-07AB-4CA6-AAA1-96A4B03D0DB8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07AB-4CA6-AAA1-96A4B03D0DB8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155B-4D88-8DC4-E7B4C54CBE27}"/>
              </c:ext>
            </c:extLst>
          </c:dPt>
          <c:cat>
            <c:numRef>
              <c:f>'8.2'!$O$27:$O$34</c:f>
              <c:numCache>
                <c:formatCode>#,##0.0</c:formatCode>
                <c:ptCount val="8"/>
              </c:numCache>
            </c:numRef>
          </c:cat>
          <c:val>
            <c:numRef>
              <c:f>'8.2'!$J$27:$J$34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155B-4D88-8DC4-E7B4C54CB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55E-4FBD-9696-50200E1DB18A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55E-4FBD-9696-50200E1DB18A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55E-4FBD-9696-50200E1DB18A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55E-4FBD-9696-50200E1DB18A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D55E-4FBD-9696-50200E1DB18A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D55E-4FBD-9696-50200E1DB18A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D55E-4FBD-9696-50200E1DB18A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D55E-4FBD-9696-50200E1DB18A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D55E-4FBD-9696-50200E1DB18A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D55E-4FBD-9696-50200E1DB18A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D55E-4FBD-9696-50200E1DB18A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D55E-4FBD-9696-50200E1DB18A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D55E-4FBD-9696-50200E1DB18A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D55E-4FBD-9696-50200E1DB18A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D55E-4FBD-9696-50200E1DB18A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D55E-4FBD-9696-50200E1DB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Dodávky tepla podle paliv (GJ)</a:t>
            </a:r>
          </a:p>
        </c:rich>
      </c:tx>
      <c:layout>
        <c:manualLayout>
          <c:xMode val="edge"/>
          <c:yMode val="edge"/>
          <c:x val="1.1007654639433821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282066569355072"/>
          <c:y val="0.21212121212121213"/>
          <c:w val="0.79888516546397759"/>
          <c:h val="0.597575757575757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'8.2'!$A$10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('8.2'!$B$10,'8.2'!$D$10,'8.2'!$F$10)</c:f>
              <c:numCache>
                <c:formatCode>#,##0.0</c:formatCode>
                <c:ptCount val="3"/>
                <c:pt idx="0">
                  <c:v>134552.15699999998</c:v>
                </c:pt>
                <c:pt idx="1">
                  <c:v>189084.08000000002</c:v>
                </c:pt>
                <c:pt idx="2">
                  <c:v>217384.12900000002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DC-4155-BD8C-161C194FEB34}"/>
            </c:ext>
          </c:extLst>
        </c:ser>
        <c:ser>
          <c:idx val="1"/>
          <c:order val="1"/>
          <c:tx>
            <c:strRef>
              <c:f>'8.2'!$A$11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('8.2'!$B$11,'8.2'!$D$11,'8.2'!$F$11)</c:f>
              <c:numCache>
                <c:formatCode>#,##0.0</c:formatCode>
                <c:ptCount val="3"/>
                <c:pt idx="0">
                  <c:v>7653.4870000000001</c:v>
                </c:pt>
                <c:pt idx="1">
                  <c:v>8229.1029999999992</c:v>
                </c:pt>
                <c:pt idx="2">
                  <c:v>9654.39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DC-4155-BD8C-161C194FEB34}"/>
            </c:ext>
          </c:extLst>
        </c:ser>
        <c:ser>
          <c:idx val="2"/>
          <c:order val="2"/>
          <c:tx>
            <c:strRef>
              <c:f>'8.2'!$A$12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('8.2'!$B$12,'8.2'!$D$12,'8.2'!$F$12)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DC-4155-BD8C-161C194FEB34}"/>
            </c:ext>
          </c:extLst>
        </c:ser>
        <c:ser>
          <c:idx val="3"/>
          <c:order val="3"/>
          <c:tx>
            <c:strRef>
              <c:f>'8.2'!$A$13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('8.2'!$B$13,'8.2'!$D$13,'8.2'!$F$13)</c:f>
              <c:numCache>
                <c:formatCode>#,##0.0</c:formatCode>
                <c:ptCount val="3"/>
                <c:pt idx="0">
                  <c:v>6.7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DC-4155-BD8C-161C194FEB34}"/>
            </c:ext>
          </c:extLst>
        </c:ser>
        <c:ser>
          <c:idx val="4"/>
          <c:order val="4"/>
          <c:tx>
            <c:strRef>
              <c:f>'8.2'!$A$14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('8.2'!$B$14,'8.2'!$D$14,'8.2'!$F$14)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DC-4155-BD8C-161C194FEB34}"/>
            </c:ext>
          </c:extLst>
        </c:ser>
        <c:ser>
          <c:idx val="5"/>
          <c:order val="5"/>
          <c:tx>
            <c:strRef>
              <c:f>'8.2'!$A$15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('8.2'!$B$15,'8.2'!$D$15,'8.2'!$F$15)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DC-4155-BD8C-161C194FEB34}"/>
            </c:ext>
          </c:extLst>
        </c:ser>
        <c:ser>
          <c:idx val="6"/>
          <c:order val="6"/>
          <c:tx>
            <c:strRef>
              <c:f>'8.2'!$A$16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('8.2'!$B$16,'8.2'!$D$16,'8.2'!$F$16)</c:f>
              <c:numCache>
                <c:formatCode>#,##0.0</c:formatCode>
                <c:ptCount val="3"/>
                <c:pt idx="0">
                  <c:v>63772.020000000004</c:v>
                </c:pt>
                <c:pt idx="1">
                  <c:v>111480.478</c:v>
                </c:pt>
                <c:pt idx="2">
                  <c:v>136472.035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1DC-4155-BD8C-161C194FEB34}"/>
            </c:ext>
          </c:extLst>
        </c:ser>
        <c:ser>
          <c:idx val="7"/>
          <c:order val="7"/>
          <c:tx>
            <c:strRef>
              <c:f>'8.2'!$A$17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('8.2'!$B$17,'8.2'!$D$17,'8.2'!$F$17)</c:f>
              <c:numCache>
                <c:formatCode>#,##0.0</c:formatCode>
                <c:ptCount val="3"/>
                <c:pt idx="0">
                  <c:v>77079</c:v>
                </c:pt>
                <c:pt idx="1">
                  <c:v>129507.16</c:v>
                </c:pt>
                <c:pt idx="2">
                  <c:v>147933.9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1DC-4155-BD8C-161C194FEB34}"/>
            </c:ext>
          </c:extLst>
        </c:ser>
        <c:ser>
          <c:idx val="8"/>
          <c:order val="8"/>
          <c:tx>
            <c:strRef>
              <c:f>'8.2'!$A$18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('8.2'!$B$18,'8.2'!$D$18,'8.2'!$F$18)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1DC-4155-BD8C-161C194FEB34}"/>
            </c:ext>
          </c:extLst>
        </c:ser>
        <c:ser>
          <c:idx val="9"/>
          <c:order val="9"/>
          <c:tx>
            <c:strRef>
              <c:f>'8.2'!$A$19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('8.2'!$B$19,'8.2'!$D$19,'8.2'!$F$19)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1DC-4155-BD8C-161C194FEB34}"/>
            </c:ext>
          </c:extLst>
        </c:ser>
        <c:ser>
          <c:idx val="10"/>
          <c:order val="10"/>
          <c:tx>
            <c:strRef>
              <c:f>'8.2'!$A$20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('8.2'!$B$20,'8.2'!$D$20,'8.2'!$F$20)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DC-4155-BD8C-161C194FEB34}"/>
            </c:ext>
          </c:extLst>
        </c:ser>
        <c:ser>
          <c:idx val="11"/>
          <c:order val="11"/>
          <c:tx>
            <c:strRef>
              <c:f>'8.2'!$A$21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('8.2'!$B$21,'8.2'!$D$21,'8.2'!$F$21)</c:f>
              <c:numCache>
                <c:formatCode>#,##0.0</c:formatCode>
                <c:ptCount val="3"/>
                <c:pt idx="0">
                  <c:v>878.43299999999999</c:v>
                </c:pt>
                <c:pt idx="1">
                  <c:v>847.31200000000001</c:v>
                </c:pt>
                <c:pt idx="2">
                  <c:v>477.55399999999997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1DC-4155-BD8C-161C194FEB34}"/>
            </c:ext>
          </c:extLst>
        </c:ser>
        <c:ser>
          <c:idx val="12"/>
          <c:order val="12"/>
          <c:tx>
            <c:strRef>
              <c:f>'8.2'!$A$22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cat>
            <c:strRef>
              <c:f>'8.2'!$C$38:$E$38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('8.2'!$B$22,'8.2'!$D$22,'8.2'!$F$22)</c:f>
              <c:numCache>
                <c:formatCode>#,##0.0</c:formatCode>
                <c:ptCount val="3"/>
                <c:pt idx="0">
                  <c:v>48.561999999999998</c:v>
                </c:pt>
                <c:pt idx="1">
                  <c:v>78.447000000000003</c:v>
                </c:pt>
                <c:pt idx="2">
                  <c:v>81.966999999999999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1DC-4155-BD8C-161C194FEB34}"/>
            </c:ext>
          </c:extLst>
        </c:ser>
        <c:ser>
          <c:idx val="13"/>
          <c:order val="13"/>
          <c:tx>
            <c:strRef>
              <c:f>'8.2'!$A$23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'8.2'!$C$38:$E$38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('8.2'!$B$23,'8.2'!$D$23,'8.2'!$F$23)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1DC-4155-BD8C-161C194FEB34}"/>
            </c:ext>
          </c:extLst>
        </c:ser>
        <c:ser>
          <c:idx val="14"/>
          <c:order val="14"/>
          <c:tx>
            <c:strRef>
              <c:f>'8.2'!$A$24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strRef>
              <c:f>'8.2'!$C$38:$E$38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('8.2'!$B$24,'8.2'!$D$24,'8.2'!$F$24)</c:f>
              <c:numCache>
                <c:formatCode>#,##0.0</c:formatCode>
                <c:ptCount val="3"/>
                <c:pt idx="0">
                  <c:v>363.96199999999999</c:v>
                </c:pt>
                <c:pt idx="1">
                  <c:v>3457.0839999999998</c:v>
                </c:pt>
                <c:pt idx="2">
                  <c:v>687.48799999999994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1DC-4155-BD8C-161C194FEB34}"/>
            </c:ext>
          </c:extLst>
        </c:ser>
        <c:ser>
          <c:idx val="15"/>
          <c:order val="15"/>
          <c:tx>
            <c:strRef>
              <c:f>'8.2'!$A$25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strRef>
              <c:f>'8.2'!$C$38:$E$38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('8.2'!$B$25,'8.2'!$D$25,'8.2'!$F$25)</c:f>
              <c:numCache>
                <c:formatCode>#,##0.0</c:formatCode>
                <c:ptCount val="3"/>
                <c:pt idx="0">
                  <c:v>39541.561999999998</c:v>
                </c:pt>
                <c:pt idx="1">
                  <c:v>58208.65400000001</c:v>
                </c:pt>
                <c:pt idx="2">
                  <c:v>65883.964000000007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1DC-4155-BD8C-161C194FE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7528576"/>
        <c:axId val="237530112"/>
      </c:barChart>
      <c:catAx>
        <c:axId val="2375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7530112"/>
        <c:crosses val="autoZero"/>
        <c:auto val="1"/>
        <c:lblAlgn val="ctr"/>
        <c:lblOffset val="100"/>
        <c:noMultiLvlLbl val="0"/>
      </c:catAx>
      <c:valAx>
        <c:axId val="237530112"/>
        <c:scaling>
          <c:orientation val="minMax"/>
          <c:max val="6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7528576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86C6-41AE-A3FE-BEAD1A7565F0}"/>
              </c:ext>
            </c:extLst>
          </c:dPt>
          <c:cat>
            <c:numRef>
              <c:f>'14.2'!$J$19:$J$26</c:f>
              <c:numCache>
                <c:formatCode>General</c:formatCode>
                <c:ptCount val="8"/>
              </c:numCache>
            </c:numRef>
          </c:cat>
          <c:val>
            <c:numRef>
              <c:f>'14.2'!$K$19:$K$26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86C6-41AE-A3FE-BEAD1A756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'14.2'!$H$19:$H$22</c:f>
              <c:numCache>
                <c:formatCode>0.0</c:formatCode>
                <c:ptCount val="4"/>
              </c:numCache>
            </c:numRef>
          </c:cat>
          <c:val>
            <c:numRef>
              <c:f>'14.2'!$I$19:$I$22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E40A-450D-9AA7-B0C71B71C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951616"/>
        <c:axId val="237953408"/>
      </c:barChart>
      <c:catAx>
        <c:axId val="237951616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7953408"/>
        <c:crosses val="autoZero"/>
        <c:auto val="1"/>
        <c:lblAlgn val="ctr"/>
        <c:lblOffset val="100"/>
        <c:noMultiLvlLbl val="0"/>
      </c:catAx>
      <c:valAx>
        <c:axId val="23795340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79516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'14.2'!$H$31:$H$38</c:f>
              <c:numCache>
                <c:formatCode>General</c:formatCode>
                <c:ptCount val="8"/>
              </c:numCache>
            </c:numRef>
          </c:cat>
          <c:val>
            <c:numRef>
              <c:f>'14.2'!$I$31:$I$38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041-4E2A-B2DA-BC2D9EF31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982080"/>
        <c:axId val="237983616"/>
      </c:barChart>
      <c:catAx>
        <c:axId val="2379820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7983616"/>
        <c:crosses val="autoZero"/>
        <c:auto val="1"/>
        <c:lblAlgn val="ctr"/>
        <c:lblOffset val="100"/>
        <c:noMultiLvlLbl val="0"/>
      </c:catAx>
      <c:valAx>
        <c:axId val="2379836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798208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'14.2'!$J$31</c:f>
              <c:strCache>
                <c:ptCount val="1"/>
              </c:strCache>
            </c:strRef>
          </c:tx>
          <c:invertIfNegative val="0"/>
          <c:cat>
            <c:numRef>
              <c:f>'14.2'!$K$30:$M$30</c:f>
              <c:numCache>
                <c:formatCode>General</c:formatCode>
                <c:ptCount val="3"/>
              </c:numCache>
            </c:numRef>
          </c:cat>
          <c:val>
            <c:numRef>
              <c:f>'14.2'!$K$31:$M$31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BF63-4CB6-B87C-D59736B3174C}"/>
            </c:ext>
          </c:extLst>
        </c:ser>
        <c:ser>
          <c:idx val="1"/>
          <c:order val="1"/>
          <c:tx>
            <c:strRef>
              <c:f>'14.2'!$J$32</c:f>
              <c:strCache>
                <c:ptCount val="1"/>
              </c:strCache>
            </c:strRef>
          </c:tx>
          <c:invertIfNegative val="0"/>
          <c:cat>
            <c:numRef>
              <c:f>'14.2'!$K$30:$M$30</c:f>
              <c:numCache>
                <c:formatCode>General</c:formatCode>
                <c:ptCount val="3"/>
              </c:numCache>
            </c:numRef>
          </c:cat>
          <c:val>
            <c:numRef>
              <c:f>'14.2'!$K$32:$M$32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BF63-4CB6-B87C-D59736B3174C}"/>
            </c:ext>
          </c:extLst>
        </c:ser>
        <c:ser>
          <c:idx val="2"/>
          <c:order val="2"/>
          <c:tx>
            <c:strRef>
              <c:f>'14.2'!$J$33</c:f>
              <c:strCache>
                <c:ptCount val="1"/>
              </c:strCache>
            </c:strRef>
          </c:tx>
          <c:invertIfNegative val="0"/>
          <c:cat>
            <c:numRef>
              <c:f>'14.2'!$K$30:$M$30</c:f>
              <c:numCache>
                <c:formatCode>General</c:formatCode>
                <c:ptCount val="3"/>
              </c:numCache>
            </c:numRef>
          </c:cat>
          <c:val>
            <c:numRef>
              <c:f>'14.2'!$K$33:$M$33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BF63-4CB6-B87C-D59736B3174C}"/>
            </c:ext>
          </c:extLst>
        </c:ser>
        <c:ser>
          <c:idx val="3"/>
          <c:order val="3"/>
          <c:tx>
            <c:strRef>
              <c:f>'14.2'!$J$34</c:f>
              <c:strCache>
                <c:ptCount val="1"/>
              </c:strCache>
            </c:strRef>
          </c:tx>
          <c:invertIfNegative val="0"/>
          <c:cat>
            <c:numRef>
              <c:f>'14.2'!$K$30:$M$30</c:f>
              <c:numCache>
                <c:formatCode>General</c:formatCode>
                <c:ptCount val="3"/>
              </c:numCache>
            </c:numRef>
          </c:cat>
          <c:val>
            <c:numRef>
              <c:f>'14.2'!$K$34:$M$34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BF63-4CB6-B87C-D59736B3174C}"/>
            </c:ext>
          </c:extLst>
        </c:ser>
        <c:ser>
          <c:idx val="4"/>
          <c:order val="4"/>
          <c:tx>
            <c:strRef>
              <c:f>'14.2'!$J$35</c:f>
              <c:strCache>
                <c:ptCount val="1"/>
              </c:strCache>
            </c:strRef>
          </c:tx>
          <c:invertIfNegative val="0"/>
          <c:cat>
            <c:numRef>
              <c:f>'14.2'!$K$30:$M$30</c:f>
              <c:numCache>
                <c:formatCode>General</c:formatCode>
                <c:ptCount val="3"/>
              </c:numCache>
            </c:numRef>
          </c:cat>
          <c:val>
            <c:numRef>
              <c:f>'14.2'!$K$35:$M$35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BF63-4CB6-B87C-D59736B3174C}"/>
            </c:ext>
          </c:extLst>
        </c:ser>
        <c:ser>
          <c:idx val="5"/>
          <c:order val="5"/>
          <c:tx>
            <c:strRef>
              <c:f>'14.2'!$J$36</c:f>
              <c:strCache>
                <c:ptCount val="1"/>
              </c:strCache>
            </c:strRef>
          </c:tx>
          <c:invertIfNegative val="0"/>
          <c:cat>
            <c:numRef>
              <c:f>'14.2'!$K$30:$M$30</c:f>
              <c:numCache>
                <c:formatCode>General</c:formatCode>
                <c:ptCount val="3"/>
              </c:numCache>
            </c:numRef>
          </c:cat>
          <c:val>
            <c:numRef>
              <c:f>'14.2'!$K$36:$M$36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BF63-4CB6-B87C-D59736B3174C}"/>
            </c:ext>
          </c:extLst>
        </c:ser>
        <c:ser>
          <c:idx val="6"/>
          <c:order val="6"/>
          <c:tx>
            <c:strRef>
              <c:f>'14.2'!$J$37</c:f>
              <c:strCache>
                <c:ptCount val="1"/>
              </c:strCache>
            </c:strRef>
          </c:tx>
          <c:invertIfNegative val="0"/>
          <c:cat>
            <c:numRef>
              <c:f>'14.2'!$K$30:$M$30</c:f>
              <c:numCache>
                <c:formatCode>General</c:formatCode>
                <c:ptCount val="3"/>
              </c:numCache>
            </c:numRef>
          </c:cat>
          <c:val>
            <c:numRef>
              <c:f>'14.2'!$K$37:$M$37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BF63-4CB6-B87C-D59736B3174C}"/>
            </c:ext>
          </c:extLst>
        </c:ser>
        <c:ser>
          <c:idx val="7"/>
          <c:order val="7"/>
          <c:tx>
            <c:strRef>
              <c:f>'14.2'!$J$38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'14.2'!$K$30:$M$30</c:f>
              <c:numCache>
                <c:formatCode>General</c:formatCode>
                <c:ptCount val="3"/>
              </c:numCache>
            </c:numRef>
          </c:cat>
          <c:val>
            <c:numRef>
              <c:f>'14.2'!$K$38:$M$38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BF63-4CB6-B87C-D59736B31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024960"/>
        <c:axId val="239357952"/>
      </c:barChart>
      <c:catAx>
        <c:axId val="23802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357952"/>
        <c:crosses val="autoZero"/>
        <c:auto val="1"/>
        <c:lblAlgn val="ctr"/>
        <c:lblOffset val="100"/>
        <c:noMultiLvlLbl val="0"/>
      </c:catAx>
      <c:valAx>
        <c:axId val="239357952"/>
        <c:scaling>
          <c:orientation val="minMax"/>
          <c:max val="1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8024960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paliv na výrobě tepla brutto</a:t>
            </a:r>
          </a:p>
        </c:rich>
      </c:tx>
      <c:layout>
        <c:manualLayout>
          <c:xMode val="edge"/>
          <c:yMode val="edge"/>
          <c:x val="2.4144810606041896E-3"/>
          <c:y val="1.63993020870242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01905319802483"/>
          <c:y val="0.11730394890440396"/>
          <c:w val="0.76550208681263932"/>
          <c:h val="0.845620359401977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tx2"/>
              </a:solidFill>
            </c:spPr>
            <c:extLst>
              <c:ext xmlns:c16="http://schemas.microsoft.com/office/drawing/2014/chart" uri="{C3380CC4-5D6E-409C-BE32-E72D297353CC}">
                <c16:uniqueId val="{00000001-2D58-41CF-B8C3-A7EEB731B5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2D58-41CF-B8C3-A7EEB731B5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2D58-41CF-B8C3-A7EEB731B5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A-D1CC-4EE3-AE6B-71BF6A6E80D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B-D1CC-4EE3-AE6B-71BF6A6E80D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C-D1CC-4EE3-AE6B-71BF6A6E80D7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2D58-41CF-B8C3-A7EEB731B536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D-D1CC-4EE3-AE6B-71BF6A6E80D7}"/>
              </c:ext>
            </c:extLst>
          </c:dPt>
          <c:dPt>
            <c:idx val="8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E-D1CC-4EE3-AE6B-71BF6A6E80D7}"/>
              </c:ext>
            </c:extLst>
          </c:dPt>
          <c:dPt>
            <c:idx val="9"/>
            <c:bubble3D val="0"/>
            <c:spPr>
              <a:solidFill>
                <a:srgbClr val="646363"/>
              </a:solidFill>
            </c:spPr>
            <c:extLst>
              <c:ext xmlns:c16="http://schemas.microsoft.com/office/drawing/2014/chart" uri="{C3380CC4-5D6E-409C-BE32-E72D297353CC}">
                <c16:uniqueId val="{0000000A-546B-4CF4-BA66-24C6A2768B6A}"/>
              </c:ext>
            </c:extLst>
          </c:dPt>
          <c:dPt>
            <c:idx val="10"/>
            <c:bubble3D val="0"/>
            <c:spPr>
              <a:solidFill>
                <a:srgbClr val="9D9D9C"/>
              </a:solidFill>
            </c:spPr>
            <c:extLst>
              <c:ext xmlns:c16="http://schemas.microsoft.com/office/drawing/2014/chart" uri="{C3380CC4-5D6E-409C-BE32-E72D297353CC}">
                <c16:uniqueId val="{0000000F-D1CC-4EE3-AE6B-71BF6A6E80D7}"/>
              </c:ext>
            </c:extLst>
          </c:dPt>
          <c:dPt>
            <c:idx val="11"/>
            <c:bubble3D val="0"/>
            <c:spPr>
              <a:solidFill>
                <a:srgbClr val="D0D0D0"/>
              </a:solidFill>
            </c:spPr>
            <c:extLst>
              <c:ext xmlns:c16="http://schemas.microsoft.com/office/drawing/2014/chart" uri="{C3380CC4-5D6E-409C-BE32-E72D297353CC}">
                <c16:uniqueId val="{0000000B-546B-4CF4-BA66-24C6A2768B6A}"/>
              </c:ext>
            </c:extLst>
          </c:dPt>
          <c:dPt>
            <c:idx val="12"/>
            <c:bubble3D val="0"/>
            <c:spPr>
              <a:pattFill prst="ltUpDiag">
                <a:fgClr>
                  <a:schemeClr val="tx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C-546B-4CF4-BA66-24C6A2768B6A}"/>
              </c:ext>
            </c:extLst>
          </c:dPt>
          <c:dPt>
            <c:idx val="13"/>
            <c:bubble3D val="0"/>
            <c:spPr>
              <a:pattFill prst="ltUpDiag">
                <a:fgClr>
                  <a:schemeClr val="accent5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0-D1CC-4EE3-AE6B-71BF6A6E80D7}"/>
              </c:ext>
            </c:extLst>
          </c:dPt>
          <c:dPt>
            <c:idx val="14"/>
            <c:bubble3D val="0"/>
            <c:spPr>
              <a:pattFill prst="ltUpDiag">
                <a:fgClr>
                  <a:schemeClr val="accent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1-D1CC-4EE3-AE6B-71BF6A6E80D7}"/>
              </c:ext>
            </c:extLst>
          </c:dPt>
          <c:dPt>
            <c:idx val="15"/>
            <c:bubble3D val="0"/>
            <c:spPr>
              <a:pattFill prst="ltUpDiag">
                <a:fgClr>
                  <a:schemeClr val="accent6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2D58-41CF-B8C3-A7EEB731B536}"/>
              </c:ext>
            </c:extLst>
          </c:dPt>
          <c:dLbls>
            <c:dLbl>
              <c:idx val="2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D58-41CF-B8C3-A7EEB731B53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CC-4EE3-AE6B-71BF6A6E80D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CC-4EE3-AE6B-71BF6A6E80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CC-4EE3-AE6B-71BF6A6E80D7}"/>
                </c:ext>
              </c:extLst>
            </c:dLbl>
            <c:dLbl>
              <c:idx val="6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2D58-41CF-B8C3-A7EEB731B536}"/>
                </c:ext>
              </c:extLst>
            </c:dLbl>
            <c:dLbl>
              <c:idx val="7"/>
              <c:layout>
                <c:manualLayout>
                  <c:x val="-0.11665782375911866"/>
                  <c:y val="0.14133018075290149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CC-4EE3-AE6B-71BF6A6E80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CC-4EE3-AE6B-71BF6A6E80D7}"/>
                </c:ext>
              </c:extLst>
            </c:dLbl>
            <c:dLbl>
              <c:idx val="10"/>
              <c:layout>
                <c:manualLayout>
                  <c:x val="-0.14736845474792112"/>
                  <c:y val="8.4985835694050993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84257837310241"/>
                      <c:h val="8.440052642144942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D1CC-4EE3-AE6B-71BF6A6E80D7}"/>
                </c:ext>
              </c:extLst>
            </c:dLbl>
            <c:dLbl>
              <c:idx val="12"/>
              <c:numFmt formatCode="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546B-4CF4-BA66-24C6A2768B6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CC-4EE3-AE6B-71BF6A6E80D7}"/>
                </c:ext>
              </c:extLst>
            </c:dLbl>
            <c:dLbl>
              <c:idx val="14"/>
              <c:layout>
                <c:manualLayout>
                  <c:x val="-0.16797069543132448"/>
                  <c:y val="-3.2195281538816144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CC-4EE3-AE6B-71BF6A6E80D7}"/>
                </c:ext>
              </c:extLst>
            </c:dLbl>
            <c:dLbl>
              <c:idx val="15"/>
              <c:numFmt formatCode="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2D58-41CF-B8C3-A7EEB731B536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'4.1'!$A$25:$A$40</c:f>
              <c:strCache>
                <c:ptCount val="16"/>
                <c:pt idx="0">
                  <c:v>Biomasa</c:v>
                </c:pt>
                <c:pt idx="1">
                  <c:v>Bioplyn</c:v>
                </c:pt>
                <c:pt idx="2">
                  <c:v>Černé uhlí</c:v>
                </c:pt>
                <c:pt idx="3">
                  <c:v>Elektrická energie</c:v>
                </c:pt>
                <c:pt idx="4">
                  <c:v>Energie prostředí (tepelné čerpadlo)</c:v>
                </c:pt>
                <c:pt idx="5">
                  <c:v>Energie Slunce (solární kolektor)</c:v>
                </c:pt>
                <c:pt idx="6">
                  <c:v>Hnědé uhlí</c:v>
                </c:pt>
                <c:pt idx="7">
                  <c:v>Jaderné palivo</c:v>
                </c:pt>
                <c:pt idx="8">
                  <c:v>Koks</c:v>
                </c:pt>
                <c:pt idx="9">
                  <c:v>Odpadní teplo</c:v>
                </c:pt>
                <c:pt idx="10">
                  <c:v>Ostatní kapalná paliva</c:v>
                </c:pt>
                <c:pt idx="11">
                  <c:v>Ostatní pevná paliva</c:v>
                </c:pt>
                <c:pt idx="12">
                  <c:v>Ostatní plyny</c:v>
                </c:pt>
                <c:pt idx="13">
                  <c:v>Ostatní</c:v>
                </c:pt>
                <c:pt idx="14">
                  <c:v>Topné oleje</c:v>
                </c:pt>
                <c:pt idx="15">
                  <c:v>Zemní plyn</c:v>
                </c:pt>
              </c:strCache>
            </c:strRef>
          </c:cat>
          <c:val>
            <c:numRef>
              <c:f>'4.1'!$B$25:$B$40</c:f>
              <c:numCache>
                <c:formatCode>#,##0.0</c:formatCode>
                <c:ptCount val="16"/>
                <c:pt idx="0">
                  <c:v>7161.2434730000004</c:v>
                </c:pt>
                <c:pt idx="1">
                  <c:v>1138.5946549999999</c:v>
                </c:pt>
                <c:pt idx="2">
                  <c:v>2800.629097</c:v>
                </c:pt>
                <c:pt idx="3">
                  <c:v>21.989694999999998</c:v>
                </c:pt>
                <c:pt idx="4">
                  <c:v>29.500206998822605</c:v>
                </c:pt>
                <c:pt idx="5">
                  <c:v>0.77453899999999987</c:v>
                </c:pt>
                <c:pt idx="6">
                  <c:v>15491.683655999997</c:v>
                </c:pt>
                <c:pt idx="7">
                  <c:v>647.90099999999995</c:v>
                </c:pt>
                <c:pt idx="8">
                  <c:v>5.5999999999999994E-2</c:v>
                </c:pt>
                <c:pt idx="9">
                  <c:v>1673.350007</c:v>
                </c:pt>
                <c:pt idx="10">
                  <c:v>115.34213800000001</c:v>
                </c:pt>
                <c:pt idx="11">
                  <c:v>1376.695293</c:v>
                </c:pt>
                <c:pt idx="12">
                  <c:v>1703.1981479999997</c:v>
                </c:pt>
                <c:pt idx="13">
                  <c:v>0</c:v>
                </c:pt>
                <c:pt idx="14">
                  <c:v>67.802785999999998</c:v>
                </c:pt>
                <c:pt idx="15">
                  <c:v>9688.2919320011788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D58-41CF-B8C3-A7EEB731B53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'14.2'!$L$19:$L$26</c:f>
              <c:numCache>
                <c:formatCode>General</c:formatCode>
                <c:ptCount val="8"/>
              </c:numCache>
            </c:numRef>
          </c:cat>
          <c:val>
            <c:numRef>
              <c:f>'14.2'!$M$19:$M$26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1AB-41B7-ABDD-8E7EC0EC0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387392"/>
        <c:axId val="239388928"/>
      </c:barChart>
      <c:catAx>
        <c:axId val="239387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388928"/>
        <c:crosses val="autoZero"/>
        <c:auto val="1"/>
        <c:lblAlgn val="ctr"/>
        <c:lblOffset val="100"/>
        <c:noMultiLvlLbl val="0"/>
      </c:catAx>
      <c:valAx>
        <c:axId val="2393889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3873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064F-4F63-8439-5189DA88F5C3}"/>
              </c:ext>
            </c:extLst>
          </c:dPt>
          <c:cat>
            <c:numRef>
              <c:f>'14.3'!$J$19:$J$26</c:f>
              <c:numCache>
                <c:formatCode>General</c:formatCode>
                <c:ptCount val="8"/>
              </c:numCache>
            </c:numRef>
          </c:cat>
          <c:val>
            <c:numRef>
              <c:f>'14.3'!$K$19:$K$26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064F-4F63-8439-5189DA88F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'14.3'!$H$19:$H$22</c:f>
              <c:numCache>
                <c:formatCode>0.0</c:formatCode>
                <c:ptCount val="4"/>
              </c:numCache>
            </c:numRef>
          </c:cat>
          <c:val>
            <c:numRef>
              <c:f>'14.3'!$I$19:$I$22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8C6E-4C87-B0B1-18623D096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731200"/>
        <c:axId val="237745280"/>
      </c:barChart>
      <c:catAx>
        <c:axId val="237731200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7745280"/>
        <c:crosses val="autoZero"/>
        <c:auto val="1"/>
        <c:lblAlgn val="ctr"/>
        <c:lblOffset val="100"/>
        <c:noMultiLvlLbl val="0"/>
      </c:catAx>
      <c:valAx>
        <c:axId val="23774528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773120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'14.3'!$H$31:$H$38</c:f>
              <c:numCache>
                <c:formatCode>General</c:formatCode>
                <c:ptCount val="8"/>
              </c:numCache>
            </c:numRef>
          </c:cat>
          <c:val>
            <c:numRef>
              <c:f>'14.3'!$I$31:$I$38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D1A1-44DC-B712-E20257FC3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674496"/>
        <c:axId val="239676032"/>
      </c:barChart>
      <c:catAx>
        <c:axId val="239674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676032"/>
        <c:crosses val="autoZero"/>
        <c:auto val="1"/>
        <c:lblAlgn val="ctr"/>
        <c:lblOffset val="100"/>
        <c:noMultiLvlLbl val="0"/>
      </c:catAx>
      <c:valAx>
        <c:axId val="23967603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67449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'14.3'!$J$31</c:f>
              <c:strCache>
                <c:ptCount val="1"/>
              </c:strCache>
            </c:strRef>
          </c:tx>
          <c:invertIfNegative val="0"/>
          <c:cat>
            <c:numRef>
              <c:f>'14.3'!$K$30:$M$30</c:f>
              <c:numCache>
                <c:formatCode>General</c:formatCode>
                <c:ptCount val="3"/>
              </c:numCache>
            </c:numRef>
          </c:cat>
          <c:val>
            <c:numRef>
              <c:f>'14.3'!$K$31:$M$31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5E00-4FCE-A12A-4B4C1DFBFB4B}"/>
            </c:ext>
          </c:extLst>
        </c:ser>
        <c:ser>
          <c:idx val="1"/>
          <c:order val="1"/>
          <c:tx>
            <c:strRef>
              <c:f>'14.3'!$J$32</c:f>
              <c:strCache>
                <c:ptCount val="1"/>
              </c:strCache>
            </c:strRef>
          </c:tx>
          <c:invertIfNegative val="0"/>
          <c:cat>
            <c:numRef>
              <c:f>'14.3'!$K$30:$M$30</c:f>
              <c:numCache>
                <c:formatCode>General</c:formatCode>
                <c:ptCount val="3"/>
              </c:numCache>
            </c:numRef>
          </c:cat>
          <c:val>
            <c:numRef>
              <c:f>'14.3'!$K$32:$M$32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5E00-4FCE-A12A-4B4C1DFBFB4B}"/>
            </c:ext>
          </c:extLst>
        </c:ser>
        <c:ser>
          <c:idx val="2"/>
          <c:order val="2"/>
          <c:tx>
            <c:strRef>
              <c:f>'14.3'!$J$33</c:f>
              <c:strCache>
                <c:ptCount val="1"/>
              </c:strCache>
            </c:strRef>
          </c:tx>
          <c:invertIfNegative val="0"/>
          <c:cat>
            <c:numRef>
              <c:f>'14.3'!$K$30:$M$30</c:f>
              <c:numCache>
                <c:formatCode>General</c:formatCode>
                <c:ptCount val="3"/>
              </c:numCache>
            </c:numRef>
          </c:cat>
          <c:val>
            <c:numRef>
              <c:f>'14.3'!$K$33:$M$33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5E00-4FCE-A12A-4B4C1DFBFB4B}"/>
            </c:ext>
          </c:extLst>
        </c:ser>
        <c:ser>
          <c:idx val="3"/>
          <c:order val="3"/>
          <c:tx>
            <c:strRef>
              <c:f>'14.3'!$J$34</c:f>
              <c:strCache>
                <c:ptCount val="1"/>
              </c:strCache>
            </c:strRef>
          </c:tx>
          <c:invertIfNegative val="0"/>
          <c:cat>
            <c:numRef>
              <c:f>'14.3'!$K$30:$M$30</c:f>
              <c:numCache>
                <c:formatCode>General</c:formatCode>
                <c:ptCount val="3"/>
              </c:numCache>
            </c:numRef>
          </c:cat>
          <c:val>
            <c:numRef>
              <c:f>'14.3'!$K$34:$M$34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5E00-4FCE-A12A-4B4C1DFBFB4B}"/>
            </c:ext>
          </c:extLst>
        </c:ser>
        <c:ser>
          <c:idx val="4"/>
          <c:order val="4"/>
          <c:tx>
            <c:strRef>
              <c:f>'14.3'!$J$35</c:f>
              <c:strCache>
                <c:ptCount val="1"/>
              </c:strCache>
            </c:strRef>
          </c:tx>
          <c:invertIfNegative val="0"/>
          <c:cat>
            <c:numRef>
              <c:f>'14.3'!$K$30:$M$30</c:f>
              <c:numCache>
                <c:formatCode>General</c:formatCode>
                <c:ptCount val="3"/>
              </c:numCache>
            </c:numRef>
          </c:cat>
          <c:val>
            <c:numRef>
              <c:f>'14.3'!$K$35:$M$35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5E00-4FCE-A12A-4B4C1DFBFB4B}"/>
            </c:ext>
          </c:extLst>
        </c:ser>
        <c:ser>
          <c:idx val="5"/>
          <c:order val="5"/>
          <c:tx>
            <c:strRef>
              <c:f>'14.3'!$J$36</c:f>
              <c:strCache>
                <c:ptCount val="1"/>
              </c:strCache>
            </c:strRef>
          </c:tx>
          <c:invertIfNegative val="0"/>
          <c:cat>
            <c:numRef>
              <c:f>'14.3'!$K$30:$M$30</c:f>
              <c:numCache>
                <c:formatCode>General</c:formatCode>
                <c:ptCount val="3"/>
              </c:numCache>
            </c:numRef>
          </c:cat>
          <c:val>
            <c:numRef>
              <c:f>'14.3'!$K$36:$M$36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5E00-4FCE-A12A-4B4C1DFBFB4B}"/>
            </c:ext>
          </c:extLst>
        </c:ser>
        <c:ser>
          <c:idx val="6"/>
          <c:order val="6"/>
          <c:tx>
            <c:strRef>
              <c:f>'14.3'!$J$37</c:f>
              <c:strCache>
                <c:ptCount val="1"/>
              </c:strCache>
            </c:strRef>
          </c:tx>
          <c:invertIfNegative val="0"/>
          <c:cat>
            <c:numRef>
              <c:f>'14.3'!$K$30:$M$30</c:f>
              <c:numCache>
                <c:formatCode>General</c:formatCode>
                <c:ptCount val="3"/>
              </c:numCache>
            </c:numRef>
          </c:cat>
          <c:val>
            <c:numRef>
              <c:f>'14.3'!$K$37:$M$37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5E00-4FCE-A12A-4B4C1DFBFB4B}"/>
            </c:ext>
          </c:extLst>
        </c:ser>
        <c:ser>
          <c:idx val="7"/>
          <c:order val="7"/>
          <c:tx>
            <c:strRef>
              <c:f>'14.3'!$J$38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'14.3'!$K$30:$M$30</c:f>
              <c:numCache>
                <c:formatCode>General</c:formatCode>
                <c:ptCount val="3"/>
              </c:numCache>
            </c:numRef>
          </c:cat>
          <c:val>
            <c:numRef>
              <c:f>'14.3'!$K$38:$M$38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5E00-4FCE-A12A-4B4C1DFBF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9725568"/>
        <c:axId val="239731456"/>
      </c:barChart>
      <c:catAx>
        <c:axId val="23972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731456"/>
        <c:crosses val="autoZero"/>
        <c:auto val="1"/>
        <c:lblAlgn val="ctr"/>
        <c:lblOffset val="100"/>
        <c:noMultiLvlLbl val="0"/>
      </c:catAx>
      <c:valAx>
        <c:axId val="23973145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725568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'14.3'!$L$19:$L$26</c:f>
              <c:numCache>
                <c:formatCode>General</c:formatCode>
                <c:ptCount val="8"/>
              </c:numCache>
            </c:numRef>
          </c:cat>
          <c:val>
            <c:numRef>
              <c:f>'14.3'!$M$19:$M$26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4C11-4650-B0ED-83934329E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769088"/>
        <c:axId val="239770624"/>
      </c:barChart>
      <c:catAx>
        <c:axId val="239769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770624"/>
        <c:crosses val="autoZero"/>
        <c:auto val="1"/>
        <c:lblAlgn val="ctr"/>
        <c:lblOffset val="100"/>
        <c:noMultiLvlLbl val="0"/>
      </c:catAx>
      <c:valAx>
        <c:axId val="2397706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7690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AFD1-42E3-A09A-2EB65BD5C696}"/>
              </c:ext>
            </c:extLst>
          </c:dPt>
          <c:cat>
            <c:numRef>
              <c:f>'14.4'!$J$19:$J$26</c:f>
              <c:numCache>
                <c:formatCode>General</c:formatCode>
                <c:ptCount val="8"/>
              </c:numCache>
            </c:numRef>
          </c:cat>
          <c:val>
            <c:numRef>
              <c:f>'14.4'!$K$19:$K$26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AFD1-42E3-A09A-2EB65BD5C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'14.4'!$H$19:$H$22</c:f>
              <c:numCache>
                <c:formatCode>0.0</c:formatCode>
                <c:ptCount val="4"/>
              </c:numCache>
            </c:numRef>
          </c:cat>
          <c:val>
            <c:numRef>
              <c:f>'14.4'!$I$19:$I$22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9D38-4C24-8E59-BCB619006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521152"/>
        <c:axId val="239535232"/>
      </c:barChart>
      <c:catAx>
        <c:axId val="239521152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535232"/>
        <c:crosses val="autoZero"/>
        <c:auto val="1"/>
        <c:lblAlgn val="ctr"/>
        <c:lblOffset val="100"/>
        <c:noMultiLvlLbl val="0"/>
      </c:catAx>
      <c:valAx>
        <c:axId val="2395352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52115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'14.4'!$H$31:$H$38</c:f>
              <c:numCache>
                <c:formatCode>General</c:formatCode>
                <c:ptCount val="8"/>
              </c:numCache>
            </c:numRef>
          </c:cat>
          <c:val>
            <c:numRef>
              <c:f>'14.4'!$I$31:$I$38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6E11-4256-AABF-09B2A4805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551616"/>
        <c:axId val="239553152"/>
      </c:barChart>
      <c:catAx>
        <c:axId val="23955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553152"/>
        <c:crosses val="autoZero"/>
        <c:auto val="1"/>
        <c:lblAlgn val="ctr"/>
        <c:lblOffset val="100"/>
        <c:noMultiLvlLbl val="0"/>
      </c:catAx>
      <c:valAx>
        <c:axId val="2395531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5516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'14.4'!$J$31</c:f>
              <c:strCache>
                <c:ptCount val="1"/>
              </c:strCache>
            </c:strRef>
          </c:tx>
          <c:invertIfNegative val="0"/>
          <c:cat>
            <c:numRef>
              <c:f>'14.4'!$K$30:$M$30</c:f>
              <c:numCache>
                <c:formatCode>General</c:formatCode>
                <c:ptCount val="3"/>
              </c:numCache>
            </c:numRef>
          </c:cat>
          <c:val>
            <c:numRef>
              <c:f>'14.4'!$K$31:$M$31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ED0F-482C-A2BD-14FF18E13774}"/>
            </c:ext>
          </c:extLst>
        </c:ser>
        <c:ser>
          <c:idx val="1"/>
          <c:order val="1"/>
          <c:tx>
            <c:strRef>
              <c:f>'14.4'!$J$32</c:f>
              <c:strCache>
                <c:ptCount val="1"/>
              </c:strCache>
            </c:strRef>
          </c:tx>
          <c:invertIfNegative val="0"/>
          <c:cat>
            <c:numRef>
              <c:f>'14.4'!$K$30:$M$30</c:f>
              <c:numCache>
                <c:formatCode>General</c:formatCode>
                <c:ptCount val="3"/>
              </c:numCache>
            </c:numRef>
          </c:cat>
          <c:val>
            <c:numRef>
              <c:f>'14.4'!$K$32:$M$32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ED0F-482C-A2BD-14FF18E13774}"/>
            </c:ext>
          </c:extLst>
        </c:ser>
        <c:ser>
          <c:idx val="2"/>
          <c:order val="2"/>
          <c:tx>
            <c:strRef>
              <c:f>'14.4'!$J$33</c:f>
              <c:strCache>
                <c:ptCount val="1"/>
              </c:strCache>
            </c:strRef>
          </c:tx>
          <c:invertIfNegative val="0"/>
          <c:cat>
            <c:numRef>
              <c:f>'14.4'!$K$30:$M$30</c:f>
              <c:numCache>
                <c:formatCode>General</c:formatCode>
                <c:ptCount val="3"/>
              </c:numCache>
            </c:numRef>
          </c:cat>
          <c:val>
            <c:numRef>
              <c:f>'14.4'!$K$33:$M$33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ED0F-482C-A2BD-14FF18E13774}"/>
            </c:ext>
          </c:extLst>
        </c:ser>
        <c:ser>
          <c:idx val="3"/>
          <c:order val="3"/>
          <c:tx>
            <c:strRef>
              <c:f>'14.4'!$J$34</c:f>
              <c:strCache>
                <c:ptCount val="1"/>
              </c:strCache>
            </c:strRef>
          </c:tx>
          <c:invertIfNegative val="0"/>
          <c:cat>
            <c:numRef>
              <c:f>'14.4'!$K$30:$M$30</c:f>
              <c:numCache>
                <c:formatCode>General</c:formatCode>
                <c:ptCount val="3"/>
              </c:numCache>
            </c:numRef>
          </c:cat>
          <c:val>
            <c:numRef>
              <c:f>'14.4'!$K$34:$M$34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ED0F-482C-A2BD-14FF18E13774}"/>
            </c:ext>
          </c:extLst>
        </c:ser>
        <c:ser>
          <c:idx val="4"/>
          <c:order val="4"/>
          <c:tx>
            <c:strRef>
              <c:f>'14.4'!$J$35</c:f>
              <c:strCache>
                <c:ptCount val="1"/>
              </c:strCache>
            </c:strRef>
          </c:tx>
          <c:invertIfNegative val="0"/>
          <c:cat>
            <c:numRef>
              <c:f>'14.4'!$K$30:$M$30</c:f>
              <c:numCache>
                <c:formatCode>General</c:formatCode>
                <c:ptCount val="3"/>
              </c:numCache>
            </c:numRef>
          </c:cat>
          <c:val>
            <c:numRef>
              <c:f>'14.4'!$K$35:$M$35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ED0F-482C-A2BD-14FF18E13774}"/>
            </c:ext>
          </c:extLst>
        </c:ser>
        <c:ser>
          <c:idx val="5"/>
          <c:order val="5"/>
          <c:tx>
            <c:strRef>
              <c:f>'14.4'!$J$36</c:f>
              <c:strCache>
                <c:ptCount val="1"/>
              </c:strCache>
            </c:strRef>
          </c:tx>
          <c:invertIfNegative val="0"/>
          <c:cat>
            <c:numRef>
              <c:f>'14.4'!$K$30:$M$30</c:f>
              <c:numCache>
                <c:formatCode>General</c:formatCode>
                <c:ptCount val="3"/>
              </c:numCache>
            </c:numRef>
          </c:cat>
          <c:val>
            <c:numRef>
              <c:f>'14.4'!$K$36:$M$36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ED0F-482C-A2BD-14FF18E13774}"/>
            </c:ext>
          </c:extLst>
        </c:ser>
        <c:ser>
          <c:idx val="6"/>
          <c:order val="6"/>
          <c:tx>
            <c:strRef>
              <c:f>'14.4'!$J$37</c:f>
              <c:strCache>
                <c:ptCount val="1"/>
              </c:strCache>
            </c:strRef>
          </c:tx>
          <c:invertIfNegative val="0"/>
          <c:cat>
            <c:numRef>
              <c:f>'14.4'!$K$30:$M$30</c:f>
              <c:numCache>
                <c:formatCode>General</c:formatCode>
                <c:ptCount val="3"/>
              </c:numCache>
            </c:numRef>
          </c:cat>
          <c:val>
            <c:numRef>
              <c:f>'14.4'!$K$37:$M$37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ED0F-482C-A2BD-14FF18E13774}"/>
            </c:ext>
          </c:extLst>
        </c:ser>
        <c:ser>
          <c:idx val="7"/>
          <c:order val="7"/>
          <c:tx>
            <c:strRef>
              <c:f>'14.4'!$J$38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'14.4'!$K$30:$M$30</c:f>
              <c:numCache>
                <c:formatCode>General</c:formatCode>
                <c:ptCount val="3"/>
              </c:numCache>
            </c:numRef>
          </c:cat>
          <c:val>
            <c:numRef>
              <c:f>'14.4'!$K$38:$M$38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ED0F-482C-A2BD-14FF18E13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9619072"/>
        <c:axId val="239629056"/>
      </c:barChart>
      <c:catAx>
        <c:axId val="23961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629056"/>
        <c:crosses val="autoZero"/>
        <c:auto val="1"/>
        <c:lblAlgn val="ctr"/>
        <c:lblOffset val="100"/>
        <c:noMultiLvlLbl val="0"/>
      </c:catAx>
      <c:valAx>
        <c:axId val="23962905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619072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Podíl </a:t>
            </a:r>
            <a:r>
              <a:rPr lang="cs-CZ" sz="1000">
                <a:solidFill>
                  <a:schemeClr val="tx2"/>
                </a:solidFill>
              </a:rPr>
              <a:t>krajů ČR na výrobě tepla brutto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8182001342337658E-2"/>
          <c:y val="6.328212203728262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36-8D3F-49FF-99F5-84FA02CAA93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35-8D3F-49FF-99F5-84FA02CAA93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34-8D3F-49FF-99F5-84FA02CAA93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33-8D3F-49FF-99F5-84FA02CAA93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32-8D3F-49FF-99F5-84FA02CAA93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0-70AB-453B-9F1F-CDB317E7DB5E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31-8D3F-49FF-99F5-84FA02CAA93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70AB-453B-9F1F-CDB317E7DB5E}"/>
              </c:ext>
            </c:extLst>
          </c:dPt>
          <c:dPt>
            <c:idx val="8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2-A88C-417D-8E14-13190C6E193A}"/>
              </c:ext>
            </c:extLst>
          </c:dPt>
          <c:dPt>
            <c:idx val="9"/>
            <c:bubble3D val="0"/>
            <c:spPr>
              <a:solidFill>
                <a:srgbClr val="646363"/>
              </a:solidFill>
            </c:spPr>
            <c:extLst>
              <c:ext xmlns:c16="http://schemas.microsoft.com/office/drawing/2014/chart" uri="{C3380CC4-5D6E-409C-BE32-E72D297353CC}">
                <c16:uniqueId val="{00000030-8D3F-49FF-99F5-84FA02CAA939}"/>
              </c:ext>
            </c:extLst>
          </c:dPt>
          <c:dPt>
            <c:idx val="10"/>
            <c:bubble3D val="0"/>
            <c:spPr>
              <a:solidFill>
                <a:srgbClr val="9D9D9C"/>
              </a:solidFill>
            </c:spPr>
            <c:extLst>
              <c:ext xmlns:c16="http://schemas.microsoft.com/office/drawing/2014/chart" uri="{C3380CC4-5D6E-409C-BE32-E72D297353CC}">
                <c16:uniqueId val="{0000002F-8D3F-49FF-99F5-84FA02CAA939}"/>
              </c:ext>
            </c:extLst>
          </c:dPt>
          <c:dPt>
            <c:idx val="11"/>
            <c:bubble3D val="0"/>
            <c:spPr>
              <a:solidFill>
                <a:srgbClr val="D0D0D0"/>
              </a:solidFill>
            </c:spPr>
            <c:extLst>
              <c:ext xmlns:c16="http://schemas.microsoft.com/office/drawing/2014/chart" uri="{C3380CC4-5D6E-409C-BE32-E72D297353CC}">
                <c16:uniqueId val="{0000002E-8D3F-49FF-99F5-84FA02CAA939}"/>
              </c:ext>
            </c:extLst>
          </c:dPt>
          <c:dPt>
            <c:idx val="12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D-8D3F-49FF-99F5-84FA02CAA939}"/>
              </c:ext>
            </c:extLst>
          </c:dPt>
          <c:dPt>
            <c:idx val="13"/>
            <c:bubble3D val="0"/>
            <c:spPr>
              <a:pattFill prst="ltUpDiag">
                <a:fgClr>
                  <a:schemeClr val="accent5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C-8D3F-49FF-99F5-84FA02CAA939}"/>
              </c:ext>
            </c:extLst>
          </c:dPt>
          <c:dLbls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A88C-417D-8E14-13190C6E193A}"/>
                </c:ext>
              </c:extLst>
            </c:dLbl>
            <c:dLbl>
              <c:idx val="12"/>
              <c:numFmt formatCode="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2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2D-8D3F-49FF-99F5-84FA02CAA939}"/>
                </c:ext>
              </c:extLst>
            </c:dLbl>
            <c:dLbl>
              <c:idx val="13"/>
              <c:numFmt formatCode="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2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2C-8D3F-49FF-99F5-84FA02CAA939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'4.2'!$A$22:$A$35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'4.2'!$B$22:$B$35</c:f>
              <c:numCache>
                <c:formatCode>#,##0.0</c:formatCode>
                <c:ptCount val="14"/>
                <c:pt idx="0">
                  <c:v>1670.0737650000001</c:v>
                </c:pt>
                <c:pt idx="1">
                  <c:v>2143.1548419999999</c:v>
                </c:pt>
                <c:pt idx="2">
                  <c:v>2496.5695309999992</c:v>
                </c:pt>
                <c:pt idx="3">
                  <c:v>1901.5740100000003</c:v>
                </c:pt>
                <c:pt idx="4">
                  <c:v>1159.9048050000001</c:v>
                </c:pt>
                <c:pt idx="5">
                  <c:v>1495.9524380000003</c:v>
                </c:pt>
                <c:pt idx="6">
                  <c:v>687.7667620000002</c:v>
                </c:pt>
                <c:pt idx="7">
                  <c:v>7021.934986000002</c:v>
                </c:pt>
                <c:pt idx="8">
                  <c:v>1928.8422379999995</c:v>
                </c:pt>
                <c:pt idx="9">
                  <c:v>2008.1282889999998</c:v>
                </c:pt>
                <c:pt idx="10">
                  <c:v>1779.772618</c:v>
                </c:pt>
                <c:pt idx="11">
                  <c:v>7784.0142420000011</c:v>
                </c:pt>
                <c:pt idx="12">
                  <c:v>7918.0398939999977</c:v>
                </c:pt>
                <c:pt idx="13">
                  <c:v>1921.3242059999998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AB-453B-9F1F-CDB317E7DB5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'14.4'!$L$19:$L$26</c:f>
              <c:numCache>
                <c:formatCode>General</c:formatCode>
                <c:ptCount val="8"/>
              </c:numCache>
            </c:numRef>
          </c:cat>
          <c:val>
            <c:numRef>
              <c:f>'14.4'!$M$19:$M$26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2032-4E01-8319-2100C72CE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646208"/>
        <c:axId val="239647744"/>
      </c:barChart>
      <c:catAx>
        <c:axId val="2396462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647744"/>
        <c:crosses val="autoZero"/>
        <c:auto val="1"/>
        <c:lblAlgn val="ctr"/>
        <c:lblOffset val="100"/>
        <c:noMultiLvlLbl val="0"/>
      </c:catAx>
      <c:valAx>
        <c:axId val="2396477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6462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DD01-4341-8E84-E98C8EC07ADE}"/>
              </c:ext>
            </c:extLst>
          </c:dPt>
          <c:cat>
            <c:numRef>
              <c:f>'14.5'!$J$19:$J$26</c:f>
              <c:numCache>
                <c:formatCode>General</c:formatCode>
                <c:ptCount val="8"/>
              </c:numCache>
            </c:numRef>
          </c:cat>
          <c:val>
            <c:numRef>
              <c:f>'14.5'!$K$19:$K$26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DD01-4341-8E84-E98C8EC07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'14.5'!$H$19:$H$22</c:f>
              <c:numCache>
                <c:formatCode>0.0</c:formatCode>
                <c:ptCount val="4"/>
              </c:numCache>
            </c:numRef>
          </c:cat>
          <c:val>
            <c:numRef>
              <c:f>'14.5'!$I$19:$I$22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CC2F-4213-A774-7C0A38C65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074624"/>
        <c:axId val="226076160"/>
      </c:barChart>
      <c:catAx>
        <c:axId val="226074624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6076160"/>
        <c:crosses val="autoZero"/>
        <c:auto val="1"/>
        <c:lblAlgn val="ctr"/>
        <c:lblOffset val="100"/>
        <c:noMultiLvlLbl val="0"/>
      </c:catAx>
      <c:valAx>
        <c:axId val="22607616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607462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'14.5'!$H$31:$H$38</c:f>
              <c:numCache>
                <c:formatCode>General</c:formatCode>
                <c:ptCount val="8"/>
              </c:numCache>
            </c:numRef>
          </c:cat>
          <c:val>
            <c:numRef>
              <c:f>'14.5'!$I$31:$I$38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73DD-4BC7-8B22-ECCF7DFC7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805952"/>
        <c:axId val="239807488"/>
      </c:barChart>
      <c:catAx>
        <c:axId val="239805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807488"/>
        <c:crosses val="autoZero"/>
        <c:auto val="1"/>
        <c:lblAlgn val="ctr"/>
        <c:lblOffset val="100"/>
        <c:noMultiLvlLbl val="0"/>
      </c:catAx>
      <c:valAx>
        <c:axId val="2398074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80595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'14.5'!$J$31</c:f>
              <c:strCache>
                <c:ptCount val="1"/>
              </c:strCache>
            </c:strRef>
          </c:tx>
          <c:invertIfNegative val="0"/>
          <c:cat>
            <c:numRef>
              <c:f>'14.5'!$K$30:$M$30</c:f>
              <c:numCache>
                <c:formatCode>General</c:formatCode>
                <c:ptCount val="3"/>
              </c:numCache>
            </c:numRef>
          </c:cat>
          <c:val>
            <c:numRef>
              <c:f>'14.5'!$K$31:$M$31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2800-4D3B-A173-467E32C29FDD}"/>
            </c:ext>
          </c:extLst>
        </c:ser>
        <c:ser>
          <c:idx val="1"/>
          <c:order val="1"/>
          <c:tx>
            <c:strRef>
              <c:f>'14.5'!$J$32</c:f>
              <c:strCache>
                <c:ptCount val="1"/>
              </c:strCache>
            </c:strRef>
          </c:tx>
          <c:invertIfNegative val="0"/>
          <c:cat>
            <c:numRef>
              <c:f>'14.5'!$K$30:$M$30</c:f>
              <c:numCache>
                <c:formatCode>General</c:formatCode>
                <c:ptCount val="3"/>
              </c:numCache>
            </c:numRef>
          </c:cat>
          <c:val>
            <c:numRef>
              <c:f>'14.5'!$K$32:$M$32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2800-4D3B-A173-467E32C29FDD}"/>
            </c:ext>
          </c:extLst>
        </c:ser>
        <c:ser>
          <c:idx val="2"/>
          <c:order val="2"/>
          <c:tx>
            <c:strRef>
              <c:f>'14.5'!$J$33</c:f>
              <c:strCache>
                <c:ptCount val="1"/>
              </c:strCache>
            </c:strRef>
          </c:tx>
          <c:invertIfNegative val="0"/>
          <c:cat>
            <c:numRef>
              <c:f>'14.5'!$K$30:$M$30</c:f>
              <c:numCache>
                <c:formatCode>General</c:formatCode>
                <c:ptCount val="3"/>
              </c:numCache>
            </c:numRef>
          </c:cat>
          <c:val>
            <c:numRef>
              <c:f>'14.5'!$K$33:$M$33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2800-4D3B-A173-467E32C29FDD}"/>
            </c:ext>
          </c:extLst>
        </c:ser>
        <c:ser>
          <c:idx val="3"/>
          <c:order val="3"/>
          <c:tx>
            <c:strRef>
              <c:f>'14.5'!$J$34</c:f>
              <c:strCache>
                <c:ptCount val="1"/>
              </c:strCache>
            </c:strRef>
          </c:tx>
          <c:invertIfNegative val="0"/>
          <c:cat>
            <c:numRef>
              <c:f>'14.5'!$K$30:$M$30</c:f>
              <c:numCache>
                <c:formatCode>General</c:formatCode>
                <c:ptCount val="3"/>
              </c:numCache>
            </c:numRef>
          </c:cat>
          <c:val>
            <c:numRef>
              <c:f>'14.5'!$K$34:$M$34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2800-4D3B-A173-467E32C29FDD}"/>
            </c:ext>
          </c:extLst>
        </c:ser>
        <c:ser>
          <c:idx val="4"/>
          <c:order val="4"/>
          <c:tx>
            <c:strRef>
              <c:f>'14.5'!$J$35</c:f>
              <c:strCache>
                <c:ptCount val="1"/>
              </c:strCache>
            </c:strRef>
          </c:tx>
          <c:invertIfNegative val="0"/>
          <c:cat>
            <c:numRef>
              <c:f>'14.5'!$K$30:$M$30</c:f>
              <c:numCache>
                <c:formatCode>General</c:formatCode>
                <c:ptCount val="3"/>
              </c:numCache>
            </c:numRef>
          </c:cat>
          <c:val>
            <c:numRef>
              <c:f>'14.5'!$K$35:$M$35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2800-4D3B-A173-467E32C29FDD}"/>
            </c:ext>
          </c:extLst>
        </c:ser>
        <c:ser>
          <c:idx val="5"/>
          <c:order val="5"/>
          <c:tx>
            <c:strRef>
              <c:f>'14.5'!$J$36</c:f>
              <c:strCache>
                <c:ptCount val="1"/>
              </c:strCache>
            </c:strRef>
          </c:tx>
          <c:invertIfNegative val="0"/>
          <c:cat>
            <c:numRef>
              <c:f>'14.5'!$K$30:$M$30</c:f>
              <c:numCache>
                <c:formatCode>General</c:formatCode>
                <c:ptCount val="3"/>
              </c:numCache>
            </c:numRef>
          </c:cat>
          <c:val>
            <c:numRef>
              <c:f>'14.5'!$K$36:$M$36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2800-4D3B-A173-467E32C29FDD}"/>
            </c:ext>
          </c:extLst>
        </c:ser>
        <c:ser>
          <c:idx val="6"/>
          <c:order val="6"/>
          <c:tx>
            <c:strRef>
              <c:f>'14.5'!$J$37</c:f>
              <c:strCache>
                <c:ptCount val="1"/>
              </c:strCache>
            </c:strRef>
          </c:tx>
          <c:invertIfNegative val="0"/>
          <c:cat>
            <c:numRef>
              <c:f>'14.5'!$K$30:$M$30</c:f>
              <c:numCache>
                <c:formatCode>General</c:formatCode>
                <c:ptCount val="3"/>
              </c:numCache>
            </c:numRef>
          </c:cat>
          <c:val>
            <c:numRef>
              <c:f>'14.5'!$K$37:$M$37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2800-4D3B-A173-467E32C29FDD}"/>
            </c:ext>
          </c:extLst>
        </c:ser>
        <c:ser>
          <c:idx val="7"/>
          <c:order val="7"/>
          <c:tx>
            <c:strRef>
              <c:f>'14.5'!$J$38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'14.5'!$K$30:$M$30</c:f>
              <c:numCache>
                <c:formatCode>General</c:formatCode>
                <c:ptCount val="3"/>
              </c:numCache>
            </c:numRef>
          </c:cat>
          <c:val>
            <c:numRef>
              <c:f>'14.5'!$K$38:$M$38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2800-4D3B-A173-467E32C29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3173888"/>
        <c:axId val="273187968"/>
      </c:barChart>
      <c:catAx>
        <c:axId val="27317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187968"/>
        <c:crosses val="autoZero"/>
        <c:auto val="1"/>
        <c:lblAlgn val="ctr"/>
        <c:lblOffset val="100"/>
        <c:noMultiLvlLbl val="0"/>
      </c:catAx>
      <c:valAx>
        <c:axId val="273187968"/>
        <c:scaling>
          <c:orientation val="minMax"/>
          <c:max val="3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173888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'14.5'!$L$19:$L$26</c:f>
              <c:numCache>
                <c:formatCode>General</c:formatCode>
                <c:ptCount val="8"/>
              </c:numCache>
            </c:numRef>
          </c:cat>
          <c:val>
            <c:numRef>
              <c:f>'14.5'!$M$19:$M$26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5C21-4B22-BD3E-2E05E53F6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213312"/>
        <c:axId val="273214848"/>
      </c:barChart>
      <c:catAx>
        <c:axId val="2732133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214848"/>
        <c:crosses val="autoZero"/>
        <c:auto val="1"/>
        <c:lblAlgn val="ctr"/>
        <c:lblOffset val="100"/>
        <c:noMultiLvlLbl val="0"/>
      </c:catAx>
      <c:valAx>
        <c:axId val="2732148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2133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1121-47DF-A066-939F8AF5BEA4}"/>
              </c:ext>
            </c:extLst>
          </c:dPt>
          <c:cat>
            <c:numRef>
              <c:f>'14.6'!$J$19:$J$26</c:f>
              <c:numCache>
                <c:formatCode>General</c:formatCode>
                <c:ptCount val="8"/>
              </c:numCache>
            </c:numRef>
          </c:cat>
          <c:val>
            <c:numRef>
              <c:f>'14.6'!$K$19:$K$26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1121-47DF-A066-939F8AF5B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'14.6'!$H$19:$H$22</c:f>
              <c:numCache>
                <c:formatCode>0.0</c:formatCode>
                <c:ptCount val="4"/>
              </c:numCache>
            </c:numRef>
          </c:cat>
          <c:val>
            <c:numRef>
              <c:f>'14.6'!$I$19:$I$22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9049-4F71-88B4-02D8FD815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643584"/>
        <c:axId val="248645120"/>
      </c:barChart>
      <c:catAx>
        <c:axId val="248643584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48645120"/>
        <c:crosses val="autoZero"/>
        <c:auto val="1"/>
        <c:lblAlgn val="ctr"/>
        <c:lblOffset val="100"/>
        <c:noMultiLvlLbl val="0"/>
      </c:catAx>
      <c:valAx>
        <c:axId val="24864512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4864358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'14.6'!$H$31:$H$38</c:f>
              <c:numCache>
                <c:formatCode>General</c:formatCode>
                <c:ptCount val="8"/>
              </c:numCache>
            </c:numRef>
          </c:cat>
          <c:val>
            <c:numRef>
              <c:f>'14.6'!$I$31:$I$38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4A7-4652-9AA5-5FA977427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657408"/>
        <c:axId val="248658944"/>
      </c:barChart>
      <c:catAx>
        <c:axId val="2486574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48658944"/>
        <c:crosses val="autoZero"/>
        <c:auto val="1"/>
        <c:lblAlgn val="ctr"/>
        <c:lblOffset val="100"/>
        <c:noMultiLvlLbl val="0"/>
      </c:catAx>
      <c:valAx>
        <c:axId val="2486589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486574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'14.6'!$J$31</c:f>
              <c:strCache>
                <c:ptCount val="1"/>
              </c:strCache>
            </c:strRef>
          </c:tx>
          <c:invertIfNegative val="0"/>
          <c:cat>
            <c:numRef>
              <c:f>'14.6'!$K$30:$M$30</c:f>
              <c:numCache>
                <c:formatCode>General</c:formatCode>
                <c:ptCount val="3"/>
              </c:numCache>
            </c:numRef>
          </c:cat>
          <c:val>
            <c:numRef>
              <c:f>'14.6'!$K$31:$M$31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1A14-45F6-84A2-7B3CE5193F8B}"/>
            </c:ext>
          </c:extLst>
        </c:ser>
        <c:ser>
          <c:idx val="1"/>
          <c:order val="1"/>
          <c:tx>
            <c:strRef>
              <c:f>'14.6'!$J$32</c:f>
              <c:strCache>
                <c:ptCount val="1"/>
              </c:strCache>
            </c:strRef>
          </c:tx>
          <c:invertIfNegative val="0"/>
          <c:cat>
            <c:numRef>
              <c:f>'14.6'!$K$30:$M$30</c:f>
              <c:numCache>
                <c:formatCode>General</c:formatCode>
                <c:ptCount val="3"/>
              </c:numCache>
            </c:numRef>
          </c:cat>
          <c:val>
            <c:numRef>
              <c:f>'14.6'!$K$32:$M$32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1A14-45F6-84A2-7B3CE5193F8B}"/>
            </c:ext>
          </c:extLst>
        </c:ser>
        <c:ser>
          <c:idx val="2"/>
          <c:order val="2"/>
          <c:tx>
            <c:strRef>
              <c:f>'14.6'!$J$33</c:f>
              <c:strCache>
                <c:ptCount val="1"/>
              </c:strCache>
            </c:strRef>
          </c:tx>
          <c:invertIfNegative val="0"/>
          <c:cat>
            <c:numRef>
              <c:f>'14.6'!$K$30:$M$30</c:f>
              <c:numCache>
                <c:formatCode>General</c:formatCode>
                <c:ptCount val="3"/>
              </c:numCache>
            </c:numRef>
          </c:cat>
          <c:val>
            <c:numRef>
              <c:f>'14.6'!$K$33:$M$33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1A14-45F6-84A2-7B3CE5193F8B}"/>
            </c:ext>
          </c:extLst>
        </c:ser>
        <c:ser>
          <c:idx val="3"/>
          <c:order val="3"/>
          <c:tx>
            <c:strRef>
              <c:f>'14.6'!$J$34</c:f>
              <c:strCache>
                <c:ptCount val="1"/>
              </c:strCache>
            </c:strRef>
          </c:tx>
          <c:invertIfNegative val="0"/>
          <c:cat>
            <c:numRef>
              <c:f>'14.6'!$K$30:$M$30</c:f>
              <c:numCache>
                <c:formatCode>General</c:formatCode>
                <c:ptCount val="3"/>
              </c:numCache>
            </c:numRef>
          </c:cat>
          <c:val>
            <c:numRef>
              <c:f>'14.6'!$K$34:$M$34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1A14-45F6-84A2-7B3CE5193F8B}"/>
            </c:ext>
          </c:extLst>
        </c:ser>
        <c:ser>
          <c:idx val="4"/>
          <c:order val="4"/>
          <c:tx>
            <c:strRef>
              <c:f>'14.6'!$J$35</c:f>
              <c:strCache>
                <c:ptCount val="1"/>
              </c:strCache>
            </c:strRef>
          </c:tx>
          <c:invertIfNegative val="0"/>
          <c:cat>
            <c:numRef>
              <c:f>'14.6'!$K$30:$M$30</c:f>
              <c:numCache>
                <c:formatCode>General</c:formatCode>
                <c:ptCount val="3"/>
              </c:numCache>
            </c:numRef>
          </c:cat>
          <c:val>
            <c:numRef>
              <c:f>'14.6'!$K$35:$M$35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1A14-45F6-84A2-7B3CE5193F8B}"/>
            </c:ext>
          </c:extLst>
        </c:ser>
        <c:ser>
          <c:idx val="5"/>
          <c:order val="5"/>
          <c:tx>
            <c:strRef>
              <c:f>'14.6'!$J$36</c:f>
              <c:strCache>
                <c:ptCount val="1"/>
              </c:strCache>
            </c:strRef>
          </c:tx>
          <c:invertIfNegative val="0"/>
          <c:cat>
            <c:numRef>
              <c:f>'14.6'!$K$30:$M$30</c:f>
              <c:numCache>
                <c:formatCode>General</c:formatCode>
                <c:ptCount val="3"/>
              </c:numCache>
            </c:numRef>
          </c:cat>
          <c:val>
            <c:numRef>
              <c:f>'14.6'!$K$36:$M$36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1A14-45F6-84A2-7B3CE5193F8B}"/>
            </c:ext>
          </c:extLst>
        </c:ser>
        <c:ser>
          <c:idx val="6"/>
          <c:order val="6"/>
          <c:tx>
            <c:strRef>
              <c:f>'14.6'!$J$37</c:f>
              <c:strCache>
                <c:ptCount val="1"/>
              </c:strCache>
            </c:strRef>
          </c:tx>
          <c:invertIfNegative val="0"/>
          <c:cat>
            <c:numRef>
              <c:f>'14.6'!$K$30:$M$30</c:f>
              <c:numCache>
                <c:formatCode>General</c:formatCode>
                <c:ptCount val="3"/>
              </c:numCache>
            </c:numRef>
          </c:cat>
          <c:val>
            <c:numRef>
              <c:f>'14.6'!$K$37:$M$37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1A14-45F6-84A2-7B3CE5193F8B}"/>
            </c:ext>
          </c:extLst>
        </c:ser>
        <c:ser>
          <c:idx val="7"/>
          <c:order val="7"/>
          <c:tx>
            <c:strRef>
              <c:f>'14.6'!$J$38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'14.6'!$K$30:$M$30</c:f>
              <c:numCache>
                <c:formatCode>General</c:formatCode>
                <c:ptCount val="3"/>
              </c:numCache>
            </c:numRef>
          </c:cat>
          <c:val>
            <c:numRef>
              <c:f>'14.6'!$K$38:$M$38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1A14-45F6-84A2-7B3CE5193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3509760"/>
        <c:axId val="273523840"/>
      </c:barChart>
      <c:catAx>
        <c:axId val="27350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523840"/>
        <c:crosses val="autoZero"/>
        <c:auto val="1"/>
        <c:lblAlgn val="ctr"/>
        <c:lblOffset val="100"/>
        <c:noMultiLvlLbl val="0"/>
      </c:catAx>
      <c:valAx>
        <c:axId val="2735238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509760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'4.2'!$O$7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'4.2'!$P$7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BCC-4B95-985B-10F246F75AF3}"/>
            </c:ext>
          </c:extLst>
        </c:ser>
        <c:ser>
          <c:idx val="1"/>
          <c:order val="1"/>
          <c:tx>
            <c:strRef>
              <c:f>'4.2'!$O$8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'4.2'!$P$8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BCC-4B95-985B-10F246F75AF3}"/>
            </c:ext>
          </c:extLst>
        </c:ser>
        <c:ser>
          <c:idx val="2"/>
          <c:order val="2"/>
          <c:tx>
            <c:strRef>
              <c:f>'4.2'!$O$9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'4.2'!$P$9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BCC-4B95-985B-10F246F75AF3}"/>
            </c:ext>
          </c:extLst>
        </c:ser>
        <c:ser>
          <c:idx val="3"/>
          <c:order val="3"/>
          <c:tx>
            <c:strRef>
              <c:f>'4.2'!$O$10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'4.2'!$P$10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BCC-4B95-985B-10F246F75AF3}"/>
            </c:ext>
          </c:extLst>
        </c:ser>
        <c:ser>
          <c:idx val="4"/>
          <c:order val="4"/>
          <c:tx>
            <c:strRef>
              <c:f>'4.2'!$O$11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'4.2'!$P$11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BCC-4B95-985B-10F246F75AF3}"/>
            </c:ext>
          </c:extLst>
        </c:ser>
        <c:ser>
          <c:idx val="5"/>
          <c:order val="5"/>
          <c:tx>
            <c:strRef>
              <c:f>'4.2'!$O$12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BCC-4B95-985B-10F246F75AF3}"/>
            </c:ext>
          </c:extLst>
        </c:ser>
        <c:ser>
          <c:idx val="6"/>
          <c:order val="6"/>
          <c:tx>
            <c:strRef>
              <c:f>'4.2'!$O$13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BCC-4B95-985B-10F246F75AF3}"/>
            </c:ext>
          </c:extLst>
        </c:ser>
        <c:ser>
          <c:idx val="7"/>
          <c:order val="7"/>
          <c:tx>
            <c:strRef>
              <c:f>'4.2'!$O$14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'4.2'!$P$14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BCC-4B95-985B-10F246F75AF3}"/>
            </c:ext>
          </c:extLst>
        </c:ser>
        <c:ser>
          <c:idx val="8"/>
          <c:order val="8"/>
          <c:tx>
            <c:strRef>
              <c:f>'4.2'!$O$15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'4.2'!$P$15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CBCC-4B95-985B-10F246F75AF3}"/>
            </c:ext>
          </c:extLst>
        </c:ser>
        <c:ser>
          <c:idx val="9"/>
          <c:order val="9"/>
          <c:tx>
            <c:strRef>
              <c:f>'4.2'!$O$16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'4.2'!$P$16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CBCC-4B95-985B-10F246F75AF3}"/>
            </c:ext>
          </c:extLst>
        </c:ser>
        <c:ser>
          <c:idx val="10"/>
          <c:order val="10"/>
          <c:tx>
            <c:strRef>
              <c:f>'4.2'!$O$17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'4.2'!$P$17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CBCC-4B95-985B-10F246F75AF3}"/>
            </c:ext>
          </c:extLst>
        </c:ser>
        <c:ser>
          <c:idx val="11"/>
          <c:order val="11"/>
          <c:tx>
            <c:strRef>
              <c:f>'4.2'!$O$18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'4.2'!$P$18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CBCC-4B95-985B-10F246F75AF3}"/>
            </c:ext>
          </c:extLst>
        </c:ser>
        <c:ser>
          <c:idx val="12"/>
          <c:order val="12"/>
          <c:tx>
            <c:strRef>
              <c:f>'4.2'!$O$19</c:f>
              <c:strCache>
                <c:ptCount val="1"/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'4.2'!$P$19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CBCC-4B95-985B-10F246F75AF3}"/>
            </c:ext>
          </c:extLst>
        </c:ser>
        <c:ser>
          <c:idx val="13"/>
          <c:order val="13"/>
          <c:tx>
            <c:strRef>
              <c:f>'4.2'!$O$20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'4.2'!$P$20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CBCC-4B95-985B-10F246F75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759232"/>
        <c:axId val="225760768"/>
      </c:barChart>
      <c:catAx>
        <c:axId val="225759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5760768"/>
        <c:crosses val="autoZero"/>
        <c:auto val="1"/>
        <c:lblAlgn val="ctr"/>
        <c:lblOffset val="100"/>
        <c:noMultiLvlLbl val="0"/>
      </c:catAx>
      <c:valAx>
        <c:axId val="225760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257592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0.9828571428571428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'14.6'!$L$19:$L$26</c:f>
              <c:numCache>
                <c:formatCode>General</c:formatCode>
                <c:ptCount val="8"/>
              </c:numCache>
            </c:numRef>
          </c:cat>
          <c:val>
            <c:numRef>
              <c:f>'14.6'!$M$19:$M$26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FC-4B78-9C3C-48E068C9C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545088"/>
        <c:axId val="273546624"/>
      </c:barChart>
      <c:catAx>
        <c:axId val="273545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546624"/>
        <c:crosses val="autoZero"/>
        <c:auto val="1"/>
        <c:lblAlgn val="ctr"/>
        <c:lblOffset val="100"/>
        <c:noMultiLvlLbl val="0"/>
      </c:catAx>
      <c:valAx>
        <c:axId val="2735466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5450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EA30-4CEE-82F4-84E39EA87D4D}"/>
              </c:ext>
            </c:extLst>
          </c:dPt>
          <c:cat>
            <c:numRef>
              <c:f>'14.7'!$J$19:$J$26</c:f>
              <c:numCache>
                <c:formatCode>General</c:formatCode>
                <c:ptCount val="8"/>
              </c:numCache>
            </c:numRef>
          </c:cat>
          <c:val>
            <c:numRef>
              <c:f>'14.7'!$K$19:$K$26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EA30-4CEE-82F4-84E39EA87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'14.7'!$H$19:$H$22</c:f>
              <c:numCache>
                <c:formatCode>0.0</c:formatCode>
                <c:ptCount val="4"/>
              </c:numCache>
            </c:numRef>
          </c:cat>
          <c:val>
            <c:numRef>
              <c:f>'14.7'!$I$19:$I$22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EDEF-469E-8882-6677712C5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390592"/>
        <c:axId val="273392384"/>
      </c:barChart>
      <c:catAx>
        <c:axId val="273390592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392384"/>
        <c:crosses val="autoZero"/>
        <c:auto val="1"/>
        <c:lblAlgn val="ctr"/>
        <c:lblOffset val="100"/>
        <c:noMultiLvlLbl val="0"/>
      </c:catAx>
      <c:valAx>
        <c:axId val="27339238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39059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'14.7'!$H$31:$H$38</c:f>
              <c:numCache>
                <c:formatCode>General</c:formatCode>
                <c:ptCount val="8"/>
              </c:numCache>
            </c:numRef>
          </c:cat>
          <c:val>
            <c:numRef>
              <c:f>'14.7'!$I$31:$I$38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742B-43B9-B62D-C3F42BE7D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421056"/>
        <c:axId val="273422592"/>
      </c:barChart>
      <c:catAx>
        <c:axId val="273421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422592"/>
        <c:crosses val="autoZero"/>
        <c:auto val="1"/>
        <c:lblAlgn val="ctr"/>
        <c:lblOffset val="100"/>
        <c:noMultiLvlLbl val="0"/>
      </c:catAx>
      <c:valAx>
        <c:axId val="2734225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421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'14.7'!$J$31</c:f>
              <c:strCache>
                <c:ptCount val="1"/>
              </c:strCache>
            </c:strRef>
          </c:tx>
          <c:invertIfNegative val="0"/>
          <c:cat>
            <c:numRef>
              <c:f>'14.7'!$K$30:$M$30</c:f>
              <c:numCache>
                <c:formatCode>General</c:formatCode>
                <c:ptCount val="3"/>
              </c:numCache>
            </c:numRef>
          </c:cat>
          <c:val>
            <c:numRef>
              <c:f>'14.7'!$K$31:$M$31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485F-4B2D-94E1-A077602F6E15}"/>
            </c:ext>
          </c:extLst>
        </c:ser>
        <c:ser>
          <c:idx val="1"/>
          <c:order val="1"/>
          <c:tx>
            <c:strRef>
              <c:f>'14.7'!$J$32</c:f>
              <c:strCache>
                <c:ptCount val="1"/>
              </c:strCache>
            </c:strRef>
          </c:tx>
          <c:invertIfNegative val="0"/>
          <c:cat>
            <c:numRef>
              <c:f>'14.7'!$K$30:$M$30</c:f>
              <c:numCache>
                <c:formatCode>General</c:formatCode>
                <c:ptCount val="3"/>
              </c:numCache>
            </c:numRef>
          </c:cat>
          <c:val>
            <c:numRef>
              <c:f>'14.7'!$K$32:$M$32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485F-4B2D-94E1-A077602F6E15}"/>
            </c:ext>
          </c:extLst>
        </c:ser>
        <c:ser>
          <c:idx val="2"/>
          <c:order val="2"/>
          <c:tx>
            <c:strRef>
              <c:f>'14.7'!$J$33</c:f>
              <c:strCache>
                <c:ptCount val="1"/>
              </c:strCache>
            </c:strRef>
          </c:tx>
          <c:invertIfNegative val="0"/>
          <c:cat>
            <c:numRef>
              <c:f>'14.7'!$K$30:$M$30</c:f>
              <c:numCache>
                <c:formatCode>General</c:formatCode>
                <c:ptCount val="3"/>
              </c:numCache>
            </c:numRef>
          </c:cat>
          <c:val>
            <c:numRef>
              <c:f>'14.7'!$K$33:$M$33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485F-4B2D-94E1-A077602F6E15}"/>
            </c:ext>
          </c:extLst>
        </c:ser>
        <c:ser>
          <c:idx val="3"/>
          <c:order val="3"/>
          <c:tx>
            <c:strRef>
              <c:f>'14.7'!$J$34</c:f>
              <c:strCache>
                <c:ptCount val="1"/>
              </c:strCache>
            </c:strRef>
          </c:tx>
          <c:invertIfNegative val="0"/>
          <c:cat>
            <c:numRef>
              <c:f>'14.7'!$K$30:$M$30</c:f>
              <c:numCache>
                <c:formatCode>General</c:formatCode>
                <c:ptCount val="3"/>
              </c:numCache>
            </c:numRef>
          </c:cat>
          <c:val>
            <c:numRef>
              <c:f>'14.7'!$K$34:$M$34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485F-4B2D-94E1-A077602F6E15}"/>
            </c:ext>
          </c:extLst>
        </c:ser>
        <c:ser>
          <c:idx val="4"/>
          <c:order val="4"/>
          <c:tx>
            <c:strRef>
              <c:f>'14.7'!$J$35</c:f>
              <c:strCache>
                <c:ptCount val="1"/>
              </c:strCache>
            </c:strRef>
          </c:tx>
          <c:invertIfNegative val="0"/>
          <c:cat>
            <c:numRef>
              <c:f>'14.7'!$K$30:$M$30</c:f>
              <c:numCache>
                <c:formatCode>General</c:formatCode>
                <c:ptCount val="3"/>
              </c:numCache>
            </c:numRef>
          </c:cat>
          <c:val>
            <c:numRef>
              <c:f>'14.7'!$K$35:$M$35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485F-4B2D-94E1-A077602F6E15}"/>
            </c:ext>
          </c:extLst>
        </c:ser>
        <c:ser>
          <c:idx val="5"/>
          <c:order val="5"/>
          <c:tx>
            <c:strRef>
              <c:f>'14.7'!$J$36</c:f>
              <c:strCache>
                <c:ptCount val="1"/>
              </c:strCache>
            </c:strRef>
          </c:tx>
          <c:invertIfNegative val="0"/>
          <c:cat>
            <c:numRef>
              <c:f>'14.7'!$K$30:$M$30</c:f>
              <c:numCache>
                <c:formatCode>General</c:formatCode>
                <c:ptCount val="3"/>
              </c:numCache>
            </c:numRef>
          </c:cat>
          <c:val>
            <c:numRef>
              <c:f>'14.7'!$K$36:$M$36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485F-4B2D-94E1-A077602F6E15}"/>
            </c:ext>
          </c:extLst>
        </c:ser>
        <c:ser>
          <c:idx val="6"/>
          <c:order val="6"/>
          <c:tx>
            <c:strRef>
              <c:f>'14.7'!$J$37</c:f>
              <c:strCache>
                <c:ptCount val="1"/>
              </c:strCache>
            </c:strRef>
          </c:tx>
          <c:invertIfNegative val="0"/>
          <c:cat>
            <c:numRef>
              <c:f>'14.7'!$K$30:$M$30</c:f>
              <c:numCache>
                <c:formatCode>General</c:formatCode>
                <c:ptCount val="3"/>
              </c:numCache>
            </c:numRef>
          </c:cat>
          <c:val>
            <c:numRef>
              <c:f>'14.7'!$K$37:$M$37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485F-4B2D-94E1-A077602F6E15}"/>
            </c:ext>
          </c:extLst>
        </c:ser>
        <c:ser>
          <c:idx val="7"/>
          <c:order val="7"/>
          <c:tx>
            <c:strRef>
              <c:f>'14.7'!$J$38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'14.7'!$K$30:$M$30</c:f>
              <c:numCache>
                <c:formatCode>General</c:formatCode>
                <c:ptCount val="3"/>
              </c:numCache>
            </c:numRef>
          </c:cat>
          <c:val>
            <c:numRef>
              <c:f>'14.7'!$K$38:$M$38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485F-4B2D-94E1-A077602F6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301760"/>
        <c:axId val="199307648"/>
      </c:barChart>
      <c:catAx>
        <c:axId val="19930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99307648"/>
        <c:crosses val="autoZero"/>
        <c:auto val="1"/>
        <c:lblAlgn val="ctr"/>
        <c:lblOffset val="100"/>
        <c:noMultiLvlLbl val="0"/>
      </c:catAx>
      <c:valAx>
        <c:axId val="19930764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99301760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'14.7'!$L$19:$L$26</c:f>
              <c:numCache>
                <c:formatCode>General</c:formatCode>
                <c:ptCount val="8"/>
              </c:numCache>
            </c:numRef>
          </c:cat>
          <c:val>
            <c:numRef>
              <c:f>'14.7'!$M$19:$M$26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4C4F-4C99-971D-152B3649C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337088"/>
        <c:axId val="199338624"/>
      </c:barChart>
      <c:catAx>
        <c:axId val="199337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99338624"/>
        <c:crosses val="autoZero"/>
        <c:auto val="1"/>
        <c:lblAlgn val="ctr"/>
        <c:lblOffset val="100"/>
        <c:noMultiLvlLbl val="0"/>
      </c:catAx>
      <c:valAx>
        <c:axId val="1993386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993370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1FEC-4315-80D4-4B7A801E662B}"/>
              </c:ext>
            </c:extLst>
          </c:dPt>
          <c:cat>
            <c:numRef>
              <c:f>'14.8'!$J$19:$J$26</c:f>
              <c:numCache>
                <c:formatCode>General</c:formatCode>
                <c:ptCount val="8"/>
              </c:numCache>
            </c:numRef>
          </c:cat>
          <c:val>
            <c:numRef>
              <c:f>'14.8'!$K$19:$K$26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1FEC-4315-80D4-4B7A801E6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'14.8'!$H$19:$H$22</c:f>
              <c:numCache>
                <c:formatCode>0.0</c:formatCode>
                <c:ptCount val="4"/>
              </c:numCache>
            </c:numRef>
          </c:cat>
          <c:val>
            <c:numRef>
              <c:f>'14.8'!$I$19:$I$22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4731-47CA-88D3-4FD328BA8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251328"/>
        <c:axId val="239141632"/>
      </c:barChart>
      <c:catAx>
        <c:axId val="273251328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141632"/>
        <c:crosses val="autoZero"/>
        <c:auto val="1"/>
        <c:lblAlgn val="ctr"/>
        <c:lblOffset val="100"/>
        <c:noMultiLvlLbl val="0"/>
      </c:catAx>
      <c:valAx>
        <c:axId val="2391416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25132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'14.8'!$H$31:$H$38</c:f>
              <c:numCache>
                <c:formatCode>General</c:formatCode>
                <c:ptCount val="8"/>
              </c:numCache>
            </c:numRef>
          </c:cat>
          <c:val>
            <c:numRef>
              <c:f>'14.8'!$I$31:$I$38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04A-4152-B6DE-430C151AF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162112"/>
        <c:axId val="239163648"/>
      </c:barChart>
      <c:catAx>
        <c:axId val="2391621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163648"/>
        <c:crosses val="autoZero"/>
        <c:auto val="1"/>
        <c:lblAlgn val="ctr"/>
        <c:lblOffset val="100"/>
        <c:noMultiLvlLbl val="0"/>
      </c:catAx>
      <c:valAx>
        <c:axId val="2391636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1621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'14.8'!$J$31</c:f>
              <c:strCache>
                <c:ptCount val="1"/>
              </c:strCache>
            </c:strRef>
          </c:tx>
          <c:invertIfNegative val="0"/>
          <c:cat>
            <c:numRef>
              <c:f>'14.8'!$K$30:$M$30</c:f>
              <c:numCache>
                <c:formatCode>General</c:formatCode>
                <c:ptCount val="3"/>
              </c:numCache>
            </c:numRef>
          </c:cat>
          <c:val>
            <c:numRef>
              <c:f>'14.8'!$K$31:$M$31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1568-4295-8493-CE17D15AB661}"/>
            </c:ext>
          </c:extLst>
        </c:ser>
        <c:ser>
          <c:idx val="1"/>
          <c:order val="1"/>
          <c:tx>
            <c:strRef>
              <c:f>'14.8'!$J$32</c:f>
              <c:strCache>
                <c:ptCount val="1"/>
              </c:strCache>
            </c:strRef>
          </c:tx>
          <c:invertIfNegative val="0"/>
          <c:cat>
            <c:numRef>
              <c:f>'14.8'!$K$30:$M$30</c:f>
              <c:numCache>
                <c:formatCode>General</c:formatCode>
                <c:ptCount val="3"/>
              </c:numCache>
            </c:numRef>
          </c:cat>
          <c:val>
            <c:numRef>
              <c:f>'14.8'!$K$32:$M$32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1568-4295-8493-CE17D15AB661}"/>
            </c:ext>
          </c:extLst>
        </c:ser>
        <c:ser>
          <c:idx val="2"/>
          <c:order val="2"/>
          <c:tx>
            <c:strRef>
              <c:f>'14.8'!$J$33</c:f>
              <c:strCache>
                <c:ptCount val="1"/>
              </c:strCache>
            </c:strRef>
          </c:tx>
          <c:invertIfNegative val="0"/>
          <c:cat>
            <c:numRef>
              <c:f>'14.8'!$K$30:$M$30</c:f>
              <c:numCache>
                <c:formatCode>General</c:formatCode>
                <c:ptCount val="3"/>
              </c:numCache>
            </c:numRef>
          </c:cat>
          <c:val>
            <c:numRef>
              <c:f>'14.8'!$K$33:$M$33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1568-4295-8493-CE17D15AB661}"/>
            </c:ext>
          </c:extLst>
        </c:ser>
        <c:ser>
          <c:idx val="3"/>
          <c:order val="3"/>
          <c:tx>
            <c:strRef>
              <c:f>'14.8'!$J$34</c:f>
              <c:strCache>
                <c:ptCount val="1"/>
              </c:strCache>
            </c:strRef>
          </c:tx>
          <c:invertIfNegative val="0"/>
          <c:cat>
            <c:numRef>
              <c:f>'14.8'!$K$30:$M$30</c:f>
              <c:numCache>
                <c:formatCode>General</c:formatCode>
                <c:ptCount val="3"/>
              </c:numCache>
            </c:numRef>
          </c:cat>
          <c:val>
            <c:numRef>
              <c:f>'14.8'!$K$34:$M$34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1568-4295-8493-CE17D15AB661}"/>
            </c:ext>
          </c:extLst>
        </c:ser>
        <c:ser>
          <c:idx val="4"/>
          <c:order val="4"/>
          <c:tx>
            <c:strRef>
              <c:f>'14.8'!$J$35</c:f>
              <c:strCache>
                <c:ptCount val="1"/>
              </c:strCache>
            </c:strRef>
          </c:tx>
          <c:invertIfNegative val="0"/>
          <c:cat>
            <c:numRef>
              <c:f>'14.8'!$K$30:$M$30</c:f>
              <c:numCache>
                <c:formatCode>General</c:formatCode>
                <c:ptCount val="3"/>
              </c:numCache>
            </c:numRef>
          </c:cat>
          <c:val>
            <c:numRef>
              <c:f>'14.8'!$K$35:$M$35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1568-4295-8493-CE17D15AB661}"/>
            </c:ext>
          </c:extLst>
        </c:ser>
        <c:ser>
          <c:idx val="5"/>
          <c:order val="5"/>
          <c:tx>
            <c:strRef>
              <c:f>'14.8'!$J$36</c:f>
              <c:strCache>
                <c:ptCount val="1"/>
              </c:strCache>
            </c:strRef>
          </c:tx>
          <c:invertIfNegative val="0"/>
          <c:cat>
            <c:numRef>
              <c:f>'14.8'!$K$30:$M$30</c:f>
              <c:numCache>
                <c:formatCode>General</c:formatCode>
                <c:ptCount val="3"/>
              </c:numCache>
            </c:numRef>
          </c:cat>
          <c:val>
            <c:numRef>
              <c:f>'14.8'!$K$36:$M$36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1568-4295-8493-CE17D15AB661}"/>
            </c:ext>
          </c:extLst>
        </c:ser>
        <c:ser>
          <c:idx val="6"/>
          <c:order val="6"/>
          <c:tx>
            <c:strRef>
              <c:f>'14.8'!$J$37</c:f>
              <c:strCache>
                <c:ptCount val="1"/>
              </c:strCache>
            </c:strRef>
          </c:tx>
          <c:invertIfNegative val="0"/>
          <c:cat>
            <c:numRef>
              <c:f>'14.8'!$K$30:$M$30</c:f>
              <c:numCache>
                <c:formatCode>General</c:formatCode>
                <c:ptCount val="3"/>
              </c:numCache>
            </c:numRef>
          </c:cat>
          <c:val>
            <c:numRef>
              <c:f>'14.8'!$K$37:$M$37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1568-4295-8493-CE17D15AB661}"/>
            </c:ext>
          </c:extLst>
        </c:ser>
        <c:ser>
          <c:idx val="7"/>
          <c:order val="7"/>
          <c:tx>
            <c:strRef>
              <c:f>'14.8'!$J$38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'14.8'!$K$30:$M$30</c:f>
              <c:numCache>
                <c:formatCode>General</c:formatCode>
                <c:ptCount val="3"/>
              </c:numCache>
            </c:numRef>
          </c:cat>
          <c:val>
            <c:numRef>
              <c:f>'14.8'!$K$38:$M$38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1568-4295-8493-CE17D15AB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9291008"/>
        <c:axId val="239313280"/>
      </c:barChart>
      <c:catAx>
        <c:axId val="23929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313280"/>
        <c:crosses val="autoZero"/>
        <c:auto val="1"/>
        <c:lblAlgn val="ctr"/>
        <c:lblOffset val="100"/>
        <c:noMultiLvlLbl val="0"/>
      </c:catAx>
      <c:valAx>
        <c:axId val="2393132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291008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Výroba tepla brutto v krajích ČR (TJ)</a:t>
            </a:r>
          </a:p>
        </c:rich>
      </c:tx>
      <c:layout>
        <c:manualLayout>
          <c:xMode val="edge"/>
          <c:yMode val="edge"/>
          <c:x val="1.461483099836630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914833822405579E-2"/>
          <c:y val="0.11408768804251168"/>
          <c:w val="0.88530669494128988"/>
          <c:h val="0.800019385032908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'4.2'!$A$7</c:f>
              <c:strCache>
                <c:ptCount val="1"/>
                <c:pt idx="0">
                  <c:v>Hlavní město Praha</c:v>
                </c:pt>
              </c:strCache>
            </c:strRef>
          </c:tx>
          <c:invertIfNegative val="0"/>
          <c:val>
            <c:numRef>
              <c:f>'4.2'!$B$7:$M$7</c:f>
              <c:numCache>
                <c:formatCode>#,##0.0</c:formatCode>
                <c:ptCount val="12"/>
                <c:pt idx="0">
                  <c:v>709.83996699999977</c:v>
                </c:pt>
                <c:pt idx="1">
                  <c:v>489.3691290000001</c:v>
                </c:pt>
                <c:pt idx="2">
                  <c:v>441.84541200000001</c:v>
                </c:pt>
                <c:pt idx="3">
                  <c:v>344.88305799999995</c:v>
                </c:pt>
                <c:pt idx="4">
                  <c:v>252.18253299999998</c:v>
                </c:pt>
                <c:pt idx="5">
                  <c:v>196.37404199999997</c:v>
                </c:pt>
                <c:pt idx="6">
                  <c:v>243.70063200000004</c:v>
                </c:pt>
                <c:pt idx="7">
                  <c:v>201.72032999999996</c:v>
                </c:pt>
                <c:pt idx="8">
                  <c:v>205.13755399999994</c:v>
                </c:pt>
                <c:pt idx="9">
                  <c:v>451.24686500000007</c:v>
                </c:pt>
                <c:pt idx="10">
                  <c:v>573.2753110000001</c:v>
                </c:pt>
                <c:pt idx="11">
                  <c:v>645.55158900000004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6A-4182-821D-07A924959D79}"/>
            </c:ext>
          </c:extLst>
        </c:ser>
        <c:ser>
          <c:idx val="1"/>
          <c:order val="1"/>
          <c:tx>
            <c:strRef>
              <c:f>'4.2'!$A$8</c:f>
              <c:strCache>
                <c:ptCount val="1"/>
                <c:pt idx="0">
                  <c:v>Jihočeský kraj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'4.2'!$B$8:$M$8</c:f>
              <c:numCache>
                <c:formatCode>#,##0.0</c:formatCode>
                <c:ptCount val="12"/>
                <c:pt idx="0">
                  <c:v>965.07526899999925</c:v>
                </c:pt>
                <c:pt idx="1">
                  <c:v>689.04347000000018</c:v>
                </c:pt>
                <c:pt idx="2">
                  <c:v>641.59943699999985</c:v>
                </c:pt>
                <c:pt idx="3">
                  <c:v>483.89589300000023</c:v>
                </c:pt>
                <c:pt idx="4">
                  <c:v>344.57738599999999</c:v>
                </c:pt>
                <c:pt idx="5">
                  <c:v>254.64160399999997</c:v>
                </c:pt>
                <c:pt idx="6">
                  <c:v>245.18888899999996</c:v>
                </c:pt>
                <c:pt idx="7">
                  <c:v>251.63034300000001</c:v>
                </c:pt>
                <c:pt idx="8">
                  <c:v>330.2373530000001</c:v>
                </c:pt>
                <c:pt idx="9">
                  <c:v>531.74712199999999</c:v>
                </c:pt>
                <c:pt idx="10">
                  <c:v>750.77373000000034</c:v>
                </c:pt>
                <c:pt idx="11">
                  <c:v>860.63398999999959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6A-4182-821D-07A924959D79}"/>
            </c:ext>
          </c:extLst>
        </c:ser>
        <c:ser>
          <c:idx val="2"/>
          <c:order val="2"/>
          <c:tx>
            <c:strRef>
              <c:f>'4.2'!$A$9</c:f>
              <c:strCache>
                <c:ptCount val="1"/>
                <c:pt idx="0">
                  <c:v>Jihomoravský kraj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'4.2'!$B$9:$M$9</c:f>
              <c:numCache>
                <c:formatCode>#,##0.0</c:formatCode>
                <c:ptCount val="12"/>
                <c:pt idx="0">
                  <c:v>1054.736126</c:v>
                </c:pt>
                <c:pt idx="1">
                  <c:v>701.66929299999993</c:v>
                </c:pt>
                <c:pt idx="2">
                  <c:v>645.38185900000042</c:v>
                </c:pt>
                <c:pt idx="3">
                  <c:v>454.17056399999979</c:v>
                </c:pt>
                <c:pt idx="4">
                  <c:v>330.53824399999974</c:v>
                </c:pt>
                <c:pt idx="5">
                  <c:v>273.98930300000012</c:v>
                </c:pt>
                <c:pt idx="6">
                  <c:v>259.49964300000011</c:v>
                </c:pt>
                <c:pt idx="7">
                  <c:v>256.18911299999991</c:v>
                </c:pt>
                <c:pt idx="8">
                  <c:v>323.8170409999999</c:v>
                </c:pt>
                <c:pt idx="9">
                  <c:v>596.15451799999971</c:v>
                </c:pt>
                <c:pt idx="10">
                  <c:v>879.61922299999969</c:v>
                </c:pt>
                <c:pt idx="11">
                  <c:v>1020.7957899999998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6A-4182-821D-07A924959D79}"/>
            </c:ext>
          </c:extLst>
        </c:ser>
        <c:ser>
          <c:idx val="3"/>
          <c:order val="3"/>
          <c:tx>
            <c:strRef>
              <c:f>'4.2'!$A$10</c:f>
              <c:strCache>
                <c:ptCount val="1"/>
                <c:pt idx="0">
                  <c:v>Karlovarský kraj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'4.2'!$B$10:$M$10</c:f>
              <c:numCache>
                <c:formatCode>#,##0.0</c:formatCode>
                <c:ptCount val="12"/>
                <c:pt idx="0">
                  <c:v>985.57604400000002</c:v>
                </c:pt>
                <c:pt idx="1">
                  <c:v>711.26207300000021</c:v>
                </c:pt>
                <c:pt idx="2">
                  <c:v>691.20576100000005</c:v>
                </c:pt>
                <c:pt idx="3">
                  <c:v>605.9700069999999</c:v>
                </c:pt>
                <c:pt idx="4">
                  <c:v>462.16653000000002</c:v>
                </c:pt>
                <c:pt idx="5">
                  <c:v>310.42161800000002</c:v>
                </c:pt>
                <c:pt idx="6">
                  <c:v>314.27294099999995</c:v>
                </c:pt>
                <c:pt idx="7">
                  <c:v>170.09682100000001</c:v>
                </c:pt>
                <c:pt idx="8">
                  <c:v>306.8610010000001</c:v>
                </c:pt>
                <c:pt idx="9">
                  <c:v>500.73168500000008</c:v>
                </c:pt>
                <c:pt idx="10">
                  <c:v>660.79160100000001</c:v>
                </c:pt>
                <c:pt idx="11">
                  <c:v>740.05072400000029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6A-4182-821D-07A924959D79}"/>
            </c:ext>
          </c:extLst>
        </c:ser>
        <c:ser>
          <c:idx val="4"/>
          <c:order val="4"/>
          <c:tx>
            <c:strRef>
              <c:f>'4.2'!$A$11</c:f>
              <c:strCache>
                <c:ptCount val="1"/>
                <c:pt idx="0">
                  <c:v>Kraj Vysočina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'4.2'!$B$11:$M$11</c:f>
              <c:numCache>
                <c:formatCode>#,##0.0</c:formatCode>
                <c:ptCount val="12"/>
                <c:pt idx="0">
                  <c:v>490.54609800000003</c:v>
                </c:pt>
                <c:pt idx="1">
                  <c:v>365.20880999999991</c:v>
                </c:pt>
                <c:pt idx="2">
                  <c:v>353.42245800000006</c:v>
                </c:pt>
                <c:pt idx="3">
                  <c:v>284.754502</c:v>
                </c:pt>
                <c:pt idx="4">
                  <c:v>213.77359300000006</c:v>
                </c:pt>
                <c:pt idx="5">
                  <c:v>171.79253899999998</c:v>
                </c:pt>
                <c:pt idx="6">
                  <c:v>126.72406899999997</c:v>
                </c:pt>
                <c:pt idx="7">
                  <c:v>157.06182399999997</c:v>
                </c:pt>
                <c:pt idx="8">
                  <c:v>206.42765100000008</c:v>
                </c:pt>
                <c:pt idx="9">
                  <c:v>297.78221900000005</c:v>
                </c:pt>
                <c:pt idx="10">
                  <c:v>408.50884900000011</c:v>
                </c:pt>
                <c:pt idx="11">
                  <c:v>453.6137369999999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6A-4182-821D-07A924959D79}"/>
            </c:ext>
          </c:extLst>
        </c:ser>
        <c:ser>
          <c:idx val="5"/>
          <c:order val="5"/>
          <c:tx>
            <c:strRef>
              <c:f>'4.2'!$A$12</c:f>
              <c:strCache>
                <c:ptCount val="1"/>
                <c:pt idx="0">
                  <c:v>Královéhradecký kraj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'4.2'!$B$12:$M$12</c:f>
              <c:numCache>
                <c:formatCode>#,##0.0</c:formatCode>
                <c:ptCount val="12"/>
                <c:pt idx="0">
                  <c:v>624.08105599999988</c:v>
                </c:pt>
                <c:pt idx="1">
                  <c:v>400.29184900000013</c:v>
                </c:pt>
                <c:pt idx="2">
                  <c:v>364.19347599999998</c:v>
                </c:pt>
                <c:pt idx="3">
                  <c:v>298.14970699999992</c:v>
                </c:pt>
                <c:pt idx="4">
                  <c:v>210.16280800000001</c:v>
                </c:pt>
                <c:pt idx="5">
                  <c:v>184.15895200000003</c:v>
                </c:pt>
                <c:pt idx="6">
                  <c:v>159.24767200000002</c:v>
                </c:pt>
                <c:pt idx="7">
                  <c:v>165.48706800000002</c:v>
                </c:pt>
                <c:pt idx="8">
                  <c:v>271.36312799999996</c:v>
                </c:pt>
                <c:pt idx="9">
                  <c:v>423.41640200000001</c:v>
                </c:pt>
                <c:pt idx="10">
                  <c:v>519.684349</c:v>
                </c:pt>
                <c:pt idx="11">
                  <c:v>552.85168700000031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6A-4182-821D-07A924959D79}"/>
            </c:ext>
          </c:extLst>
        </c:ser>
        <c:ser>
          <c:idx val="6"/>
          <c:order val="6"/>
          <c:tx>
            <c:strRef>
              <c:f>'4.2'!$A$13</c:f>
              <c:strCache>
                <c:ptCount val="1"/>
                <c:pt idx="0">
                  <c:v>Liberecký kraj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'4.2'!$B$13:$M$13</c:f>
              <c:numCache>
                <c:formatCode>#,##0.0</c:formatCode>
                <c:ptCount val="12"/>
                <c:pt idx="0">
                  <c:v>336.31344299999984</c:v>
                </c:pt>
                <c:pt idx="1">
                  <c:v>241.07856899999999</c:v>
                </c:pt>
                <c:pt idx="2">
                  <c:v>221.47995599999996</c:v>
                </c:pt>
                <c:pt idx="3">
                  <c:v>175.48062300000001</c:v>
                </c:pt>
                <c:pt idx="4">
                  <c:v>103.010733</c:v>
                </c:pt>
                <c:pt idx="5">
                  <c:v>92.744579999999956</c:v>
                </c:pt>
                <c:pt idx="6">
                  <c:v>106.93649300000001</c:v>
                </c:pt>
                <c:pt idx="7">
                  <c:v>107.07475600000002</c:v>
                </c:pt>
                <c:pt idx="8">
                  <c:v>123.45263500000003</c:v>
                </c:pt>
                <c:pt idx="9">
                  <c:v>173.71356800000004</c:v>
                </c:pt>
                <c:pt idx="10">
                  <c:v>235.56248300000007</c:v>
                </c:pt>
                <c:pt idx="11">
                  <c:v>278.49071100000015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6A-4182-821D-07A924959D79}"/>
            </c:ext>
          </c:extLst>
        </c:ser>
        <c:ser>
          <c:idx val="7"/>
          <c:order val="7"/>
          <c:tx>
            <c:strRef>
              <c:f>'4.2'!$A$14</c:f>
              <c:strCache>
                <c:ptCount val="1"/>
                <c:pt idx="0">
                  <c:v>Moravskoslezský kraj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'4.2'!$B$14:$M$14</c:f>
              <c:numCache>
                <c:formatCode>#,##0.0</c:formatCode>
                <c:ptCount val="12"/>
                <c:pt idx="0">
                  <c:v>3071.7580309999994</c:v>
                </c:pt>
                <c:pt idx="1">
                  <c:v>2259.8078570000007</c:v>
                </c:pt>
                <c:pt idx="2">
                  <c:v>2223.6524429999999</c:v>
                </c:pt>
                <c:pt idx="3">
                  <c:v>1864.0455379999999</c:v>
                </c:pt>
                <c:pt idx="4">
                  <c:v>1492.5209289999996</c:v>
                </c:pt>
                <c:pt idx="5">
                  <c:v>1396.6414649999997</c:v>
                </c:pt>
                <c:pt idx="6">
                  <c:v>1319.7357609999997</c:v>
                </c:pt>
                <c:pt idx="7">
                  <c:v>1220.734222000001</c:v>
                </c:pt>
                <c:pt idx="8">
                  <c:v>1287.506237000001</c:v>
                </c:pt>
                <c:pt idx="9">
                  <c:v>1662.0588720000012</c:v>
                </c:pt>
                <c:pt idx="10">
                  <c:v>2510.8259240000002</c:v>
                </c:pt>
                <c:pt idx="11">
                  <c:v>2849.0501900000004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6A-4182-821D-07A924959D79}"/>
            </c:ext>
          </c:extLst>
        </c:ser>
        <c:ser>
          <c:idx val="8"/>
          <c:order val="8"/>
          <c:tx>
            <c:strRef>
              <c:f>'4.2'!$A$15</c:f>
              <c:strCache>
                <c:ptCount val="1"/>
                <c:pt idx="0">
                  <c:v>Olomoucký kraj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'4.2'!$B$15:$M$15</c:f>
              <c:numCache>
                <c:formatCode>#,##0.0</c:formatCode>
                <c:ptCount val="12"/>
                <c:pt idx="0">
                  <c:v>853.72666999999979</c:v>
                </c:pt>
                <c:pt idx="1">
                  <c:v>567.1595749999999</c:v>
                </c:pt>
                <c:pt idx="2">
                  <c:v>532.50860799999964</c:v>
                </c:pt>
                <c:pt idx="3">
                  <c:v>432.2364290000001</c:v>
                </c:pt>
                <c:pt idx="4">
                  <c:v>336.68710199999998</c:v>
                </c:pt>
                <c:pt idx="5">
                  <c:v>284.30751300000003</c:v>
                </c:pt>
                <c:pt idx="6">
                  <c:v>272.64855800000004</c:v>
                </c:pt>
                <c:pt idx="7">
                  <c:v>286.04548400000004</c:v>
                </c:pt>
                <c:pt idx="8">
                  <c:v>314.9140779999999</c:v>
                </c:pt>
                <c:pt idx="9">
                  <c:v>484.20238399999988</c:v>
                </c:pt>
                <c:pt idx="10">
                  <c:v>676.11097700000005</c:v>
                </c:pt>
                <c:pt idx="11">
                  <c:v>768.52887699999951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6A-4182-821D-07A924959D79}"/>
            </c:ext>
          </c:extLst>
        </c:ser>
        <c:ser>
          <c:idx val="9"/>
          <c:order val="9"/>
          <c:tx>
            <c:strRef>
              <c:f>'4.2'!$A$16</c:f>
              <c:strCache>
                <c:ptCount val="1"/>
                <c:pt idx="0">
                  <c:v>Pardubický kraj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val>
            <c:numRef>
              <c:f>'4.2'!$B$16:$M$16</c:f>
              <c:numCache>
                <c:formatCode>#,##0.0</c:formatCode>
                <c:ptCount val="12"/>
                <c:pt idx="0">
                  <c:v>902.70388799999989</c:v>
                </c:pt>
                <c:pt idx="1">
                  <c:v>649.81579099999999</c:v>
                </c:pt>
                <c:pt idx="2">
                  <c:v>587.621218</c:v>
                </c:pt>
                <c:pt idx="3">
                  <c:v>443.86183599999993</c:v>
                </c:pt>
                <c:pt idx="4">
                  <c:v>281.71265900000003</c:v>
                </c:pt>
                <c:pt idx="5">
                  <c:v>234.651858</c:v>
                </c:pt>
                <c:pt idx="6">
                  <c:v>213.396074</c:v>
                </c:pt>
                <c:pt idx="7">
                  <c:v>200.360603</c:v>
                </c:pt>
                <c:pt idx="8">
                  <c:v>290.45075399999996</c:v>
                </c:pt>
                <c:pt idx="9">
                  <c:v>470.86769599999991</c:v>
                </c:pt>
                <c:pt idx="10">
                  <c:v>709.88709199999994</c:v>
                </c:pt>
                <c:pt idx="11">
                  <c:v>827.37350100000015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36A-4182-821D-07A924959D79}"/>
            </c:ext>
          </c:extLst>
        </c:ser>
        <c:ser>
          <c:idx val="10"/>
          <c:order val="10"/>
          <c:tx>
            <c:strRef>
              <c:f>'4.2'!$A$17</c:f>
              <c:strCache>
                <c:ptCount val="1"/>
                <c:pt idx="0">
                  <c:v>Plzeňský kraj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val>
            <c:numRef>
              <c:f>'4.2'!$B$17:$M$17</c:f>
              <c:numCache>
                <c:formatCode>#,##0.0</c:formatCode>
                <c:ptCount val="12"/>
                <c:pt idx="0">
                  <c:v>840.94309000000021</c:v>
                </c:pt>
                <c:pt idx="1">
                  <c:v>597.33015899999998</c:v>
                </c:pt>
                <c:pt idx="2">
                  <c:v>542.43755199999998</c:v>
                </c:pt>
                <c:pt idx="3">
                  <c:v>417.04346100000009</c:v>
                </c:pt>
                <c:pt idx="4">
                  <c:v>277.72881299999995</c:v>
                </c:pt>
                <c:pt idx="5">
                  <c:v>214.92869100000004</c:v>
                </c:pt>
                <c:pt idx="6">
                  <c:v>215.77857299999985</c:v>
                </c:pt>
                <c:pt idx="7">
                  <c:v>191.47486999999998</c:v>
                </c:pt>
                <c:pt idx="8">
                  <c:v>259.44643799999989</c:v>
                </c:pt>
                <c:pt idx="9">
                  <c:v>428.09508300000016</c:v>
                </c:pt>
                <c:pt idx="10">
                  <c:v>619.79949799999997</c:v>
                </c:pt>
                <c:pt idx="11">
                  <c:v>731.87803699999995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6A-4182-821D-07A924959D79}"/>
            </c:ext>
          </c:extLst>
        </c:ser>
        <c:ser>
          <c:idx val="11"/>
          <c:order val="11"/>
          <c:tx>
            <c:strRef>
              <c:f>'4.2'!$A$18</c:f>
              <c:strCache>
                <c:ptCount val="1"/>
                <c:pt idx="0">
                  <c:v>Středočeský kraj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val>
            <c:numRef>
              <c:f>'4.2'!$B$18:$M$18</c:f>
              <c:numCache>
                <c:formatCode>#,##0.0</c:formatCode>
                <c:ptCount val="12"/>
                <c:pt idx="0">
                  <c:v>3283.9510820000019</c:v>
                </c:pt>
                <c:pt idx="1">
                  <c:v>2396.0223109999988</c:v>
                </c:pt>
                <c:pt idx="2">
                  <c:v>2150.8523949999999</c:v>
                </c:pt>
                <c:pt idx="3">
                  <c:v>1686.3408659999998</c:v>
                </c:pt>
                <c:pt idx="4">
                  <c:v>1261.5082280000008</c:v>
                </c:pt>
                <c:pt idx="5">
                  <c:v>1043.4136550000003</c:v>
                </c:pt>
                <c:pt idx="6">
                  <c:v>906.94646400000011</c:v>
                </c:pt>
                <c:pt idx="7">
                  <c:v>1003.4098339999997</c:v>
                </c:pt>
                <c:pt idx="8">
                  <c:v>1237.827806</c:v>
                </c:pt>
                <c:pt idx="9">
                  <c:v>1965.1430189999996</c:v>
                </c:pt>
                <c:pt idx="10">
                  <c:v>2750.8205940000003</c:v>
                </c:pt>
                <c:pt idx="11">
                  <c:v>3068.0506290000008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6A-4182-821D-07A924959D79}"/>
            </c:ext>
          </c:extLst>
        </c:ser>
        <c:ser>
          <c:idx val="12"/>
          <c:order val="12"/>
          <c:tx>
            <c:strRef>
              <c:f>'4.2'!$A$19</c:f>
              <c:strCache>
                <c:ptCount val="1"/>
                <c:pt idx="0">
                  <c:v>Ústecký kraj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val>
            <c:numRef>
              <c:f>'4.2'!$B$19:$M$19</c:f>
              <c:numCache>
                <c:formatCode>#,##0.0</c:formatCode>
                <c:ptCount val="12"/>
                <c:pt idx="0">
                  <c:v>3519.9126450000008</c:v>
                </c:pt>
                <c:pt idx="1">
                  <c:v>2864.3322509999989</c:v>
                </c:pt>
                <c:pt idx="2">
                  <c:v>2877.0746899999995</c:v>
                </c:pt>
                <c:pt idx="3">
                  <c:v>2254.5870979999995</c:v>
                </c:pt>
                <c:pt idx="4">
                  <c:v>2079.4436539999997</c:v>
                </c:pt>
                <c:pt idx="5">
                  <c:v>1950.2349049999998</c:v>
                </c:pt>
                <c:pt idx="6">
                  <c:v>1801.1908239999998</c:v>
                </c:pt>
                <c:pt idx="7">
                  <c:v>1739.7877930000002</c:v>
                </c:pt>
                <c:pt idx="8">
                  <c:v>1869.2060140000003</c:v>
                </c:pt>
                <c:pt idx="9">
                  <c:v>1994.6803099999995</c:v>
                </c:pt>
                <c:pt idx="10">
                  <c:v>2834.2745389999995</c:v>
                </c:pt>
                <c:pt idx="11">
                  <c:v>3089.0850449999989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6A-4182-821D-07A924959D79}"/>
            </c:ext>
          </c:extLst>
        </c:ser>
        <c:ser>
          <c:idx val="13"/>
          <c:order val="13"/>
          <c:tx>
            <c:strRef>
              <c:f>'4.2'!$A$20</c:f>
              <c:strCache>
                <c:ptCount val="1"/>
                <c:pt idx="0">
                  <c:v>Zlínský kraj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val>
            <c:numRef>
              <c:f>'4.2'!$B$20:$M$20</c:f>
              <c:numCache>
                <c:formatCode>#,##0.0</c:formatCode>
                <c:ptCount val="12"/>
                <c:pt idx="0">
                  <c:v>878.40841099999977</c:v>
                </c:pt>
                <c:pt idx="1">
                  <c:v>654.3858879999998</c:v>
                </c:pt>
                <c:pt idx="2">
                  <c:v>585.19651299999998</c:v>
                </c:pt>
                <c:pt idx="3">
                  <c:v>516.52599299999986</c:v>
                </c:pt>
                <c:pt idx="4">
                  <c:v>423.77421600000002</c:v>
                </c:pt>
                <c:pt idx="5">
                  <c:v>382.32291000000004</c:v>
                </c:pt>
                <c:pt idx="6">
                  <c:v>291.02635100000009</c:v>
                </c:pt>
                <c:pt idx="7">
                  <c:v>309.80501200000003</c:v>
                </c:pt>
                <c:pt idx="8">
                  <c:v>402.70032600000002</c:v>
                </c:pt>
                <c:pt idx="9">
                  <c:v>518.69952999999998</c:v>
                </c:pt>
                <c:pt idx="10">
                  <c:v>656.64728199999979</c:v>
                </c:pt>
                <c:pt idx="11">
                  <c:v>745.97739399999989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36A-4182-821D-07A924959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0913536"/>
        <c:axId val="230915072"/>
      </c:barChart>
      <c:catAx>
        <c:axId val="2309135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0915072"/>
        <c:crosses val="autoZero"/>
        <c:auto val="1"/>
        <c:lblAlgn val="ctr"/>
        <c:lblOffset val="100"/>
        <c:noMultiLvlLbl val="0"/>
      </c:catAx>
      <c:valAx>
        <c:axId val="230915072"/>
        <c:scaling>
          <c:orientation val="minMax"/>
          <c:max val="2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 w="6350"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09135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'14.8'!$L$19:$L$26</c:f>
              <c:numCache>
                <c:formatCode>General</c:formatCode>
                <c:ptCount val="8"/>
              </c:numCache>
            </c:numRef>
          </c:cat>
          <c:val>
            <c:numRef>
              <c:f>'14.8'!$M$19:$M$26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9CF2-4986-BA65-CA71F5D8D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326336"/>
        <c:axId val="239327872"/>
      </c:barChart>
      <c:catAx>
        <c:axId val="239326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327872"/>
        <c:crosses val="autoZero"/>
        <c:auto val="1"/>
        <c:lblAlgn val="ctr"/>
        <c:lblOffset val="100"/>
        <c:noMultiLvlLbl val="0"/>
      </c:catAx>
      <c:valAx>
        <c:axId val="2393278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32633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4091-431D-A8B3-D9803D311F40}"/>
              </c:ext>
            </c:extLst>
          </c:dPt>
          <c:cat>
            <c:numRef>
              <c:f>'14.9'!$J$19:$J$26</c:f>
              <c:numCache>
                <c:formatCode>General</c:formatCode>
                <c:ptCount val="8"/>
              </c:numCache>
            </c:numRef>
          </c:cat>
          <c:val>
            <c:numRef>
              <c:f>'14.9'!$K$19:$K$26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4091-431D-A8B3-D9803D311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'14.9'!$H$19:$H$22</c:f>
              <c:numCache>
                <c:formatCode>0.0</c:formatCode>
                <c:ptCount val="4"/>
              </c:numCache>
            </c:numRef>
          </c:cat>
          <c:val>
            <c:numRef>
              <c:f>'14.9'!$I$19:$I$22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2149-4519-A948-13538D1FA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689216"/>
        <c:axId val="273727872"/>
      </c:barChart>
      <c:catAx>
        <c:axId val="273689216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727872"/>
        <c:crosses val="autoZero"/>
        <c:auto val="1"/>
        <c:lblAlgn val="ctr"/>
        <c:lblOffset val="100"/>
        <c:noMultiLvlLbl val="0"/>
      </c:catAx>
      <c:valAx>
        <c:axId val="2737278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6892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'14.9'!$H$31:$H$38</c:f>
              <c:numCache>
                <c:formatCode>General</c:formatCode>
                <c:ptCount val="8"/>
              </c:numCache>
            </c:numRef>
          </c:cat>
          <c:val>
            <c:numRef>
              <c:f>'14.9'!$I$31:$I$38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6B65-42E2-9A82-93FAD9E4E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768832"/>
        <c:axId val="273770368"/>
      </c:barChart>
      <c:catAx>
        <c:axId val="2737688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770368"/>
        <c:crosses val="autoZero"/>
        <c:auto val="1"/>
        <c:lblAlgn val="ctr"/>
        <c:lblOffset val="100"/>
        <c:noMultiLvlLbl val="0"/>
      </c:catAx>
      <c:valAx>
        <c:axId val="2737703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7688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'14.9'!$J$31</c:f>
              <c:strCache>
                <c:ptCount val="1"/>
              </c:strCache>
            </c:strRef>
          </c:tx>
          <c:invertIfNegative val="0"/>
          <c:cat>
            <c:numRef>
              <c:f>'14.9'!$K$30:$M$30</c:f>
              <c:numCache>
                <c:formatCode>General</c:formatCode>
                <c:ptCount val="3"/>
              </c:numCache>
            </c:numRef>
          </c:cat>
          <c:val>
            <c:numRef>
              <c:f>'14.9'!$K$31:$M$31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4932-44E0-848B-781B20C8C87C}"/>
            </c:ext>
          </c:extLst>
        </c:ser>
        <c:ser>
          <c:idx val="1"/>
          <c:order val="1"/>
          <c:tx>
            <c:strRef>
              <c:f>'14.9'!$J$32</c:f>
              <c:strCache>
                <c:ptCount val="1"/>
              </c:strCache>
            </c:strRef>
          </c:tx>
          <c:invertIfNegative val="0"/>
          <c:cat>
            <c:numRef>
              <c:f>'14.9'!$K$30:$M$30</c:f>
              <c:numCache>
                <c:formatCode>General</c:formatCode>
                <c:ptCount val="3"/>
              </c:numCache>
            </c:numRef>
          </c:cat>
          <c:val>
            <c:numRef>
              <c:f>'14.9'!$K$32:$M$32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4932-44E0-848B-781B20C8C87C}"/>
            </c:ext>
          </c:extLst>
        </c:ser>
        <c:ser>
          <c:idx val="2"/>
          <c:order val="2"/>
          <c:tx>
            <c:strRef>
              <c:f>'14.9'!$J$33</c:f>
              <c:strCache>
                <c:ptCount val="1"/>
              </c:strCache>
            </c:strRef>
          </c:tx>
          <c:invertIfNegative val="0"/>
          <c:cat>
            <c:numRef>
              <c:f>'14.9'!$K$30:$M$30</c:f>
              <c:numCache>
                <c:formatCode>General</c:formatCode>
                <c:ptCount val="3"/>
              </c:numCache>
            </c:numRef>
          </c:cat>
          <c:val>
            <c:numRef>
              <c:f>'14.9'!$K$33:$M$33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4932-44E0-848B-781B20C8C87C}"/>
            </c:ext>
          </c:extLst>
        </c:ser>
        <c:ser>
          <c:idx val="3"/>
          <c:order val="3"/>
          <c:tx>
            <c:strRef>
              <c:f>'14.9'!$J$34</c:f>
              <c:strCache>
                <c:ptCount val="1"/>
              </c:strCache>
            </c:strRef>
          </c:tx>
          <c:invertIfNegative val="0"/>
          <c:cat>
            <c:numRef>
              <c:f>'14.9'!$K$30:$M$30</c:f>
              <c:numCache>
                <c:formatCode>General</c:formatCode>
                <c:ptCount val="3"/>
              </c:numCache>
            </c:numRef>
          </c:cat>
          <c:val>
            <c:numRef>
              <c:f>'14.9'!$K$34:$M$34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4932-44E0-848B-781B20C8C87C}"/>
            </c:ext>
          </c:extLst>
        </c:ser>
        <c:ser>
          <c:idx val="4"/>
          <c:order val="4"/>
          <c:tx>
            <c:strRef>
              <c:f>'14.9'!$J$35</c:f>
              <c:strCache>
                <c:ptCount val="1"/>
              </c:strCache>
            </c:strRef>
          </c:tx>
          <c:invertIfNegative val="0"/>
          <c:cat>
            <c:numRef>
              <c:f>'14.9'!$K$30:$M$30</c:f>
              <c:numCache>
                <c:formatCode>General</c:formatCode>
                <c:ptCount val="3"/>
              </c:numCache>
            </c:numRef>
          </c:cat>
          <c:val>
            <c:numRef>
              <c:f>'14.9'!$K$35:$M$35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4932-44E0-848B-781B20C8C87C}"/>
            </c:ext>
          </c:extLst>
        </c:ser>
        <c:ser>
          <c:idx val="5"/>
          <c:order val="5"/>
          <c:tx>
            <c:strRef>
              <c:f>'14.9'!$J$36</c:f>
              <c:strCache>
                <c:ptCount val="1"/>
              </c:strCache>
            </c:strRef>
          </c:tx>
          <c:invertIfNegative val="0"/>
          <c:cat>
            <c:numRef>
              <c:f>'14.9'!$K$30:$M$30</c:f>
              <c:numCache>
                <c:formatCode>General</c:formatCode>
                <c:ptCount val="3"/>
              </c:numCache>
            </c:numRef>
          </c:cat>
          <c:val>
            <c:numRef>
              <c:f>'14.9'!$K$36:$M$36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4932-44E0-848B-781B20C8C87C}"/>
            </c:ext>
          </c:extLst>
        </c:ser>
        <c:ser>
          <c:idx val="6"/>
          <c:order val="6"/>
          <c:tx>
            <c:strRef>
              <c:f>'14.9'!$J$37</c:f>
              <c:strCache>
                <c:ptCount val="1"/>
              </c:strCache>
            </c:strRef>
          </c:tx>
          <c:invertIfNegative val="0"/>
          <c:cat>
            <c:numRef>
              <c:f>'14.9'!$K$30:$M$30</c:f>
              <c:numCache>
                <c:formatCode>General</c:formatCode>
                <c:ptCount val="3"/>
              </c:numCache>
            </c:numRef>
          </c:cat>
          <c:val>
            <c:numRef>
              <c:f>'14.9'!$K$37:$M$37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4932-44E0-848B-781B20C8C87C}"/>
            </c:ext>
          </c:extLst>
        </c:ser>
        <c:ser>
          <c:idx val="7"/>
          <c:order val="7"/>
          <c:tx>
            <c:strRef>
              <c:f>'14.9'!$J$38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'14.9'!$K$30:$M$30</c:f>
              <c:numCache>
                <c:formatCode>General</c:formatCode>
                <c:ptCount val="3"/>
              </c:numCache>
            </c:numRef>
          </c:cat>
          <c:val>
            <c:numRef>
              <c:f>'14.9'!$K$38:$M$38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4932-44E0-848B-781B20C8C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3877248"/>
        <c:axId val="273887232"/>
      </c:barChart>
      <c:catAx>
        <c:axId val="27387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887232"/>
        <c:crosses val="autoZero"/>
        <c:auto val="1"/>
        <c:lblAlgn val="ctr"/>
        <c:lblOffset val="100"/>
        <c:noMultiLvlLbl val="0"/>
      </c:catAx>
      <c:valAx>
        <c:axId val="273887232"/>
        <c:scaling>
          <c:orientation val="minMax"/>
          <c:max val="1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877248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'14.9'!$L$19:$L$26</c:f>
              <c:numCache>
                <c:formatCode>General</c:formatCode>
                <c:ptCount val="8"/>
              </c:numCache>
            </c:numRef>
          </c:cat>
          <c:val>
            <c:numRef>
              <c:f>'14.9'!$M$19:$M$26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990-4CAA-BC17-3581B0BC5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928960"/>
        <c:axId val="273930496"/>
      </c:barChart>
      <c:catAx>
        <c:axId val="273928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930496"/>
        <c:crosses val="autoZero"/>
        <c:auto val="1"/>
        <c:lblAlgn val="ctr"/>
        <c:lblOffset val="100"/>
        <c:noMultiLvlLbl val="0"/>
      </c:catAx>
      <c:valAx>
        <c:axId val="2739304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9289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1866-486B-92CE-D6F802979A99}"/>
              </c:ext>
            </c:extLst>
          </c:dPt>
          <c:cat>
            <c:numRef>
              <c:f>'14.10'!$J$19:$J$26</c:f>
              <c:numCache>
                <c:formatCode>General</c:formatCode>
                <c:ptCount val="8"/>
              </c:numCache>
            </c:numRef>
          </c:cat>
          <c:val>
            <c:numRef>
              <c:f>'14.10'!$K$19:$K$26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1866-486B-92CE-D6F802979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'14.10'!$H$19:$H$22</c:f>
              <c:numCache>
                <c:formatCode>0.0</c:formatCode>
                <c:ptCount val="4"/>
              </c:numCache>
            </c:numRef>
          </c:cat>
          <c:val>
            <c:numRef>
              <c:f>'14.10'!$I$19:$I$22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CA2E-4F2E-9540-E0F0730E1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446016"/>
        <c:axId val="233447808"/>
      </c:barChart>
      <c:catAx>
        <c:axId val="233446016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3447808"/>
        <c:crosses val="autoZero"/>
        <c:auto val="1"/>
        <c:lblAlgn val="ctr"/>
        <c:lblOffset val="100"/>
        <c:noMultiLvlLbl val="0"/>
      </c:catAx>
      <c:valAx>
        <c:axId val="23344780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34460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'14.10'!$H$31:$H$38</c:f>
              <c:numCache>
                <c:formatCode>General</c:formatCode>
                <c:ptCount val="8"/>
              </c:numCache>
            </c:numRef>
          </c:cat>
          <c:val>
            <c:numRef>
              <c:f>'14.10'!$I$31:$I$38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2258-41E0-BDFA-95DDE87F2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468288"/>
        <c:axId val="233469824"/>
      </c:barChart>
      <c:catAx>
        <c:axId val="233468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3469824"/>
        <c:crosses val="autoZero"/>
        <c:auto val="1"/>
        <c:lblAlgn val="ctr"/>
        <c:lblOffset val="100"/>
        <c:noMultiLvlLbl val="0"/>
      </c:catAx>
      <c:valAx>
        <c:axId val="233469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34682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'14.10'!$J$31</c:f>
              <c:strCache>
                <c:ptCount val="1"/>
              </c:strCache>
            </c:strRef>
          </c:tx>
          <c:invertIfNegative val="0"/>
          <c:cat>
            <c:numRef>
              <c:f>'14.10'!$K$30:$M$30</c:f>
              <c:numCache>
                <c:formatCode>General</c:formatCode>
                <c:ptCount val="3"/>
              </c:numCache>
            </c:numRef>
          </c:cat>
          <c:val>
            <c:numRef>
              <c:f>'14.10'!$K$31:$M$31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BA15-437A-AFEC-F67B4F4772C2}"/>
            </c:ext>
          </c:extLst>
        </c:ser>
        <c:ser>
          <c:idx val="1"/>
          <c:order val="1"/>
          <c:tx>
            <c:strRef>
              <c:f>'14.10'!$J$32</c:f>
              <c:strCache>
                <c:ptCount val="1"/>
              </c:strCache>
            </c:strRef>
          </c:tx>
          <c:invertIfNegative val="0"/>
          <c:cat>
            <c:numRef>
              <c:f>'14.10'!$K$30:$M$30</c:f>
              <c:numCache>
                <c:formatCode>General</c:formatCode>
                <c:ptCount val="3"/>
              </c:numCache>
            </c:numRef>
          </c:cat>
          <c:val>
            <c:numRef>
              <c:f>'14.10'!$K$32:$M$32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BA15-437A-AFEC-F67B4F4772C2}"/>
            </c:ext>
          </c:extLst>
        </c:ser>
        <c:ser>
          <c:idx val="2"/>
          <c:order val="2"/>
          <c:tx>
            <c:strRef>
              <c:f>'14.10'!$J$33</c:f>
              <c:strCache>
                <c:ptCount val="1"/>
              </c:strCache>
            </c:strRef>
          </c:tx>
          <c:invertIfNegative val="0"/>
          <c:cat>
            <c:numRef>
              <c:f>'14.10'!$K$30:$M$30</c:f>
              <c:numCache>
                <c:formatCode>General</c:formatCode>
                <c:ptCount val="3"/>
              </c:numCache>
            </c:numRef>
          </c:cat>
          <c:val>
            <c:numRef>
              <c:f>'14.10'!$K$33:$M$33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BA15-437A-AFEC-F67B4F4772C2}"/>
            </c:ext>
          </c:extLst>
        </c:ser>
        <c:ser>
          <c:idx val="3"/>
          <c:order val="3"/>
          <c:tx>
            <c:strRef>
              <c:f>'14.10'!$J$34</c:f>
              <c:strCache>
                <c:ptCount val="1"/>
              </c:strCache>
            </c:strRef>
          </c:tx>
          <c:invertIfNegative val="0"/>
          <c:cat>
            <c:numRef>
              <c:f>'14.10'!$K$30:$M$30</c:f>
              <c:numCache>
                <c:formatCode>General</c:formatCode>
                <c:ptCount val="3"/>
              </c:numCache>
            </c:numRef>
          </c:cat>
          <c:val>
            <c:numRef>
              <c:f>'14.10'!$K$34:$M$34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BA15-437A-AFEC-F67B4F4772C2}"/>
            </c:ext>
          </c:extLst>
        </c:ser>
        <c:ser>
          <c:idx val="4"/>
          <c:order val="4"/>
          <c:tx>
            <c:strRef>
              <c:f>'14.10'!$J$35</c:f>
              <c:strCache>
                <c:ptCount val="1"/>
              </c:strCache>
            </c:strRef>
          </c:tx>
          <c:invertIfNegative val="0"/>
          <c:cat>
            <c:numRef>
              <c:f>'14.10'!$K$30:$M$30</c:f>
              <c:numCache>
                <c:formatCode>General</c:formatCode>
                <c:ptCount val="3"/>
              </c:numCache>
            </c:numRef>
          </c:cat>
          <c:val>
            <c:numRef>
              <c:f>'14.10'!$K$35:$M$35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BA15-437A-AFEC-F67B4F4772C2}"/>
            </c:ext>
          </c:extLst>
        </c:ser>
        <c:ser>
          <c:idx val="5"/>
          <c:order val="5"/>
          <c:tx>
            <c:strRef>
              <c:f>'14.10'!$J$36</c:f>
              <c:strCache>
                <c:ptCount val="1"/>
              </c:strCache>
            </c:strRef>
          </c:tx>
          <c:invertIfNegative val="0"/>
          <c:cat>
            <c:numRef>
              <c:f>'14.10'!$K$30:$M$30</c:f>
              <c:numCache>
                <c:formatCode>General</c:formatCode>
                <c:ptCount val="3"/>
              </c:numCache>
            </c:numRef>
          </c:cat>
          <c:val>
            <c:numRef>
              <c:f>'14.10'!$K$36:$M$36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BA15-437A-AFEC-F67B4F4772C2}"/>
            </c:ext>
          </c:extLst>
        </c:ser>
        <c:ser>
          <c:idx val="6"/>
          <c:order val="6"/>
          <c:tx>
            <c:strRef>
              <c:f>'14.10'!$J$37</c:f>
              <c:strCache>
                <c:ptCount val="1"/>
              </c:strCache>
            </c:strRef>
          </c:tx>
          <c:invertIfNegative val="0"/>
          <c:cat>
            <c:numRef>
              <c:f>'14.10'!$K$30:$M$30</c:f>
              <c:numCache>
                <c:formatCode>General</c:formatCode>
                <c:ptCount val="3"/>
              </c:numCache>
            </c:numRef>
          </c:cat>
          <c:val>
            <c:numRef>
              <c:f>'14.10'!$K$37:$M$37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BA15-437A-AFEC-F67B4F4772C2}"/>
            </c:ext>
          </c:extLst>
        </c:ser>
        <c:ser>
          <c:idx val="7"/>
          <c:order val="7"/>
          <c:tx>
            <c:strRef>
              <c:f>'14.10'!$J$38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'14.10'!$K$30:$M$30</c:f>
              <c:numCache>
                <c:formatCode>General</c:formatCode>
                <c:ptCount val="3"/>
              </c:numCache>
            </c:numRef>
          </c:cat>
          <c:val>
            <c:numRef>
              <c:f>'14.10'!$K$38:$M$38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BA15-437A-AFEC-F67B4F477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9941888"/>
        <c:axId val="239951872"/>
      </c:barChart>
      <c:catAx>
        <c:axId val="23994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951872"/>
        <c:crosses val="autoZero"/>
        <c:auto val="1"/>
        <c:lblAlgn val="ctr"/>
        <c:lblOffset val="100"/>
        <c:noMultiLvlLbl val="0"/>
      </c:catAx>
      <c:valAx>
        <c:axId val="2399518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941888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Výroba tepla brutto v krajích ČR </a:t>
            </a:r>
            <a:r>
              <a:rPr lang="en-US" sz="1000">
                <a:solidFill>
                  <a:schemeClr val="accent1"/>
                </a:solidFill>
              </a:rPr>
              <a:t>(</a:t>
            </a:r>
            <a:r>
              <a:rPr lang="cs-CZ" sz="1000">
                <a:solidFill>
                  <a:schemeClr val="accent1"/>
                </a:solidFill>
              </a:rPr>
              <a:t>TJ</a:t>
            </a:r>
            <a:r>
              <a:rPr lang="en-US" sz="1000">
                <a:solidFill>
                  <a:schemeClr val="accent1"/>
                </a:solidFill>
              </a:rPr>
              <a:t>)</a:t>
            </a:r>
          </a:p>
        </c:rich>
      </c:tx>
      <c:layout>
        <c:manualLayout>
          <c:xMode val="edge"/>
          <c:yMode val="edge"/>
          <c:x val="9.5246358349698951E-4"/>
          <c:y val="1.9225951097960763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'4.3'!$A$5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'4.3'!$B$5:$O$5</c:f>
              <c:numCache>
                <c:formatCode>#,##0.0</c:formatCode>
                <c:ptCount val="14"/>
                <c:pt idx="0">
                  <c:v>0</c:v>
                </c:pt>
                <c:pt idx="1">
                  <c:v>778.24666700000012</c:v>
                </c:pt>
                <c:pt idx="2">
                  <c:v>171.08883000000003</c:v>
                </c:pt>
                <c:pt idx="3">
                  <c:v>170.60696699999997</c:v>
                </c:pt>
                <c:pt idx="4">
                  <c:v>456.53312000000005</c:v>
                </c:pt>
                <c:pt idx="5">
                  <c:v>202.22233</c:v>
                </c:pt>
                <c:pt idx="6">
                  <c:v>0</c:v>
                </c:pt>
                <c:pt idx="7">
                  <c:v>1652.4947049999998</c:v>
                </c:pt>
                <c:pt idx="8">
                  <c:v>45.721746000000003</c:v>
                </c:pt>
                <c:pt idx="9">
                  <c:v>44.194742999999995</c:v>
                </c:pt>
                <c:pt idx="10">
                  <c:v>508.67127200000004</c:v>
                </c:pt>
                <c:pt idx="11">
                  <c:v>800.89976200000001</c:v>
                </c:pt>
                <c:pt idx="12">
                  <c:v>2090.5426459999999</c:v>
                </c:pt>
                <c:pt idx="13">
                  <c:v>240.02068499999999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37-4A35-B978-FEC626290C06}"/>
            </c:ext>
          </c:extLst>
        </c:ser>
        <c:ser>
          <c:idx val="1"/>
          <c:order val="1"/>
          <c:tx>
            <c:strRef>
              <c:f>'4.3'!$A$6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'4.3'!$B$6:$O$6</c:f>
              <c:numCache>
                <c:formatCode>#,##0.0</c:formatCode>
                <c:ptCount val="14"/>
                <c:pt idx="0">
                  <c:v>49.796999999999997</c:v>
                </c:pt>
                <c:pt idx="1">
                  <c:v>104.45561600000003</c:v>
                </c:pt>
                <c:pt idx="2">
                  <c:v>93.53967700000004</c:v>
                </c:pt>
                <c:pt idx="3">
                  <c:v>14.925901</c:v>
                </c:pt>
                <c:pt idx="4">
                  <c:v>176.9377879999999</c:v>
                </c:pt>
                <c:pt idx="5">
                  <c:v>110.30558000000005</c:v>
                </c:pt>
                <c:pt idx="6">
                  <c:v>9.8209290000000014</c:v>
                </c:pt>
                <c:pt idx="7">
                  <c:v>71.749430000000018</c:v>
                </c:pt>
                <c:pt idx="8">
                  <c:v>100.02078899999999</c:v>
                </c:pt>
                <c:pt idx="9">
                  <c:v>116.44034300000006</c:v>
                </c:pt>
                <c:pt idx="10">
                  <c:v>99.131225000000029</c:v>
                </c:pt>
                <c:pt idx="11">
                  <c:v>125.29242900000006</c:v>
                </c:pt>
                <c:pt idx="12">
                  <c:v>24.430595000000007</c:v>
                </c:pt>
                <c:pt idx="13">
                  <c:v>41.747353000000011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37-4A35-B978-FEC626290C06}"/>
            </c:ext>
          </c:extLst>
        </c:ser>
        <c:ser>
          <c:idx val="2"/>
          <c:order val="2"/>
          <c:tx>
            <c:strRef>
              <c:f>'4.3'!$A$7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'4.3'!$B$7:$O$7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1.53356</c:v>
                </c:pt>
                <c:pt idx="6">
                  <c:v>0.17066999999999999</c:v>
                </c:pt>
                <c:pt idx="7">
                  <c:v>2766.7962069999999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0.84523000000000004</c:v>
                </c:pt>
                <c:pt idx="13">
                  <c:v>31.283429999999999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37-4A35-B978-FEC626290C06}"/>
            </c:ext>
          </c:extLst>
        </c:ser>
        <c:ser>
          <c:idx val="3"/>
          <c:order val="3"/>
          <c:tx>
            <c:strRef>
              <c:f>'4.3'!$A$8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'4.3'!$B$8:$O$8</c:f>
              <c:numCache>
                <c:formatCode>#,##0.0</c:formatCode>
                <c:ptCount val="14"/>
                <c:pt idx="0">
                  <c:v>0</c:v>
                </c:pt>
                <c:pt idx="1">
                  <c:v>7.7000000000000002E-3</c:v>
                </c:pt>
                <c:pt idx="2">
                  <c:v>1.0489999999999999</c:v>
                </c:pt>
                <c:pt idx="3">
                  <c:v>0</c:v>
                </c:pt>
                <c:pt idx="4">
                  <c:v>1.45278</c:v>
                </c:pt>
                <c:pt idx="5">
                  <c:v>0.57540000000000002</c:v>
                </c:pt>
                <c:pt idx="6">
                  <c:v>7.5999999999999998E-2</c:v>
                </c:pt>
                <c:pt idx="7">
                  <c:v>0.49001499999999998</c:v>
                </c:pt>
                <c:pt idx="8">
                  <c:v>4.8700000000000002E-3</c:v>
                </c:pt>
                <c:pt idx="9">
                  <c:v>6.0146200000000007</c:v>
                </c:pt>
                <c:pt idx="10">
                  <c:v>1.09344</c:v>
                </c:pt>
                <c:pt idx="11">
                  <c:v>10.95093</c:v>
                </c:pt>
                <c:pt idx="12">
                  <c:v>0.27464</c:v>
                </c:pt>
                <c:pt idx="13">
                  <c:v>2.9999999999999997E-4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37-4A35-B978-FEC626290C06}"/>
            </c:ext>
          </c:extLst>
        </c:ser>
        <c:ser>
          <c:idx val="4"/>
          <c:order val="4"/>
          <c:tx>
            <c:strRef>
              <c:f>'4.3'!$A$9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'4.3'!$B$9:$O$9</c:f>
              <c:numCache>
                <c:formatCode>#,##0.0</c:formatCode>
                <c:ptCount val="14"/>
                <c:pt idx="0">
                  <c:v>6.6555999999999997</c:v>
                </c:pt>
                <c:pt idx="1">
                  <c:v>0</c:v>
                </c:pt>
                <c:pt idx="2">
                  <c:v>0.128415</c:v>
                </c:pt>
                <c:pt idx="3">
                  <c:v>0.95721000000000001</c:v>
                </c:pt>
                <c:pt idx="4">
                  <c:v>0.16431999999999999</c:v>
                </c:pt>
                <c:pt idx="5">
                  <c:v>0</c:v>
                </c:pt>
                <c:pt idx="6">
                  <c:v>0.19226000000000001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0.34200000000000003</c:v>
                </c:pt>
                <c:pt idx="11">
                  <c:v>0</c:v>
                </c:pt>
                <c:pt idx="12">
                  <c:v>19.310401998822606</c:v>
                </c:pt>
                <c:pt idx="13">
                  <c:v>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37-4A35-B978-FEC626290C06}"/>
            </c:ext>
          </c:extLst>
        </c:ser>
        <c:ser>
          <c:idx val="5"/>
          <c:order val="5"/>
          <c:tx>
            <c:strRef>
              <c:f>'4.3'!$A$10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'4.3'!$B$10:$O$10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3.6978999999999998E-2</c:v>
                </c:pt>
                <c:pt idx="3">
                  <c:v>0.71395999999999993</c:v>
                </c:pt>
                <c:pt idx="4">
                  <c:v>1.7899999999999999E-2</c:v>
                </c:pt>
                <c:pt idx="5">
                  <c:v>6.9999999999999999E-4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37-4A35-B978-FEC626290C06}"/>
            </c:ext>
          </c:extLst>
        </c:ser>
        <c:ser>
          <c:idx val="6"/>
          <c:order val="6"/>
          <c:tx>
            <c:strRef>
              <c:f>'4.3'!$A$11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'4.3'!$B$11:$O$11</c:f>
              <c:numCache>
                <c:formatCode>#,##0.0</c:formatCode>
                <c:ptCount val="14"/>
                <c:pt idx="0">
                  <c:v>0</c:v>
                </c:pt>
                <c:pt idx="1">
                  <c:v>532.63257900000008</c:v>
                </c:pt>
                <c:pt idx="2">
                  <c:v>0.878</c:v>
                </c:pt>
                <c:pt idx="3">
                  <c:v>1338.9839329999998</c:v>
                </c:pt>
                <c:pt idx="4">
                  <c:v>114.707264</c:v>
                </c:pt>
                <c:pt idx="5">
                  <c:v>747.12626999999998</c:v>
                </c:pt>
                <c:pt idx="6">
                  <c:v>3.0486399999999998</c:v>
                </c:pt>
                <c:pt idx="7">
                  <c:v>151.20048700000001</c:v>
                </c:pt>
                <c:pt idx="8">
                  <c:v>645.28068999999994</c:v>
                </c:pt>
                <c:pt idx="9">
                  <c:v>1670.069227</c:v>
                </c:pt>
                <c:pt idx="10">
                  <c:v>832.377746</c:v>
                </c:pt>
                <c:pt idx="11">
                  <c:v>4025.4061320000001</c:v>
                </c:pt>
                <c:pt idx="12">
                  <c:v>4849.4728240000004</c:v>
                </c:pt>
                <c:pt idx="13">
                  <c:v>580.49986400000012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37-4A35-B978-FEC626290C06}"/>
            </c:ext>
          </c:extLst>
        </c:ser>
        <c:ser>
          <c:idx val="7"/>
          <c:order val="7"/>
          <c:tx>
            <c:strRef>
              <c:f>'4.3'!$A$12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'4.3'!$B$12:$O$12</c:f>
              <c:numCache>
                <c:formatCode>#,##0.0</c:formatCode>
                <c:ptCount val="14"/>
                <c:pt idx="0">
                  <c:v>0</c:v>
                </c:pt>
                <c:pt idx="1">
                  <c:v>509.04599999999999</c:v>
                </c:pt>
                <c:pt idx="2">
                  <c:v>0</c:v>
                </c:pt>
                <c:pt idx="3">
                  <c:v>0</c:v>
                </c:pt>
                <c:pt idx="4">
                  <c:v>138.85499999999999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F37-4A35-B978-FEC626290C06}"/>
            </c:ext>
          </c:extLst>
        </c:ser>
        <c:ser>
          <c:idx val="8"/>
          <c:order val="8"/>
          <c:tx>
            <c:strRef>
              <c:f>'4.3'!$A$13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'4.3'!$B$13:$O$13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5.6000000000000001E-2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7-4A35-B978-FEC626290C06}"/>
            </c:ext>
          </c:extLst>
        </c:ser>
        <c:ser>
          <c:idx val="9"/>
          <c:order val="9"/>
          <c:tx>
            <c:strRef>
              <c:f>'4.3'!$A$14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'4.3'!$B$14:$O$14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25.920639999999999</c:v>
                </c:pt>
                <c:pt idx="3">
                  <c:v>3.3186999999999998</c:v>
                </c:pt>
                <c:pt idx="4">
                  <c:v>7.5129999999999999</c:v>
                </c:pt>
                <c:pt idx="5">
                  <c:v>0</c:v>
                </c:pt>
                <c:pt idx="6">
                  <c:v>3.6880000000000002</c:v>
                </c:pt>
                <c:pt idx="7">
                  <c:v>317.92480999999998</c:v>
                </c:pt>
                <c:pt idx="8">
                  <c:v>157.88862700000001</c:v>
                </c:pt>
                <c:pt idx="9">
                  <c:v>30.777999999999999</c:v>
                </c:pt>
                <c:pt idx="10">
                  <c:v>0</c:v>
                </c:pt>
                <c:pt idx="11">
                  <c:v>712.54200000000003</c:v>
                </c:pt>
                <c:pt idx="12">
                  <c:v>330.03522999999996</c:v>
                </c:pt>
                <c:pt idx="13">
                  <c:v>83.741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F37-4A35-B978-FEC626290C06}"/>
            </c:ext>
          </c:extLst>
        </c:ser>
        <c:ser>
          <c:idx val="10"/>
          <c:order val="10"/>
          <c:tx>
            <c:strRef>
              <c:f>'4.3'!$A$15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'4.3'!$B$15:$O$15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7.4376000000000012E-2</c:v>
                </c:pt>
                <c:pt idx="9">
                  <c:v>0</c:v>
                </c:pt>
                <c:pt idx="10">
                  <c:v>0</c:v>
                </c:pt>
                <c:pt idx="11">
                  <c:v>6.4507620000000001</c:v>
                </c:pt>
                <c:pt idx="12">
                  <c:v>0</c:v>
                </c:pt>
                <c:pt idx="13">
                  <c:v>108.81699999999999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37-4A35-B978-FEC626290C06}"/>
            </c:ext>
          </c:extLst>
        </c:ser>
        <c:ser>
          <c:idx val="11"/>
          <c:order val="11"/>
          <c:tx>
            <c:strRef>
              <c:f>'4.3'!$A$16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'4.3'!$B$16:$O$16</c:f>
              <c:numCache>
                <c:formatCode>#,##0.0</c:formatCode>
                <c:ptCount val="14"/>
                <c:pt idx="0">
                  <c:v>382.09153000000003</c:v>
                </c:pt>
                <c:pt idx="1">
                  <c:v>2.2032989999999999</c:v>
                </c:pt>
                <c:pt idx="2">
                  <c:v>431.60700000000003</c:v>
                </c:pt>
                <c:pt idx="3">
                  <c:v>2.4884700000000004</c:v>
                </c:pt>
                <c:pt idx="4">
                  <c:v>3.389316</c:v>
                </c:pt>
                <c:pt idx="5">
                  <c:v>0</c:v>
                </c:pt>
                <c:pt idx="6">
                  <c:v>204.47259999999997</c:v>
                </c:pt>
                <c:pt idx="7">
                  <c:v>33.769559000000001</c:v>
                </c:pt>
                <c:pt idx="8">
                  <c:v>176.73217099999999</c:v>
                </c:pt>
                <c:pt idx="9">
                  <c:v>0</c:v>
                </c:pt>
                <c:pt idx="10">
                  <c:v>94.095747999999986</c:v>
                </c:pt>
                <c:pt idx="11">
                  <c:v>23.489000000000001</c:v>
                </c:pt>
                <c:pt idx="12">
                  <c:v>0</c:v>
                </c:pt>
                <c:pt idx="13">
                  <c:v>22.356600000000004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37-4A35-B978-FEC626290C06}"/>
            </c:ext>
          </c:extLst>
        </c:ser>
        <c:ser>
          <c:idx val="12"/>
          <c:order val="12"/>
          <c:tx>
            <c:strRef>
              <c:f>'4.3'!$A$17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'4.3'!$B$17:$O$17</c:f>
              <c:numCache>
                <c:formatCode>#,##0.0</c:formatCode>
                <c:ptCount val="14"/>
                <c:pt idx="0">
                  <c:v>0</c:v>
                </c:pt>
                <c:pt idx="1">
                  <c:v>0.30266699999999996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936.30832299999997</c:v>
                </c:pt>
                <c:pt idx="8">
                  <c:v>0.23010900000000001</c:v>
                </c:pt>
                <c:pt idx="9">
                  <c:v>0</c:v>
                </c:pt>
                <c:pt idx="10">
                  <c:v>0.12</c:v>
                </c:pt>
                <c:pt idx="11">
                  <c:v>190.38072200000002</c:v>
                </c:pt>
                <c:pt idx="12">
                  <c:v>259.3</c:v>
                </c:pt>
                <c:pt idx="13">
                  <c:v>316.55632700000001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F37-4A35-B978-FEC626290C06}"/>
            </c:ext>
          </c:extLst>
        </c:ser>
        <c:ser>
          <c:idx val="13"/>
          <c:order val="13"/>
          <c:tx>
            <c:strRef>
              <c:f>'4.3'!$A$18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'4.3'!$B$18:$O$18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F37-4A35-B978-FEC626290C06}"/>
            </c:ext>
          </c:extLst>
        </c:ser>
        <c:ser>
          <c:idx val="14"/>
          <c:order val="14"/>
          <c:tx>
            <c:strRef>
              <c:f>'4.3'!$A$19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'4.3'!$B$19:$O$19</c:f>
              <c:numCache>
                <c:formatCode>#,##0.0</c:formatCode>
                <c:ptCount val="14"/>
                <c:pt idx="0">
                  <c:v>0</c:v>
                </c:pt>
                <c:pt idx="1">
                  <c:v>6.5029559999999993</c:v>
                </c:pt>
                <c:pt idx="2">
                  <c:v>0.15286</c:v>
                </c:pt>
                <c:pt idx="3">
                  <c:v>0.39476999999999995</c:v>
                </c:pt>
                <c:pt idx="4">
                  <c:v>0.37329199999999996</c:v>
                </c:pt>
                <c:pt idx="5">
                  <c:v>1.1648790000000002</c:v>
                </c:pt>
                <c:pt idx="6">
                  <c:v>6.3931000000000004</c:v>
                </c:pt>
                <c:pt idx="7">
                  <c:v>32.698158999999997</c:v>
                </c:pt>
                <c:pt idx="8">
                  <c:v>6.6394770000000003</c:v>
                </c:pt>
                <c:pt idx="9">
                  <c:v>0.76002999999999998</c:v>
                </c:pt>
                <c:pt idx="10">
                  <c:v>0.52862699999999996</c:v>
                </c:pt>
                <c:pt idx="11">
                  <c:v>9.4144090000000009</c:v>
                </c:pt>
                <c:pt idx="12">
                  <c:v>2.0686900000000006</c:v>
                </c:pt>
                <c:pt idx="13">
                  <c:v>0.71153700000000009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F37-4A35-B978-FEC626290C06}"/>
            </c:ext>
          </c:extLst>
        </c:ser>
        <c:ser>
          <c:idx val="15"/>
          <c:order val="15"/>
          <c:tx>
            <c:strRef>
              <c:f>'4.3'!$A$20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'4.3'!$B$20:$O$20</c:f>
              <c:numCache>
                <c:formatCode>#,##0.0</c:formatCode>
                <c:ptCount val="14"/>
                <c:pt idx="0">
                  <c:v>1231.5296350000003</c:v>
                </c:pt>
                <c:pt idx="1">
                  <c:v>209.75735800000007</c:v>
                </c:pt>
                <c:pt idx="2">
                  <c:v>1772.16813</c:v>
                </c:pt>
                <c:pt idx="3">
                  <c:v>369.18409900000012</c:v>
                </c:pt>
                <c:pt idx="4">
                  <c:v>259.96102500000001</c:v>
                </c:pt>
                <c:pt idx="5">
                  <c:v>433.02371899999986</c:v>
                </c:pt>
                <c:pt idx="6">
                  <c:v>459.90456300000011</c:v>
                </c:pt>
                <c:pt idx="7">
                  <c:v>1058.503291</c:v>
                </c:pt>
                <c:pt idx="8">
                  <c:v>796.24938300000008</c:v>
                </c:pt>
                <c:pt idx="9">
                  <c:v>139.87132600000001</c:v>
                </c:pt>
                <c:pt idx="10">
                  <c:v>243.41255999999996</c:v>
                </c:pt>
                <c:pt idx="11">
                  <c:v>1879.1320960000007</c:v>
                </c:pt>
                <c:pt idx="12">
                  <c:v>341.75463700117729</c:v>
                </c:pt>
                <c:pt idx="13">
                  <c:v>493.84010999999975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F37-4A35-B978-FEC626290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1081856"/>
        <c:axId val="231083392"/>
      </c:barChart>
      <c:catAx>
        <c:axId val="231081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900"/>
            </a:pPr>
            <a:endParaRPr lang="cs-CZ"/>
          </a:p>
        </c:txPr>
        <c:crossAx val="231083392"/>
        <c:crosses val="autoZero"/>
        <c:auto val="1"/>
        <c:lblAlgn val="ctr"/>
        <c:lblOffset val="100"/>
        <c:noMultiLvlLbl val="0"/>
      </c:catAx>
      <c:valAx>
        <c:axId val="23108339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10818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'14.10'!$L$19:$L$26</c:f>
              <c:numCache>
                <c:formatCode>General</c:formatCode>
                <c:ptCount val="8"/>
              </c:numCache>
            </c:numRef>
          </c:cat>
          <c:val>
            <c:numRef>
              <c:f>'14.10'!$M$19:$M$26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23D2-4185-9911-1AA78E8AE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985408"/>
        <c:axId val="239986944"/>
      </c:barChart>
      <c:catAx>
        <c:axId val="2399854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986944"/>
        <c:crosses val="autoZero"/>
        <c:auto val="1"/>
        <c:lblAlgn val="ctr"/>
        <c:lblOffset val="100"/>
        <c:noMultiLvlLbl val="0"/>
      </c:catAx>
      <c:valAx>
        <c:axId val="2399869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9854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38CE-44D1-85D7-94C1CC5A2F72}"/>
              </c:ext>
            </c:extLst>
          </c:dPt>
          <c:cat>
            <c:numRef>
              <c:f>'14.11'!$J$19:$J$26</c:f>
              <c:numCache>
                <c:formatCode>General</c:formatCode>
                <c:ptCount val="8"/>
              </c:numCache>
            </c:numRef>
          </c:cat>
          <c:val>
            <c:numRef>
              <c:f>'14.11'!$K$19:$K$26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38CE-44D1-85D7-94C1CC5A2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'14.11'!$H$19:$H$22</c:f>
              <c:numCache>
                <c:formatCode>0.0</c:formatCode>
                <c:ptCount val="4"/>
              </c:numCache>
            </c:numRef>
          </c:cat>
          <c:val>
            <c:numRef>
              <c:f>'14.11'!$I$19:$I$22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8067-45B0-B91B-8BE079E26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414080"/>
        <c:axId val="282444544"/>
      </c:barChart>
      <c:catAx>
        <c:axId val="282414080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2444544"/>
        <c:crosses val="autoZero"/>
        <c:auto val="1"/>
        <c:lblAlgn val="ctr"/>
        <c:lblOffset val="100"/>
        <c:noMultiLvlLbl val="0"/>
      </c:catAx>
      <c:valAx>
        <c:axId val="28244454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241408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'14.11'!$H$31:$H$38</c:f>
              <c:numCache>
                <c:formatCode>General</c:formatCode>
                <c:ptCount val="8"/>
              </c:numCache>
            </c:numRef>
          </c:cat>
          <c:val>
            <c:numRef>
              <c:f>'14.11'!$I$31:$I$38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B9A4-4520-8A93-B59E49D15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469120"/>
        <c:axId val="282470656"/>
      </c:barChart>
      <c:catAx>
        <c:axId val="2824691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2470656"/>
        <c:crosses val="autoZero"/>
        <c:auto val="1"/>
        <c:lblAlgn val="ctr"/>
        <c:lblOffset val="100"/>
        <c:noMultiLvlLbl val="0"/>
      </c:catAx>
      <c:valAx>
        <c:axId val="28247065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24691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'14.11'!$J$31</c:f>
              <c:strCache>
                <c:ptCount val="1"/>
              </c:strCache>
            </c:strRef>
          </c:tx>
          <c:invertIfNegative val="0"/>
          <c:cat>
            <c:numRef>
              <c:f>'14.11'!$K$30:$M$30</c:f>
              <c:numCache>
                <c:formatCode>General</c:formatCode>
                <c:ptCount val="3"/>
              </c:numCache>
            </c:numRef>
          </c:cat>
          <c:val>
            <c:numRef>
              <c:f>'14.11'!$K$31:$M$31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D8D9-4205-8FFE-D75120B2EB3F}"/>
            </c:ext>
          </c:extLst>
        </c:ser>
        <c:ser>
          <c:idx val="1"/>
          <c:order val="1"/>
          <c:tx>
            <c:strRef>
              <c:f>'14.11'!$J$32</c:f>
              <c:strCache>
                <c:ptCount val="1"/>
              </c:strCache>
            </c:strRef>
          </c:tx>
          <c:invertIfNegative val="0"/>
          <c:cat>
            <c:numRef>
              <c:f>'14.11'!$K$30:$M$30</c:f>
              <c:numCache>
                <c:formatCode>General</c:formatCode>
                <c:ptCount val="3"/>
              </c:numCache>
            </c:numRef>
          </c:cat>
          <c:val>
            <c:numRef>
              <c:f>'14.11'!$K$32:$M$32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D8D9-4205-8FFE-D75120B2EB3F}"/>
            </c:ext>
          </c:extLst>
        </c:ser>
        <c:ser>
          <c:idx val="2"/>
          <c:order val="2"/>
          <c:tx>
            <c:strRef>
              <c:f>'14.11'!$J$33</c:f>
              <c:strCache>
                <c:ptCount val="1"/>
              </c:strCache>
            </c:strRef>
          </c:tx>
          <c:invertIfNegative val="0"/>
          <c:cat>
            <c:numRef>
              <c:f>'14.11'!$K$30:$M$30</c:f>
              <c:numCache>
                <c:formatCode>General</c:formatCode>
                <c:ptCount val="3"/>
              </c:numCache>
            </c:numRef>
          </c:cat>
          <c:val>
            <c:numRef>
              <c:f>'14.11'!$K$33:$M$33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D8D9-4205-8FFE-D75120B2EB3F}"/>
            </c:ext>
          </c:extLst>
        </c:ser>
        <c:ser>
          <c:idx val="3"/>
          <c:order val="3"/>
          <c:tx>
            <c:strRef>
              <c:f>'14.11'!$J$34</c:f>
              <c:strCache>
                <c:ptCount val="1"/>
              </c:strCache>
            </c:strRef>
          </c:tx>
          <c:invertIfNegative val="0"/>
          <c:cat>
            <c:numRef>
              <c:f>'14.11'!$K$30:$M$30</c:f>
              <c:numCache>
                <c:formatCode>General</c:formatCode>
                <c:ptCount val="3"/>
              </c:numCache>
            </c:numRef>
          </c:cat>
          <c:val>
            <c:numRef>
              <c:f>'14.11'!$K$34:$M$34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D8D9-4205-8FFE-D75120B2EB3F}"/>
            </c:ext>
          </c:extLst>
        </c:ser>
        <c:ser>
          <c:idx val="4"/>
          <c:order val="4"/>
          <c:tx>
            <c:strRef>
              <c:f>'14.11'!$J$35</c:f>
              <c:strCache>
                <c:ptCount val="1"/>
              </c:strCache>
            </c:strRef>
          </c:tx>
          <c:invertIfNegative val="0"/>
          <c:cat>
            <c:numRef>
              <c:f>'14.11'!$K$30:$M$30</c:f>
              <c:numCache>
                <c:formatCode>General</c:formatCode>
                <c:ptCount val="3"/>
              </c:numCache>
            </c:numRef>
          </c:cat>
          <c:val>
            <c:numRef>
              <c:f>'14.11'!$K$35:$M$35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D8D9-4205-8FFE-D75120B2EB3F}"/>
            </c:ext>
          </c:extLst>
        </c:ser>
        <c:ser>
          <c:idx val="5"/>
          <c:order val="5"/>
          <c:tx>
            <c:strRef>
              <c:f>'14.11'!$J$36</c:f>
              <c:strCache>
                <c:ptCount val="1"/>
              </c:strCache>
            </c:strRef>
          </c:tx>
          <c:invertIfNegative val="0"/>
          <c:cat>
            <c:numRef>
              <c:f>'14.11'!$K$30:$M$30</c:f>
              <c:numCache>
                <c:formatCode>General</c:formatCode>
                <c:ptCount val="3"/>
              </c:numCache>
            </c:numRef>
          </c:cat>
          <c:val>
            <c:numRef>
              <c:f>'14.11'!$K$36:$M$36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D8D9-4205-8FFE-D75120B2EB3F}"/>
            </c:ext>
          </c:extLst>
        </c:ser>
        <c:ser>
          <c:idx val="6"/>
          <c:order val="6"/>
          <c:tx>
            <c:strRef>
              <c:f>'14.11'!$J$37</c:f>
              <c:strCache>
                <c:ptCount val="1"/>
              </c:strCache>
            </c:strRef>
          </c:tx>
          <c:invertIfNegative val="0"/>
          <c:cat>
            <c:numRef>
              <c:f>'14.11'!$K$30:$M$30</c:f>
              <c:numCache>
                <c:formatCode>General</c:formatCode>
                <c:ptCount val="3"/>
              </c:numCache>
            </c:numRef>
          </c:cat>
          <c:val>
            <c:numRef>
              <c:f>'14.11'!$K$37:$M$37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D8D9-4205-8FFE-D75120B2EB3F}"/>
            </c:ext>
          </c:extLst>
        </c:ser>
        <c:ser>
          <c:idx val="7"/>
          <c:order val="7"/>
          <c:tx>
            <c:strRef>
              <c:f>'14.11'!$J$38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'14.11'!$K$30:$M$30</c:f>
              <c:numCache>
                <c:formatCode>General</c:formatCode>
                <c:ptCount val="3"/>
              </c:numCache>
            </c:numRef>
          </c:cat>
          <c:val>
            <c:numRef>
              <c:f>'14.11'!$K$38:$M$38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D8D9-4205-8FFE-D75120B2E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2520192"/>
        <c:axId val="284635520"/>
      </c:barChart>
      <c:catAx>
        <c:axId val="28252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4635520"/>
        <c:crosses val="autoZero"/>
        <c:auto val="1"/>
        <c:lblAlgn val="ctr"/>
        <c:lblOffset val="100"/>
        <c:noMultiLvlLbl val="0"/>
      </c:catAx>
      <c:valAx>
        <c:axId val="2846355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2520192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'14.11'!$L$19:$L$26</c:f>
              <c:numCache>
                <c:formatCode>General</c:formatCode>
                <c:ptCount val="8"/>
              </c:numCache>
            </c:numRef>
          </c:cat>
          <c:val>
            <c:numRef>
              <c:f>'14.11'!$M$19:$M$26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284D-48C2-8EA4-9AF7E6CF9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660864"/>
        <c:axId val="284662400"/>
      </c:barChart>
      <c:catAx>
        <c:axId val="284660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4662400"/>
        <c:crosses val="autoZero"/>
        <c:auto val="1"/>
        <c:lblAlgn val="ctr"/>
        <c:lblOffset val="100"/>
        <c:noMultiLvlLbl val="0"/>
      </c:catAx>
      <c:valAx>
        <c:axId val="2846624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46608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B811-48CA-9688-34DCE695C456}"/>
              </c:ext>
            </c:extLst>
          </c:dPt>
          <c:cat>
            <c:numRef>
              <c:f>'14.12'!$J$19:$J$26</c:f>
              <c:numCache>
                <c:formatCode>General</c:formatCode>
                <c:ptCount val="8"/>
              </c:numCache>
            </c:numRef>
          </c:cat>
          <c:val>
            <c:numRef>
              <c:f>'14.12'!$K$19:$K$26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B811-48CA-9688-34DCE695C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'14.12'!$H$19:$H$22</c:f>
              <c:numCache>
                <c:formatCode>0.0</c:formatCode>
                <c:ptCount val="4"/>
              </c:numCache>
            </c:numRef>
          </c:cat>
          <c:val>
            <c:numRef>
              <c:f>'14.12'!$I$19:$I$22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D62E-46B3-B390-D4ABEDCE3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748416"/>
        <c:axId val="284758400"/>
      </c:barChart>
      <c:catAx>
        <c:axId val="284748416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4758400"/>
        <c:crosses val="autoZero"/>
        <c:auto val="1"/>
        <c:lblAlgn val="ctr"/>
        <c:lblOffset val="100"/>
        <c:noMultiLvlLbl val="0"/>
      </c:catAx>
      <c:valAx>
        <c:axId val="2847584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47484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'14.12'!$H$31:$H$38</c:f>
              <c:numCache>
                <c:formatCode>General</c:formatCode>
                <c:ptCount val="8"/>
              </c:numCache>
            </c:numRef>
          </c:cat>
          <c:val>
            <c:numRef>
              <c:f>'14.12'!$I$31:$I$38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A0-451B-B7CC-C92BF36CB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787072"/>
        <c:axId val="284788608"/>
      </c:barChart>
      <c:catAx>
        <c:axId val="284787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4788608"/>
        <c:crosses val="autoZero"/>
        <c:auto val="1"/>
        <c:lblAlgn val="ctr"/>
        <c:lblOffset val="100"/>
        <c:noMultiLvlLbl val="0"/>
      </c:catAx>
      <c:valAx>
        <c:axId val="28478860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478707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'14.12'!$J$31</c:f>
              <c:strCache>
                <c:ptCount val="1"/>
              </c:strCache>
            </c:strRef>
          </c:tx>
          <c:invertIfNegative val="0"/>
          <c:cat>
            <c:numRef>
              <c:f>'14.12'!$K$30:$M$30</c:f>
              <c:numCache>
                <c:formatCode>General</c:formatCode>
                <c:ptCount val="3"/>
              </c:numCache>
            </c:numRef>
          </c:cat>
          <c:val>
            <c:numRef>
              <c:f>'14.12'!$K$31:$M$31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F83F-4CFE-81BF-ADCF32E0E5EC}"/>
            </c:ext>
          </c:extLst>
        </c:ser>
        <c:ser>
          <c:idx val="1"/>
          <c:order val="1"/>
          <c:tx>
            <c:strRef>
              <c:f>'14.12'!$J$32</c:f>
              <c:strCache>
                <c:ptCount val="1"/>
              </c:strCache>
            </c:strRef>
          </c:tx>
          <c:invertIfNegative val="0"/>
          <c:cat>
            <c:numRef>
              <c:f>'14.12'!$K$30:$M$30</c:f>
              <c:numCache>
                <c:formatCode>General</c:formatCode>
                <c:ptCount val="3"/>
              </c:numCache>
            </c:numRef>
          </c:cat>
          <c:val>
            <c:numRef>
              <c:f>'14.12'!$K$32:$M$32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F83F-4CFE-81BF-ADCF32E0E5EC}"/>
            </c:ext>
          </c:extLst>
        </c:ser>
        <c:ser>
          <c:idx val="2"/>
          <c:order val="2"/>
          <c:tx>
            <c:strRef>
              <c:f>'14.12'!$J$33</c:f>
              <c:strCache>
                <c:ptCount val="1"/>
              </c:strCache>
            </c:strRef>
          </c:tx>
          <c:invertIfNegative val="0"/>
          <c:cat>
            <c:numRef>
              <c:f>'14.12'!$K$30:$M$30</c:f>
              <c:numCache>
                <c:formatCode>General</c:formatCode>
                <c:ptCount val="3"/>
              </c:numCache>
            </c:numRef>
          </c:cat>
          <c:val>
            <c:numRef>
              <c:f>'14.12'!$K$33:$M$33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F83F-4CFE-81BF-ADCF32E0E5EC}"/>
            </c:ext>
          </c:extLst>
        </c:ser>
        <c:ser>
          <c:idx val="3"/>
          <c:order val="3"/>
          <c:tx>
            <c:strRef>
              <c:f>'14.12'!$J$34</c:f>
              <c:strCache>
                <c:ptCount val="1"/>
              </c:strCache>
            </c:strRef>
          </c:tx>
          <c:invertIfNegative val="0"/>
          <c:cat>
            <c:numRef>
              <c:f>'14.12'!$K$30:$M$30</c:f>
              <c:numCache>
                <c:formatCode>General</c:formatCode>
                <c:ptCount val="3"/>
              </c:numCache>
            </c:numRef>
          </c:cat>
          <c:val>
            <c:numRef>
              <c:f>'14.12'!$K$34:$M$34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F83F-4CFE-81BF-ADCF32E0E5EC}"/>
            </c:ext>
          </c:extLst>
        </c:ser>
        <c:ser>
          <c:idx val="4"/>
          <c:order val="4"/>
          <c:tx>
            <c:strRef>
              <c:f>'14.12'!$J$35</c:f>
              <c:strCache>
                <c:ptCount val="1"/>
              </c:strCache>
            </c:strRef>
          </c:tx>
          <c:invertIfNegative val="0"/>
          <c:cat>
            <c:numRef>
              <c:f>'14.12'!$K$30:$M$30</c:f>
              <c:numCache>
                <c:formatCode>General</c:formatCode>
                <c:ptCount val="3"/>
              </c:numCache>
            </c:numRef>
          </c:cat>
          <c:val>
            <c:numRef>
              <c:f>'14.12'!$K$35:$M$35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F83F-4CFE-81BF-ADCF32E0E5EC}"/>
            </c:ext>
          </c:extLst>
        </c:ser>
        <c:ser>
          <c:idx val="5"/>
          <c:order val="5"/>
          <c:tx>
            <c:strRef>
              <c:f>'14.12'!$J$36</c:f>
              <c:strCache>
                <c:ptCount val="1"/>
              </c:strCache>
            </c:strRef>
          </c:tx>
          <c:invertIfNegative val="0"/>
          <c:cat>
            <c:numRef>
              <c:f>'14.12'!$K$30:$M$30</c:f>
              <c:numCache>
                <c:formatCode>General</c:formatCode>
                <c:ptCount val="3"/>
              </c:numCache>
            </c:numRef>
          </c:cat>
          <c:val>
            <c:numRef>
              <c:f>'14.12'!$K$36:$M$36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F83F-4CFE-81BF-ADCF32E0E5EC}"/>
            </c:ext>
          </c:extLst>
        </c:ser>
        <c:ser>
          <c:idx val="6"/>
          <c:order val="6"/>
          <c:tx>
            <c:strRef>
              <c:f>'14.12'!$J$37</c:f>
              <c:strCache>
                <c:ptCount val="1"/>
              </c:strCache>
            </c:strRef>
          </c:tx>
          <c:invertIfNegative val="0"/>
          <c:cat>
            <c:numRef>
              <c:f>'14.12'!$K$30:$M$30</c:f>
              <c:numCache>
                <c:formatCode>General</c:formatCode>
                <c:ptCount val="3"/>
              </c:numCache>
            </c:numRef>
          </c:cat>
          <c:val>
            <c:numRef>
              <c:f>'14.12'!$K$37:$M$37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F83F-4CFE-81BF-ADCF32E0E5EC}"/>
            </c:ext>
          </c:extLst>
        </c:ser>
        <c:ser>
          <c:idx val="7"/>
          <c:order val="7"/>
          <c:tx>
            <c:strRef>
              <c:f>'14.12'!$J$38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'14.12'!$K$30:$M$30</c:f>
              <c:numCache>
                <c:formatCode>General</c:formatCode>
                <c:ptCount val="3"/>
              </c:numCache>
            </c:numRef>
          </c:cat>
          <c:val>
            <c:numRef>
              <c:f>'14.12'!$K$38:$M$38</c:f>
              <c:numCache>
                <c:formatCode>#,##0.0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F83F-4CFE-81BF-ADCF32E0E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5219072"/>
        <c:axId val="285237248"/>
      </c:barChart>
      <c:catAx>
        <c:axId val="28521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237248"/>
        <c:crosses val="autoZero"/>
        <c:auto val="1"/>
        <c:lblAlgn val="ctr"/>
        <c:lblOffset val="100"/>
        <c:noMultiLvlLbl val="0"/>
      </c:catAx>
      <c:valAx>
        <c:axId val="28523724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219072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4" Type="http://schemas.openxmlformats.org/officeDocument/2006/relationships/chart" Target="../charts/chart3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0.xml"/><Relationship Id="rId5" Type="http://schemas.openxmlformats.org/officeDocument/2006/relationships/image" Target="../media/image4.png"/><Relationship Id="rId4" Type="http://schemas.openxmlformats.org/officeDocument/2006/relationships/chart" Target="../charts/chart39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2" Type="http://schemas.microsoft.com/office/2007/relationships/hdphoto" Target="../media/hdphoto1.wdp"/><Relationship Id="rId1" Type="http://schemas.openxmlformats.org/officeDocument/2006/relationships/image" Target="../media/image6.png"/><Relationship Id="rId6" Type="http://schemas.openxmlformats.org/officeDocument/2006/relationships/chart" Target="../charts/chart49.xml"/><Relationship Id="rId5" Type="http://schemas.openxmlformats.org/officeDocument/2006/relationships/chart" Target="../charts/chart48.xml"/><Relationship Id="rId4" Type="http://schemas.openxmlformats.org/officeDocument/2006/relationships/chart" Target="../charts/chart4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7" Type="http://schemas.openxmlformats.org/officeDocument/2006/relationships/chart" Target="../charts/chart55.xml"/><Relationship Id="rId2" Type="http://schemas.microsoft.com/office/2007/relationships/hdphoto" Target="../media/hdphoto2.wdp"/><Relationship Id="rId1" Type="http://schemas.openxmlformats.org/officeDocument/2006/relationships/image" Target="../media/image7.png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microsoft.com/office/2007/relationships/hdphoto" Target="../media/hdphoto3.wdp"/><Relationship Id="rId1" Type="http://schemas.openxmlformats.org/officeDocument/2006/relationships/image" Target="../media/image8.png"/><Relationship Id="rId6" Type="http://schemas.openxmlformats.org/officeDocument/2006/relationships/chart" Target="../charts/chart59.xml"/><Relationship Id="rId5" Type="http://schemas.openxmlformats.org/officeDocument/2006/relationships/chart" Target="../charts/chart58.xml"/><Relationship Id="rId4" Type="http://schemas.openxmlformats.org/officeDocument/2006/relationships/chart" Target="../charts/chart57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7" Type="http://schemas.openxmlformats.org/officeDocument/2006/relationships/chart" Target="../charts/chart65.xml"/><Relationship Id="rId2" Type="http://schemas.microsoft.com/office/2007/relationships/hdphoto" Target="../media/hdphoto4.wdp"/><Relationship Id="rId1" Type="http://schemas.openxmlformats.org/officeDocument/2006/relationships/image" Target="../media/image9.png"/><Relationship Id="rId6" Type="http://schemas.openxmlformats.org/officeDocument/2006/relationships/chart" Target="../charts/chart64.xml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2" Type="http://schemas.microsoft.com/office/2007/relationships/hdphoto" Target="../media/hdphoto5.wdp"/><Relationship Id="rId1" Type="http://schemas.openxmlformats.org/officeDocument/2006/relationships/image" Target="../media/image10.png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image" Target="../media/image12.png"/><Relationship Id="rId7" Type="http://schemas.openxmlformats.org/officeDocument/2006/relationships/chart" Target="../charts/chart73.xml"/><Relationship Id="rId2" Type="http://schemas.microsoft.com/office/2007/relationships/hdphoto" Target="../media/hdphoto6.wdp"/><Relationship Id="rId1" Type="http://schemas.openxmlformats.org/officeDocument/2006/relationships/image" Target="../media/image11.png"/><Relationship Id="rId6" Type="http://schemas.openxmlformats.org/officeDocument/2006/relationships/chart" Target="../charts/chart72.xml"/><Relationship Id="rId5" Type="http://schemas.openxmlformats.org/officeDocument/2006/relationships/chart" Target="../charts/chart71.xml"/><Relationship Id="rId4" Type="http://schemas.microsoft.com/office/2007/relationships/hdphoto" Target="../media/hdphoto7.wdp"/><Relationship Id="rId9" Type="http://schemas.openxmlformats.org/officeDocument/2006/relationships/chart" Target="../charts/chart75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7" Type="http://schemas.openxmlformats.org/officeDocument/2006/relationships/chart" Target="../charts/chart80.xml"/><Relationship Id="rId2" Type="http://schemas.microsoft.com/office/2007/relationships/hdphoto" Target="../media/hdphoto8.wdp"/><Relationship Id="rId1" Type="http://schemas.openxmlformats.org/officeDocument/2006/relationships/image" Target="../media/image13.png"/><Relationship Id="rId6" Type="http://schemas.openxmlformats.org/officeDocument/2006/relationships/chart" Target="../charts/chart79.xml"/><Relationship Id="rId5" Type="http://schemas.openxmlformats.org/officeDocument/2006/relationships/chart" Target="../charts/chart78.xml"/><Relationship Id="rId4" Type="http://schemas.openxmlformats.org/officeDocument/2006/relationships/chart" Target="../charts/chart77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image" Target="../media/image15.png"/><Relationship Id="rId7" Type="http://schemas.openxmlformats.org/officeDocument/2006/relationships/chart" Target="../charts/chart83.xml"/><Relationship Id="rId2" Type="http://schemas.microsoft.com/office/2007/relationships/hdphoto" Target="../media/hdphoto9.wdp"/><Relationship Id="rId1" Type="http://schemas.openxmlformats.org/officeDocument/2006/relationships/image" Target="../media/image14.png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microsoft.com/office/2007/relationships/hdphoto" Target="../media/hdphoto10.wdp"/><Relationship Id="rId9" Type="http://schemas.openxmlformats.org/officeDocument/2006/relationships/chart" Target="../charts/chart85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9.xml"/><Relationship Id="rId3" Type="http://schemas.openxmlformats.org/officeDocument/2006/relationships/image" Target="../media/image17.png"/><Relationship Id="rId7" Type="http://schemas.openxmlformats.org/officeDocument/2006/relationships/chart" Target="../charts/chart88.xml"/><Relationship Id="rId2" Type="http://schemas.microsoft.com/office/2007/relationships/hdphoto" Target="../media/hdphoto11.wdp"/><Relationship Id="rId1" Type="http://schemas.openxmlformats.org/officeDocument/2006/relationships/image" Target="../media/image16.png"/><Relationship Id="rId6" Type="http://schemas.openxmlformats.org/officeDocument/2006/relationships/chart" Target="../charts/chart87.xml"/><Relationship Id="rId5" Type="http://schemas.openxmlformats.org/officeDocument/2006/relationships/chart" Target="../charts/chart86.xml"/><Relationship Id="rId4" Type="http://schemas.microsoft.com/office/2007/relationships/hdphoto" Target="../media/hdphoto12.wdp"/><Relationship Id="rId9" Type="http://schemas.openxmlformats.org/officeDocument/2006/relationships/chart" Target="../charts/chart90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4.xml"/><Relationship Id="rId3" Type="http://schemas.openxmlformats.org/officeDocument/2006/relationships/image" Target="../media/image19.png"/><Relationship Id="rId7" Type="http://schemas.openxmlformats.org/officeDocument/2006/relationships/chart" Target="../charts/chart93.xml"/><Relationship Id="rId2" Type="http://schemas.microsoft.com/office/2007/relationships/hdphoto" Target="../media/hdphoto13.wdp"/><Relationship Id="rId1" Type="http://schemas.openxmlformats.org/officeDocument/2006/relationships/image" Target="../media/image18.png"/><Relationship Id="rId6" Type="http://schemas.openxmlformats.org/officeDocument/2006/relationships/chart" Target="../charts/chart92.xml"/><Relationship Id="rId5" Type="http://schemas.openxmlformats.org/officeDocument/2006/relationships/chart" Target="../charts/chart91.xml"/><Relationship Id="rId4" Type="http://schemas.microsoft.com/office/2007/relationships/hdphoto" Target="../media/hdphoto14.wdp"/><Relationship Id="rId9" Type="http://schemas.openxmlformats.org/officeDocument/2006/relationships/chart" Target="../charts/chart95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9.xml"/><Relationship Id="rId3" Type="http://schemas.openxmlformats.org/officeDocument/2006/relationships/image" Target="../media/image21.png"/><Relationship Id="rId7" Type="http://schemas.openxmlformats.org/officeDocument/2006/relationships/chart" Target="../charts/chart98.xml"/><Relationship Id="rId2" Type="http://schemas.microsoft.com/office/2007/relationships/hdphoto" Target="../media/hdphoto15.wdp"/><Relationship Id="rId1" Type="http://schemas.openxmlformats.org/officeDocument/2006/relationships/image" Target="../media/image20.png"/><Relationship Id="rId6" Type="http://schemas.openxmlformats.org/officeDocument/2006/relationships/chart" Target="../charts/chart97.xml"/><Relationship Id="rId5" Type="http://schemas.openxmlformats.org/officeDocument/2006/relationships/chart" Target="../charts/chart96.xml"/><Relationship Id="rId4" Type="http://schemas.microsoft.com/office/2007/relationships/hdphoto" Target="../media/hdphoto16.wdp"/><Relationship Id="rId9" Type="http://schemas.openxmlformats.org/officeDocument/2006/relationships/chart" Target="../charts/chart100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7" Type="http://schemas.openxmlformats.org/officeDocument/2006/relationships/chart" Target="../charts/chart105.xml"/><Relationship Id="rId2" Type="http://schemas.microsoft.com/office/2007/relationships/hdphoto" Target="../media/hdphoto17.wdp"/><Relationship Id="rId1" Type="http://schemas.openxmlformats.org/officeDocument/2006/relationships/image" Target="../media/image22.png"/><Relationship Id="rId6" Type="http://schemas.openxmlformats.org/officeDocument/2006/relationships/chart" Target="../charts/chart104.xml"/><Relationship Id="rId5" Type="http://schemas.openxmlformats.org/officeDocument/2006/relationships/chart" Target="../charts/chart103.xml"/><Relationship Id="rId4" Type="http://schemas.openxmlformats.org/officeDocument/2006/relationships/chart" Target="../charts/chart102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6.xml"/><Relationship Id="rId7" Type="http://schemas.openxmlformats.org/officeDocument/2006/relationships/chart" Target="../charts/chart110.xml"/><Relationship Id="rId2" Type="http://schemas.microsoft.com/office/2007/relationships/hdphoto" Target="../media/hdphoto18.wdp"/><Relationship Id="rId1" Type="http://schemas.openxmlformats.org/officeDocument/2006/relationships/image" Target="../media/image23.png"/><Relationship Id="rId6" Type="http://schemas.openxmlformats.org/officeDocument/2006/relationships/chart" Target="../charts/chart109.xml"/><Relationship Id="rId5" Type="http://schemas.openxmlformats.org/officeDocument/2006/relationships/chart" Target="../charts/chart108.xml"/><Relationship Id="rId4" Type="http://schemas.openxmlformats.org/officeDocument/2006/relationships/chart" Target="../charts/chart107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3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chart" Target="../charts/chart115.xml"/><Relationship Id="rId5" Type="http://schemas.openxmlformats.org/officeDocument/2006/relationships/image" Target="../media/image24.png"/><Relationship Id="rId4" Type="http://schemas.openxmlformats.org/officeDocument/2006/relationships/chart" Target="../charts/chart11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8.xml"/><Relationship Id="rId2" Type="http://schemas.openxmlformats.org/officeDocument/2006/relationships/chart" Target="../charts/chart117.xml"/><Relationship Id="rId1" Type="http://schemas.openxmlformats.org/officeDocument/2006/relationships/chart" Target="../charts/chart116.xml"/><Relationship Id="rId6" Type="http://schemas.openxmlformats.org/officeDocument/2006/relationships/chart" Target="../charts/chart120.xml"/><Relationship Id="rId5" Type="http://schemas.openxmlformats.org/officeDocument/2006/relationships/image" Target="../media/image25.png"/><Relationship Id="rId4" Type="http://schemas.openxmlformats.org/officeDocument/2006/relationships/chart" Target="../charts/chart11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chart" Target="../charts/chart125.xml"/><Relationship Id="rId5" Type="http://schemas.openxmlformats.org/officeDocument/2006/relationships/image" Target="../media/image26.png"/><Relationship Id="rId4" Type="http://schemas.openxmlformats.org/officeDocument/2006/relationships/chart" Target="../charts/chart124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8.xml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chart" Target="../charts/chart130.xml"/><Relationship Id="rId5" Type="http://schemas.openxmlformats.org/officeDocument/2006/relationships/chart" Target="../charts/chart129.xml"/><Relationship Id="rId4" Type="http://schemas.openxmlformats.org/officeDocument/2006/relationships/image" Target="../media/image27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3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chart" Target="../charts/chart135.xml"/><Relationship Id="rId5" Type="http://schemas.openxmlformats.org/officeDocument/2006/relationships/chart" Target="../charts/chart134.xml"/><Relationship Id="rId4" Type="http://schemas.openxmlformats.org/officeDocument/2006/relationships/image" Target="../media/image28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8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Relationship Id="rId6" Type="http://schemas.openxmlformats.org/officeDocument/2006/relationships/chart" Target="../charts/chart140.xml"/><Relationship Id="rId5" Type="http://schemas.openxmlformats.org/officeDocument/2006/relationships/chart" Target="../charts/chart139.xml"/><Relationship Id="rId4" Type="http://schemas.openxmlformats.org/officeDocument/2006/relationships/image" Target="../media/image29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chart" Target="../charts/chart145.xml"/><Relationship Id="rId5" Type="http://schemas.openxmlformats.org/officeDocument/2006/relationships/chart" Target="../charts/chart144.xml"/><Relationship Id="rId4" Type="http://schemas.openxmlformats.org/officeDocument/2006/relationships/image" Target="../media/image30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Relationship Id="rId6" Type="http://schemas.openxmlformats.org/officeDocument/2006/relationships/chart" Target="../charts/chart150.xml"/><Relationship Id="rId5" Type="http://schemas.openxmlformats.org/officeDocument/2006/relationships/chart" Target="../charts/chart149.xml"/><Relationship Id="rId4" Type="http://schemas.openxmlformats.org/officeDocument/2006/relationships/image" Target="../media/image3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3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chart" Target="../charts/chart155.xml"/><Relationship Id="rId5" Type="http://schemas.openxmlformats.org/officeDocument/2006/relationships/chart" Target="../charts/chart154.xml"/><Relationship Id="rId4" Type="http://schemas.openxmlformats.org/officeDocument/2006/relationships/image" Target="../media/image3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Relationship Id="rId6" Type="http://schemas.openxmlformats.org/officeDocument/2006/relationships/chart" Target="../charts/chart160.xml"/><Relationship Id="rId5" Type="http://schemas.openxmlformats.org/officeDocument/2006/relationships/chart" Target="../charts/chart159.xml"/><Relationship Id="rId4" Type="http://schemas.openxmlformats.org/officeDocument/2006/relationships/image" Target="../media/image33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3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chart" Target="../charts/chart165.xml"/><Relationship Id="rId5" Type="http://schemas.openxmlformats.org/officeDocument/2006/relationships/chart" Target="../charts/chart164.xml"/><Relationship Id="rId4" Type="http://schemas.openxmlformats.org/officeDocument/2006/relationships/image" Target="../media/image34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8.xml"/><Relationship Id="rId2" Type="http://schemas.openxmlformats.org/officeDocument/2006/relationships/chart" Target="../charts/chart167.xml"/><Relationship Id="rId1" Type="http://schemas.openxmlformats.org/officeDocument/2006/relationships/chart" Target="../charts/chart166.xml"/><Relationship Id="rId6" Type="http://schemas.openxmlformats.org/officeDocument/2006/relationships/chart" Target="../charts/chart170.xml"/><Relationship Id="rId5" Type="http://schemas.openxmlformats.org/officeDocument/2006/relationships/chart" Target="../charts/chart169.xml"/><Relationship Id="rId4" Type="http://schemas.openxmlformats.org/officeDocument/2006/relationships/image" Target="../media/image3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3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5.xml"/><Relationship Id="rId1" Type="http://schemas.openxmlformats.org/officeDocument/2006/relationships/chart" Target="../charts/chart174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8.xml"/><Relationship Id="rId2" Type="http://schemas.openxmlformats.org/officeDocument/2006/relationships/chart" Target="../charts/chart177.xml"/><Relationship Id="rId1" Type="http://schemas.openxmlformats.org/officeDocument/2006/relationships/chart" Target="../charts/chart176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1.xml"/><Relationship Id="rId2" Type="http://schemas.openxmlformats.org/officeDocument/2006/relationships/chart" Target="../charts/chart180.xml"/><Relationship Id="rId1" Type="http://schemas.openxmlformats.org/officeDocument/2006/relationships/chart" Target="../charts/chart179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1800000</xdr:colOff>
      <xdr:row>0</xdr:row>
      <xdr:rowOff>597114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63043C4-EEC5-45B2-A463-C0B915EF3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800000" cy="5971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3056372</xdr:rowOff>
    </xdr:from>
    <xdr:to>
      <xdr:col>2</xdr:col>
      <xdr:colOff>368119</xdr:colOff>
      <xdr:row>1</xdr:row>
      <xdr:rowOff>4485848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850FAA24-15F5-43B1-9C2B-A0E106997C2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56372"/>
          <a:ext cx="6677479" cy="6504396"/>
        </a:xfrm>
        <a:prstGeom prst="rect">
          <a:avLst/>
        </a:prstGeom>
      </xdr:spPr>
    </xdr:pic>
    <xdr:clientData/>
  </xdr:twoCellAnchor>
  <xdr:twoCellAnchor editAs="oneCell">
    <xdr:from>
      <xdr:col>1</xdr:col>
      <xdr:colOff>2250645</xdr:colOff>
      <xdr:row>1</xdr:row>
      <xdr:rowOff>4372248</xdr:rowOff>
    </xdr:from>
    <xdr:to>
      <xdr:col>2</xdr:col>
      <xdr:colOff>33531</xdr:colOff>
      <xdr:row>2</xdr:row>
      <xdr:rowOff>97864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8BD73B86-89FF-492F-8703-7137D53BE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0525" y="9447168"/>
          <a:ext cx="1242366" cy="8081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131082</xdr:colOff>
      <xdr:row>20</xdr:row>
      <xdr:rowOff>82096</xdr:rowOff>
    </xdr:from>
    <xdr:to>
      <xdr:col>12</xdr:col>
      <xdr:colOff>628317</xdr:colOff>
      <xdr:row>44</xdr:row>
      <xdr:rowOff>9071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124732</xdr:colOff>
      <xdr:row>20</xdr:row>
      <xdr:rowOff>82096</xdr:rowOff>
    </xdr:from>
    <xdr:to>
      <xdr:col>7</xdr:col>
      <xdr:colOff>131081</xdr:colOff>
      <xdr:row>34</xdr:row>
      <xdr:rowOff>37193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123825</xdr:colOff>
      <xdr:row>20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124732</xdr:colOff>
      <xdr:row>30</xdr:row>
      <xdr:rowOff>140607</xdr:rowOff>
    </xdr:from>
    <xdr:to>
      <xdr:col>7</xdr:col>
      <xdr:colOff>236309</xdr:colOff>
      <xdr:row>45</xdr:row>
      <xdr:rowOff>45356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16</xdr:row>
      <xdr:rowOff>81643</xdr:rowOff>
    </xdr:from>
    <xdr:to>
      <xdr:col>13</xdr:col>
      <xdr:colOff>609600</xdr:colOff>
      <xdr:row>41</xdr:row>
      <xdr:rowOff>139065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</xdr:row>
      <xdr:rowOff>4761</xdr:rowOff>
    </xdr:from>
    <xdr:to>
      <xdr:col>0</xdr:col>
      <xdr:colOff>142875</xdr:colOff>
      <xdr:row>15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8282</xdr:colOff>
      <xdr:row>18</xdr:row>
      <xdr:rowOff>130629</xdr:rowOff>
    </xdr:from>
    <xdr:to>
      <xdr:col>9</xdr:col>
      <xdr:colOff>911679</xdr:colOff>
      <xdr:row>43</xdr:row>
      <xdr:rowOff>142875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30480</xdr:colOff>
      <xdr:row>19</xdr:row>
      <xdr:rowOff>6804</xdr:rowOff>
    </xdr:from>
    <xdr:to>
      <xdr:col>9</xdr:col>
      <xdr:colOff>906531</xdr:colOff>
      <xdr:row>42</xdr:row>
      <xdr:rowOff>44241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266514</xdr:colOff>
      <xdr:row>36</xdr:row>
      <xdr:rowOff>2489</xdr:rowOff>
    </xdr:from>
    <xdr:to>
      <xdr:col>8</xdr:col>
      <xdr:colOff>594284</xdr:colOff>
      <xdr:row>44</xdr:row>
      <xdr:rowOff>131979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331134</xdr:colOff>
      <xdr:row>36</xdr:row>
      <xdr:rowOff>2489</xdr:rowOff>
    </xdr:from>
    <xdr:to>
      <xdr:col>8</xdr:col>
      <xdr:colOff>876238</xdr:colOff>
      <xdr:row>44</xdr:row>
      <xdr:rowOff>63501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61008</xdr:colOff>
      <xdr:row>36</xdr:row>
      <xdr:rowOff>2489</xdr:rowOff>
    </xdr:from>
    <xdr:to>
      <xdr:col>2</xdr:col>
      <xdr:colOff>281327</xdr:colOff>
      <xdr:row>44</xdr:row>
      <xdr:rowOff>75951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27</xdr:row>
      <xdr:rowOff>9525</xdr:rowOff>
    </xdr:from>
    <xdr:to>
      <xdr:col>0</xdr:col>
      <xdr:colOff>123825</xdr:colOff>
      <xdr:row>35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</xdr:colOff>
      <xdr:row>1</xdr:row>
      <xdr:rowOff>212187</xdr:rowOff>
    </xdr:from>
    <xdr:to>
      <xdr:col>0</xdr:col>
      <xdr:colOff>1082829</xdr:colOff>
      <xdr:row>6</xdr:row>
      <xdr:rowOff>2222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89" b="9389"/>
        <a:stretch/>
      </xdr:blipFill>
      <xdr:spPr>
        <a:xfrm>
          <a:off x="1" y="469362"/>
          <a:ext cx="1082828" cy="6377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9238</xdr:rowOff>
    </xdr:from>
    <xdr:to>
      <xdr:col>0</xdr:col>
      <xdr:colOff>123825</xdr:colOff>
      <xdr:row>25</xdr:row>
      <xdr:rowOff>89546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910DCF15-5149-40B8-BD1A-522A42BD4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600079</xdr:colOff>
      <xdr:row>35</xdr:row>
      <xdr:rowOff>19050</xdr:rowOff>
    </xdr:from>
    <xdr:to>
      <xdr:col>8</xdr:col>
      <xdr:colOff>78922</xdr:colOff>
      <xdr:row>45</xdr:row>
      <xdr:rowOff>95249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643889</xdr:colOff>
      <xdr:row>35</xdr:row>
      <xdr:rowOff>47625</xdr:rowOff>
    </xdr:from>
    <xdr:to>
      <xdr:col>8</xdr:col>
      <xdr:colOff>866774</xdr:colOff>
      <xdr:row>45</xdr:row>
      <xdr:rowOff>9525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26</xdr:row>
      <xdr:rowOff>9525</xdr:rowOff>
    </xdr:from>
    <xdr:to>
      <xdr:col>0</xdr:col>
      <xdr:colOff>123825</xdr:colOff>
      <xdr:row>34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60960</xdr:colOff>
      <xdr:row>1</xdr:row>
      <xdr:rowOff>9525</xdr:rowOff>
    </xdr:from>
    <xdr:to>
      <xdr:col>0</xdr:col>
      <xdr:colOff>1027464</xdr:colOff>
      <xdr:row>6</xdr:row>
      <xdr:rowOff>60616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" y="240846"/>
          <a:ext cx="966504" cy="67702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17478</xdr:rowOff>
    </xdr:from>
    <xdr:to>
      <xdr:col>0</xdr:col>
      <xdr:colOff>123825</xdr:colOff>
      <xdr:row>24</xdr:row>
      <xdr:rowOff>132826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FBF72DEA-1AB1-404D-BA51-763C18E82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38100</xdr:colOff>
      <xdr:row>35</xdr:row>
      <xdr:rowOff>19050</xdr:rowOff>
    </xdr:from>
    <xdr:to>
      <xdr:col>2</xdr:col>
      <xdr:colOff>600075</xdr:colOff>
      <xdr:row>45</xdr:row>
      <xdr:rowOff>38100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3C1E1CDE-38B5-417B-8608-45C630C81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6</xdr:row>
      <xdr:rowOff>19152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6</xdr:row>
      <xdr:rowOff>19152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9525</xdr:rowOff>
    </xdr:from>
    <xdr:to>
      <xdr:col>0</xdr:col>
      <xdr:colOff>161925</xdr:colOff>
      <xdr:row>16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23812</xdr:rowOff>
    </xdr:from>
    <xdr:to>
      <xdr:col>13</xdr:col>
      <xdr:colOff>666750</xdr:colOff>
      <xdr:row>39</xdr:row>
      <xdr:rowOff>55012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6</xdr:row>
      <xdr:rowOff>19152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6</xdr:row>
      <xdr:rowOff>19152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6</xdr:row>
      <xdr:rowOff>19152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6</xdr:row>
      <xdr:rowOff>19152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</xdr:rowOff>
    </xdr:from>
    <xdr:to>
      <xdr:col>1</xdr:col>
      <xdr:colOff>451350</xdr:colOff>
      <xdr:row>21</xdr:row>
      <xdr:rowOff>19152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1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451350</xdr:colOff>
      <xdr:row>5</xdr:row>
      <xdr:rowOff>144881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5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436792</xdr:colOff>
      <xdr:row>35</xdr:row>
      <xdr:rowOff>9526</xdr:rowOff>
    </xdr:from>
    <xdr:to>
      <xdr:col>7</xdr:col>
      <xdr:colOff>610961</xdr:colOff>
      <xdr:row>45</xdr:row>
      <xdr:rowOff>19051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579664</xdr:colOff>
      <xdr:row>34</xdr:row>
      <xdr:rowOff>142876</xdr:rowOff>
    </xdr:from>
    <xdr:to>
      <xdr:col>8</xdr:col>
      <xdr:colOff>866775</xdr:colOff>
      <xdr:row>45</xdr:row>
      <xdr:rowOff>123825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35</xdr:row>
      <xdr:rowOff>9526</xdr:rowOff>
    </xdr:from>
    <xdr:to>
      <xdr:col>2</xdr:col>
      <xdr:colOff>457200</xdr:colOff>
      <xdr:row>45</xdr:row>
      <xdr:rowOff>43545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26</xdr:row>
      <xdr:rowOff>9525</xdr:rowOff>
    </xdr:from>
    <xdr:to>
      <xdr:col>0</xdr:col>
      <xdr:colOff>123825</xdr:colOff>
      <xdr:row>34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127991</xdr:colOff>
      <xdr:row>1</xdr:row>
      <xdr:rowOff>0</xdr:rowOff>
    </xdr:from>
    <xdr:to>
      <xdr:col>0</xdr:col>
      <xdr:colOff>1038472</xdr:colOff>
      <xdr:row>6</xdr:row>
      <xdr:rowOff>11271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7991" y="231321"/>
          <a:ext cx="910481" cy="6372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152400</xdr:rowOff>
    </xdr:from>
    <xdr:to>
      <xdr:col>0</xdr:col>
      <xdr:colOff>123825</xdr:colOff>
      <xdr:row>24</xdr:row>
      <xdr:rowOff>135775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96DF24D-1E95-42D8-AEE1-39F6213EB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511631</xdr:colOff>
      <xdr:row>35</xdr:row>
      <xdr:rowOff>9525</xdr:rowOff>
    </xdr:from>
    <xdr:to>
      <xdr:col>7</xdr:col>
      <xdr:colOff>666751</xdr:colOff>
      <xdr:row>45</xdr:row>
      <xdr:rowOff>80282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704850</xdr:colOff>
      <xdr:row>35</xdr:row>
      <xdr:rowOff>9524</xdr:rowOff>
    </xdr:from>
    <xdr:to>
      <xdr:col>8</xdr:col>
      <xdr:colOff>876299</xdr:colOff>
      <xdr:row>45</xdr:row>
      <xdr:rowOff>76199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35</xdr:row>
      <xdr:rowOff>9525</xdr:rowOff>
    </xdr:from>
    <xdr:to>
      <xdr:col>2</xdr:col>
      <xdr:colOff>523874</xdr:colOff>
      <xdr:row>45</xdr:row>
      <xdr:rowOff>66676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26</xdr:row>
      <xdr:rowOff>17145</xdr:rowOff>
    </xdr:from>
    <xdr:to>
      <xdr:col>0</xdr:col>
      <xdr:colOff>123825</xdr:colOff>
      <xdr:row>34</xdr:row>
      <xdr:rowOff>7620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99497</xdr:colOff>
      <xdr:row>1</xdr:row>
      <xdr:rowOff>0</xdr:rowOff>
    </xdr:from>
    <xdr:to>
      <xdr:col>0</xdr:col>
      <xdr:colOff>1005217</xdr:colOff>
      <xdr:row>6</xdr:row>
      <xdr:rowOff>7920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497" y="231321"/>
          <a:ext cx="905720" cy="6338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0</xdr:col>
      <xdr:colOff>123825</xdr:colOff>
      <xdr:row>25</xdr:row>
      <xdr:rowOff>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C4DD86EF-FA02-40B0-8531-C831EA6D6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23</xdr:row>
      <xdr:rowOff>38100</xdr:rowOff>
    </xdr:from>
    <xdr:to>
      <xdr:col>7</xdr:col>
      <xdr:colOff>266700</xdr:colOff>
      <xdr:row>45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</xdr:row>
      <xdr:rowOff>9524</xdr:rowOff>
    </xdr:from>
    <xdr:to>
      <xdr:col>0</xdr:col>
      <xdr:colOff>123825</xdr:colOff>
      <xdr:row>23</xdr:row>
      <xdr:rowOff>85724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352425</xdr:colOff>
      <xdr:row>23</xdr:row>
      <xdr:rowOff>38100</xdr:rowOff>
    </xdr:from>
    <xdr:to>
      <xdr:col>13</xdr:col>
      <xdr:colOff>672192</xdr:colOff>
      <xdr:row>45</xdr:row>
      <xdr:rowOff>57150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492580</xdr:colOff>
      <xdr:row>34</xdr:row>
      <xdr:rowOff>133350</xdr:rowOff>
    </xdr:from>
    <xdr:to>
      <xdr:col>8</xdr:col>
      <xdr:colOff>121103</xdr:colOff>
      <xdr:row>45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683080</xdr:colOff>
      <xdr:row>34</xdr:row>
      <xdr:rowOff>133350</xdr:rowOff>
    </xdr:from>
    <xdr:to>
      <xdr:col>8</xdr:col>
      <xdr:colOff>866776</xdr:colOff>
      <xdr:row>44</xdr:row>
      <xdr:rowOff>76199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34</xdr:row>
      <xdr:rowOff>133350</xdr:rowOff>
    </xdr:from>
    <xdr:to>
      <xdr:col>2</xdr:col>
      <xdr:colOff>514349</xdr:colOff>
      <xdr:row>45</xdr:row>
      <xdr:rowOff>47625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26</xdr:row>
      <xdr:rowOff>9525</xdr:rowOff>
    </xdr:from>
    <xdr:to>
      <xdr:col>0</xdr:col>
      <xdr:colOff>123825</xdr:colOff>
      <xdr:row>34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99416</xdr:colOff>
      <xdr:row>1</xdr:row>
      <xdr:rowOff>0</xdr:rowOff>
    </xdr:from>
    <xdr:to>
      <xdr:col>0</xdr:col>
      <xdr:colOff>1007831</xdr:colOff>
      <xdr:row>6</xdr:row>
      <xdr:rowOff>9825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416" y="231321"/>
          <a:ext cx="908415" cy="63575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153184</xdr:rowOff>
    </xdr:from>
    <xdr:to>
      <xdr:col>0</xdr:col>
      <xdr:colOff>123825</xdr:colOff>
      <xdr:row>24</xdr:row>
      <xdr:rowOff>137473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6304CCAA-DB51-4089-802D-516A2B7B6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542928</xdr:colOff>
      <xdr:row>36</xdr:row>
      <xdr:rowOff>9525</xdr:rowOff>
    </xdr:from>
    <xdr:to>
      <xdr:col>8</xdr:col>
      <xdr:colOff>295275</xdr:colOff>
      <xdr:row>45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666748</xdr:colOff>
      <xdr:row>36</xdr:row>
      <xdr:rowOff>9525</xdr:rowOff>
    </xdr:from>
    <xdr:to>
      <xdr:col>8</xdr:col>
      <xdr:colOff>857250</xdr:colOff>
      <xdr:row>45</xdr:row>
      <xdr:rowOff>66675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38100</xdr:colOff>
      <xdr:row>36</xdr:row>
      <xdr:rowOff>9525</xdr:rowOff>
    </xdr:from>
    <xdr:to>
      <xdr:col>2</xdr:col>
      <xdr:colOff>533399</xdr:colOff>
      <xdr:row>45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100159</xdr:colOff>
      <xdr:row>1</xdr:row>
      <xdr:rowOff>0</xdr:rowOff>
    </xdr:from>
    <xdr:to>
      <xdr:col>0</xdr:col>
      <xdr:colOff>1008574</xdr:colOff>
      <xdr:row>6</xdr:row>
      <xdr:rowOff>9825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159" y="231321"/>
          <a:ext cx="908415" cy="63575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15240</xdr:rowOff>
    </xdr:from>
    <xdr:to>
      <xdr:col>0</xdr:col>
      <xdr:colOff>123825</xdr:colOff>
      <xdr:row>35</xdr:row>
      <xdr:rowOff>5715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94F3ED56-E3EB-43F6-A387-8AD04590E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123825</xdr:colOff>
      <xdr:row>25</xdr:row>
      <xdr:rowOff>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FB8D3B56-B169-4526-9032-BB8A1F48B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526597</xdr:colOff>
      <xdr:row>34</xdr:row>
      <xdr:rowOff>152399</xdr:rowOff>
    </xdr:from>
    <xdr:to>
      <xdr:col>7</xdr:col>
      <xdr:colOff>809625</xdr:colOff>
      <xdr:row>45</xdr:row>
      <xdr:rowOff>66674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800100</xdr:colOff>
      <xdr:row>34</xdr:row>
      <xdr:rowOff>152399</xdr:rowOff>
    </xdr:from>
    <xdr:to>
      <xdr:col>8</xdr:col>
      <xdr:colOff>847725</xdr:colOff>
      <xdr:row>45</xdr:row>
      <xdr:rowOff>76199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34</xdr:row>
      <xdr:rowOff>152399</xdr:rowOff>
    </xdr:from>
    <xdr:to>
      <xdr:col>2</xdr:col>
      <xdr:colOff>514349</xdr:colOff>
      <xdr:row>45</xdr:row>
      <xdr:rowOff>76199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101507</xdr:colOff>
      <xdr:row>1</xdr:row>
      <xdr:rowOff>0</xdr:rowOff>
    </xdr:from>
    <xdr:to>
      <xdr:col>0</xdr:col>
      <xdr:colOff>1007227</xdr:colOff>
      <xdr:row>6</xdr:row>
      <xdr:rowOff>7920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1507" y="231321"/>
          <a:ext cx="905720" cy="6338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16420</xdr:rowOff>
    </xdr:from>
    <xdr:to>
      <xdr:col>0</xdr:col>
      <xdr:colOff>123825</xdr:colOff>
      <xdr:row>34</xdr:row>
      <xdr:rowOff>7158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BCD5DB2B-8A6C-4AF1-A626-535F43689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123825</xdr:colOff>
      <xdr:row>24</xdr:row>
      <xdr:rowOff>140918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E9472A4B-ED45-4371-85C3-FDFF7289D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534762</xdr:colOff>
      <xdr:row>35</xdr:row>
      <xdr:rowOff>9525</xdr:rowOff>
    </xdr:from>
    <xdr:to>
      <xdr:col>7</xdr:col>
      <xdr:colOff>845003</xdr:colOff>
      <xdr:row>45</xdr:row>
      <xdr:rowOff>57150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35</xdr:row>
      <xdr:rowOff>9525</xdr:rowOff>
    </xdr:from>
    <xdr:to>
      <xdr:col>8</xdr:col>
      <xdr:colOff>819150</xdr:colOff>
      <xdr:row>45</xdr:row>
      <xdr:rowOff>47625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35</xdr:row>
      <xdr:rowOff>9525</xdr:rowOff>
    </xdr:from>
    <xdr:to>
      <xdr:col>2</xdr:col>
      <xdr:colOff>542924</xdr:colOff>
      <xdr:row>45</xdr:row>
      <xdr:rowOff>85725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102379</xdr:colOff>
      <xdr:row>0</xdr:row>
      <xdr:rowOff>180975</xdr:rowOff>
    </xdr:from>
    <xdr:to>
      <xdr:col>0</xdr:col>
      <xdr:colOff>1007841</xdr:colOff>
      <xdr:row>5</xdr:row>
      <xdr:rowOff>120315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2379" y="180975"/>
          <a:ext cx="905462" cy="64691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30480</xdr:rowOff>
    </xdr:from>
    <xdr:to>
      <xdr:col>0</xdr:col>
      <xdr:colOff>123825</xdr:colOff>
      <xdr:row>33</xdr:row>
      <xdr:rowOff>139494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36580DBB-EF74-4F3B-A9A4-D94C1AD6E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123825</xdr:colOff>
      <xdr:row>24</xdr:row>
      <xdr:rowOff>134470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D0606D90-58F3-43B1-BF1C-A159513CD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530681</xdr:colOff>
      <xdr:row>35</xdr:row>
      <xdr:rowOff>38100</xdr:rowOff>
    </xdr:from>
    <xdr:to>
      <xdr:col>8</xdr:col>
      <xdr:colOff>257175</xdr:colOff>
      <xdr:row>45</xdr:row>
      <xdr:rowOff>54429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790576</xdr:colOff>
      <xdr:row>35</xdr:row>
      <xdr:rowOff>38100</xdr:rowOff>
    </xdr:from>
    <xdr:to>
      <xdr:col>8</xdr:col>
      <xdr:colOff>847726</xdr:colOff>
      <xdr:row>45</xdr:row>
      <xdr:rowOff>65315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38100</xdr:colOff>
      <xdr:row>35</xdr:row>
      <xdr:rowOff>38100</xdr:rowOff>
    </xdr:from>
    <xdr:to>
      <xdr:col>2</xdr:col>
      <xdr:colOff>533399</xdr:colOff>
      <xdr:row>45</xdr:row>
      <xdr:rowOff>61365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100159</xdr:colOff>
      <xdr:row>1</xdr:row>
      <xdr:rowOff>0</xdr:rowOff>
    </xdr:from>
    <xdr:to>
      <xdr:col>0</xdr:col>
      <xdr:colOff>1008574</xdr:colOff>
      <xdr:row>6</xdr:row>
      <xdr:rowOff>9826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159" y="231321"/>
          <a:ext cx="908415" cy="6357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38100</xdr:rowOff>
    </xdr:from>
    <xdr:to>
      <xdr:col>0</xdr:col>
      <xdr:colOff>123825</xdr:colOff>
      <xdr:row>34</xdr:row>
      <xdr:rowOff>2334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517443B8-E25E-44CD-9663-4B9DC7E46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153830</xdr:rowOff>
    </xdr:from>
    <xdr:to>
      <xdr:col>0</xdr:col>
      <xdr:colOff>123825</xdr:colOff>
      <xdr:row>25</xdr:row>
      <xdr:rowOff>3577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F386EF36-9787-4364-BDFE-207F5DCCE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576945</xdr:colOff>
      <xdr:row>36</xdr:row>
      <xdr:rowOff>19050</xdr:rowOff>
    </xdr:from>
    <xdr:to>
      <xdr:col>8</xdr:col>
      <xdr:colOff>205468</xdr:colOff>
      <xdr:row>45</xdr:row>
      <xdr:rowOff>104775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752475</xdr:colOff>
      <xdr:row>36</xdr:row>
      <xdr:rowOff>19050</xdr:rowOff>
    </xdr:from>
    <xdr:to>
      <xdr:col>8</xdr:col>
      <xdr:colOff>857250</xdr:colOff>
      <xdr:row>45</xdr:row>
      <xdr:rowOff>76200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36</xdr:row>
      <xdr:rowOff>19050</xdr:rowOff>
    </xdr:from>
    <xdr:to>
      <xdr:col>2</xdr:col>
      <xdr:colOff>523874</xdr:colOff>
      <xdr:row>45</xdr:row>
      <xdr:rowOff>95923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100764</xdr:colOff>
      <xdr:row>1</xdr:row>
      <xdr:rowOff>0</xdr:rowOff>
    </xdr:from>
    <xdr:to>
      <xdr:col>0</xdr:col>
      <xdr:colOff>1006484</xdr:colOff>
      <xdr:row>6</xdr:row>
      <xdr:rowOff>7920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764" y="231321"/>
          <a:ext cx="905720" cy="6338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38100</xdr:rowOff>
    </xdr:from>
    <xdr:to>
      <xdr:col>0</xdr:col>
      <xdr:colOff>123825</xdr:colOff>
      <xdr:row>35</xdr:row>
      <xdr:rowOff>2334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5B623BC1-622C-4C63-8DB4-1A30FCD59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123825</xdr:colOff>
      <xdr:row>25</xdr:row>
      <xdr:rowOff>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66CA93C6-0911-4301-B89D-4F3F7E0B6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503466</xdr:colOff>
      <xdr:row>34</xdr:row>
      <xdr:rowOff>145598</xdr:rowOff>
    </xdr:from>
    <xdr:to>
      <xdr:col>8</xdr:col>
      <xdr:colOff>352425</xdr:colOff>
      <xdr:row>45</xdr:row>
      <xdr:rowOff>9527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681720</xdr:colOff>
      <xdr:row>34</xdr:row>
      <xdr:rowOff>145598</xdr:rowOff>
    </xdr:from>
    <xdr:to>
      <xdr:col>8</xdr:col>
      <xdr:colOff>828676</xdr:colOff>
      <xdr:row>45</xdr:row>
      <xdr:rowOff>38100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34</xdr:row>
      <xdr:rowOff>145598</xdr:rowOff>
    </xdr:from>
    <xdr:to>
      <xdr:col>2</xdr:col>
      <xdr:colOff>523874</xdr:colOff>
      <xdr:row>45</xdr:row>
      <xdr:rowOff>35083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100764</xdr:colOff>
      <xdr:row>1</xdr:row>
      <xdr:rowOff>0</xdr:rowOff>
    </xdr:from>
    <xdr:to>
      <xdr:col>0</xdr:col>
      <xdr:colOff>1006484</xdr:colOff>
      <xdr:row>6</xdr:row>
      <xdr:rowOff>7920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764" y="231321"/>
          <a:ext cx="905720" cy="6338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30480</xdr:rowOff>
    </xdr:from>
    <xdr:to>
      <xdr:col>0</xdr:col>
      <xdr:colOff>123825</xdr:colOff>
      <xdr:row>33</xdr:row>
      <xdr:rowOff>139494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E1F86573-63EA-4010-85AC-915FC8F73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5404</xdr:rowOff>
    </xdr:from>
    <xdr:to>
      <xdr:col>0</xdr:col>
      <xdr:colOff>123825</xdr:colOff>
      <xdr:row>24</xdr:row>
      <xdr:rowOff>140510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208F2EA3-54E5-4DBF-B5D7-0E5A9FF29A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538845</xdr:colOff>
      <xdr:row>35</xdr:row>
      <xdr:rowOff>134471</xdr:rowOff>
    </xdr:from>
    <xdr:to>
      <xdr:col>8</xdr:col>
      <xdr:colOff>496661</xdr:colOff>
      <xdr:row>45</xdr:row>
      <xdr:rowOff>85725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744311</xdr:colOff>
      <xdr:row>35</xdr:row>
      <xdr:rowOff>134471</xdr:rowOff>
    </xdr:from>
    <xdr:to>
      <xdr:col>8</xdr:col>
      <xdr:colOff>857250</xdr:colOff>
      <xdr:row>45</xdr:row>
      <xdr:rowOff>66676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35</xdr:row>
      <xdr:rowOff>134471</xdr:rowOff>
    </xdr:from>
    <xdr:to>
      <xdr:col>2</xdr:col>
      <xdr:colOff>523874</xdr:colOff>
      <xdr:row>45</xdr:row>
      <xdr:rowOff>66811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98199</xdr:colOff>
      <xdr:row>0</xdr:row>
      <xdr:rowOff>171450</xdr:rowOff>
    </xdr:from>
    <xdr:to>
      <xdr:col>0</xdr:col>
      <xdr:colOff>1009048</xdr:colOff>
      <xdr:row>5</xdr:row>
      <xdr:rowOff>119727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8199" y="171450"/>
          <a:ext cx="910849" cy="66129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30480</xdr:rowOff>
    </xdr:from>
    <xdr:to>
      <xdr:col>0</xdr:col>
      <xdr:colOff>123825</xdr:colOff>
      <xdr:row>34</xdr:row>
      <xdr:rowOff>139494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BE8834E3-5086-4A31-805F-92B713119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123825</xdr:colOff>
      <xdr:row>24</xdr:row>
      <xdr:rowOff>135106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C40968FB-EB07-42E7-BD4E-CAD2D764D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515712</xdr:colOff>
      <xdr:row>34</xdr:row>
      <xdr:rowOff>133350</xdr:rowOff>
    </xdr:from>
    <xdr:to>
      <xdr:col>8</xdr:col>
      <xdr:colOff>664028</xdr:colOff>
      <xdr:row>45</xdr:row>
      <xdr:rowOff>28576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752475</xdr:colOff>
      <xdr:row>35</xdr:row>
      <xdr:rowOff>9525</xdr:rowOff>
    </xdr:from>
    <xdr:to>
      <xdr:col>8</xdr:col>
      <xdr:colOff>838201</xdr:colOff>
      <xdr:row>45</xdr:row>
      <xdr:rowOff>40548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34</xdr:row>
      <xdr:rowOff>133350</xdr:rowOff>
    </xdr:from>
    <xdr:to>
      <xdr:col>2</xdr:col>
      <xdr:colOff>523874</xdr:colOff>
      <xdr:row>45</xdr:row>
      <xdr:rowOff>68969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100159</xdr:colOff>
      <xdr:row>1</xdr:row>
      <xdr:rowOff>0</xdr:rowOff>
    </xdr:from>
    <xdr:to>
      <xdr:col>0</xdr:col>
      <xdr:colOff>1008574</xdr:colOff>
      <xdr:row>6</xdr:row>
      <xdr:rowOff>9825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159" y="231321"/>
          <a:ext cx="908415" cy="63575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30480</xdr:rowOff>
    </xdr:from>
    <xdr:to>
      <xdr:col>0</xdr:col>
      <xdr:colOff>123825</xdr:colOff>
      <xdr:row>33</xdr:row>
      <xdr:rowOff>139494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70BED603-2297-4AEF-A435-6CC97E0E4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15240</xdr:rowOff>
    </xdr:from>
    <xdr:to>
      <xdr:col>0</xdr:col>
      <xdr:colOff>123825</xdr:colOff>
      <xdr:row>24</xdr:row>
      <xdr:rowOff>130176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53849A05-50EE-45A9-80AE-3993F80ED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521156</xdr:colOff>
      <xdr:row>35</xdr:row>
      <xdr:rowOff>9525</xdr:rowOff>
    </xdr:from>
    <xdr:to>
      <xdr:col>8</xdr:col>
      <xdr:colOff>329293</xdr:colOff>
      <xdr:row>45</xdr:row>
      <xdr:rowOff>57150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733425</xdr:colOff>
      <xdr:row>35</xdr:row>
      <xdr:rowOff>9525</xdr:rowOff>
    </xdr:from>
    <xdr:to>
      <xdr:col>8</xdr:col>
      <xdr:colOff>838200</xdr:colOff>
      <xdr:row>44</xdr:row>
      <xdr:rowOff>97729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35</xdr:row>
      <xdr:rowOff>9525</xdr:rowOff>
    </xdr:from>
    <xdr:to>
      <xdr:col>2</xdr:col>
      <xdr:colOff>523874</xdr:colOff>
      <xdr:row>45</xdr:row>
      <xdr:rowOff>43544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100764</xdr:colOff>
      <xdr:row>1</xdr:row>
      <xdr:rowOff>0</xdr:rowOff>
    </xdr:from>
    <xdr:to>
      <xdr:col>0</xdr:col>
      <xdr:colOff>1006484</xdr:colOff>
      <xdr:row>6</xdr:row>
      <xdr:rowOff>7920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764" y="231321"/>
          <a:ext cx="905720" cy="6338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30480</xdr:rowOff>
    </xdr:from>
    <xdr:to>
      <xdr:col>0</xdr:col>
      <xdr:colOff>123825</xdr:colOff>
      <xdr:row>33</xdr:row>
      <xdr:rowOff>139494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386DDBA9-DA4C-4BD3-90DE-5888CBC50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15240</xdr:rowOff>
    </xdr:from>
    <xdr:to>
      <xdr:col>0</xdr:col>
      <xdr:colOff>123825</xdr:colOff>
      <xdr:row>24</xdr:row>
      <xdr:rowOff>130176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1BA2B9B9-5977-44A7-A600-1CABAD4A1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533400</xdr:colOff>
      <xdr:row>20</xdr:row>
      <xdr:rowOff>47755</xdr:rowOff>
    </xdr:from>
    <xdr:to>
      <xdr:col>13</xdr:col>
      <xdr:colOff>675035</xdr:colOff>
      <xdr:row>45</xdr:row>
      <xdr:rowOff>61231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</xdr:row>
      <xdr:rowOff>1</xdr:rowOff>
    </xdr:from>
    <xdr:to>
      <xdr:col>0</xdr:col>
      <xdr:colOff>123825</xdr:colOff>
      <xdr:row>20</xdr:row>
      <xdr:rowOff>28576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38101</xdr:colOff>
      <xdr:row>20</xdr:row>
      <xdr:rowOff>47625</xdr:rowOff>
    </xdr:from>
    <xdr:to>
      <xdr:col>7</xdr:col>
      <xdr:colOff>571501</xdr:colOff>
      <xdr:row>45</xdr:row>
      <xdr:rowOff>66674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104776</xdr:colOff>
      <xdr:row>21</xdr:row>
      <xdr:rowOff>100965</xdr:rowOff>
    </xdr:from>
    <xdr:to>
      <xdr:col>6</xdr:col>
      <xdr:colOff>247650</xdr:colOff>
      <xdr:row>42</xdr:row>
      <xdr:rowOff>34018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152400</xdr:colOff>
      <xdr:row>21</xdr:row>
      <xdr:rowOff>100965</xdr:rowOff>
    </xdr:from>
    <xdr:to>
      <xdr:col>13</xdr:col>
      <xdr:colOff>590550</xdr:colOff>
      <xdr:row>42</xdr:row>
      <xdr:rowOff>3356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</xdr:row>
      <xdr:rowOff>22860</xdr:rowOff>
    </xdr:from>
    <xdr:to>
      <xdr:col>0</xdr:col>
      <xdr:colOff>123825</xdr:colOff>
      <xdr:row>21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73097D4-7B68-4348-9B10-744401EDC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27</xdr:row>
      <xdr:rowOff>2198</xdr:rowOff>
    </xdr:from>
    <xdr:to>
      <xdr:col>4</xdr:col>
      <xdr:colOff>161925</xdr:colOff>
      <xdr:row>41</xdr:row>
      <xdr:rowOff>84470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236220</xdr:colOff>
      <xdr:row>27</xdr:row>
      <xdr:rowOff>2198</xdr:rowOff>
    </xdr:from>
    <xdr:to>
      <xdr:col>11</xdr:col>
      <xdr:colOff>361950</xdr:colOff>
      <xdr:row>41</xdr:row>
      <xdr:rowOff>92126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467733</xdr:colOff>
      <xdr:row>34</xdr:row>
      <xdr:rowOff>129813</xdr:rowOff>
    </xdr:from>
    <xdr:to>
      <xdr:col>9</xdr:col>
      <xdr:colOff>482700</xdr:colOff>
      <xdr:row>44</xdr:row>
      <xdr:rowOff>129540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34961</xdr:rowOff>
    </xdr:from>
    <xdr:to>
      <xdr:col>5</xdr:col>
      <xdr:colOff>271070</xdr:colOff>
      <xdr:row>34</xdr:row>
      <xdr:rowOff>106788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F07A03DE-5E96-4C53-B088-FF5116C797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238460</xdr:colOff>
      <xdr:row>23</xdr:row>
      <xdr:rowOff>36307</xdr:rowOff>
    </xdr:from>
    <xdr:to>
      <xdr:col>13</xdr:col>
      <xdr:colOff>64881</xdr:colOff>
      <xdr:row>34</xdr:row>
      <xdr:rowOff>134730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54D24689-812E-4502-BE4D-3CF418281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11206</xdr:colOff>
      <xdr:row>1</xdr:row>
      <xdr:rowOff>445</xdr:rowOff>
    </xdr:from>
    <xdr:to>
      <xdr:col>11</xdr:col>
      <xdr:colOff>541244</xdr:colOff>
      <xdr:row>13</xdr:row>
      <xdr:rowOff>134471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11206</xdr:colOff>
      <xdr:row>14</xdr:row>
      <xdr:rowOff>44822</xdr:rowOff>
    </xdr:from>
    <xdr:to>
      <xdr:col>11</xdr:col>
      <xdr:colOff>541244</xdr:colOff>
      <xdr:row>26</xdr:row>
      <xdr:rowOff>89200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77039F21-A2DD-43F6-90C0-806B2E34470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11206</xdr:colOff>
      <xdr:row>27</xdr:row>
      <xdr:rowOff>11204</xdr:rowOff>
    </xdr:from>
    <xdr:to>
      <xdr:col>11</xdr:col>
      <xdr:colOff>605118</xdr:colOff>
      <xdr:row>39</xdr:row>
      <xdr:rowOff>55582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549FDC03-BAAB-4FCC-A6FC-ED1EC6269D3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7620</xdr:rowOff>
    </xdr:from>
    <xdr:to>
      <xdr:col>0</xdr:col>
      <xdr:colOff>123825</xdr:colOff>
      <xdr:row>20</xdr:row>
      <xdr:rowOff>7620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1399D390-B4A3-48B7-B840-598E0BC58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141515</xdr:rowOff>
    </xdr:from>
    <xdr:to>
      <xdr:col>5</xdr:col>
      <xdr:colOff>298711</xdr:colOff>
      <xdr:row>57</xdr:row>
      <xdr:rowOff>148375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8C3326D-96CB-42DA-B209-981D3DAD5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66365"/>
          <a:ext cx="3346711" cy="9784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100853</xdr:rowOff>
    </xdr:from>
    <xdr:to>
      <xdr:col>15</xdr:col>
      <xdr:colOff>523875</xdr:colOff>
      <xdr:row>44</xdr:row>
      <xdr:rowOff>9253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</xdr:row>
      <xdr:rowOff>22860</xdr:rowOff>
    </xdr:from>
    <xdr:to>
      <xdr:col>0</xdr:col>
      <xdr:colOff>123825</xdr:colOff>
      <xdr:row>19</xdr:row>
      <xdr:rowOff>149350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E2F870E0-36A3-405D-A9F2-B0A3CE48A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23</xdr:row>
      <xdr:rowOff>38100</xdr:rowOff>
    </xdr:from>
    <xdr:to>
      <xdr:col>7</xdr:col>
      <xdr:colOff>148650</xdr:colOff>
      <xdr:row>41</xdr:row>
      <xdr:rowOff>111126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487363</xdr:colOff>
      <xdr:row>23</xdr:row>
      <xdr:rowOff>28575</xdr:rowOff>
    </xdr:from>
    <xdr:to>
      <xdr:col>13</xdr:col>
      <xdr:colOff>621847</xdr:colOff>
      <xdr:row>41</xdr:row>
      <xdr:rowOff>133350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0</xdr:col>
      <xdr:colOff>123825</xdr:colOff>
      <xdr:row>22</xdr:row>
      <xdr:rowOff>150302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6150D10-98E5-4533-B7EB-9D3C8B265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219075</xdr:colOff>
      <xdr:row>20</xdr:row>
      <xdr:rowOff>9525</xdr:rowOff>
    </xdr:from>
    <xdr:to>
      <xdr:col>13</xdr:col>
      <xdr:colOff>672194</xdr:colOff>
      <xdr:row>44</xdr:row>
      <xdr:rowOff>100693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28575</xdr:colOff>
      <xdr:row>20</xdr:row>
      <xdr:rowOff>9525</xdr:rowOff>
    </xdr:from>
    <xdr:to>
      <xdr:col>8</xdr:col>
      <xdr:colOff>226695</xdr:colOff>
      <xdr:row>43</xdr:row>
      <xdr:rowOff>9525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123825</xdr:colOff>
      <xdr:row>20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79375</xdr:rowOff>
    </xdr:from>
    <xdr:to>
      <xdr:col>15</xdr:col>
      <xdr:colOff>600074</xdr:colOff>
      <xdr:row>44</xdr:row>
      <xdr:rowOff>152399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</xdr:row>
      <xdr:rowOff>19050</xdr:rowOff>
    </xdr:from>
    <xdr:to>
      <xdr:col>0</xdr:col>
      <xdr:colOff>123825</xdr:colOff>
      <xdr:row>19</xdr:row>
      <xdr:rowOff>145540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A90C2FA-292E-418A-9BC0-FB1AB36AF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508000</xdr:colOff>
      <xdr:row>1</xdr:row>
      <xdr:rowOff>6892</xdr:rowOff>
    </xdr:from>
    <xdr:to>
      <xdr:col>11</xdr:col>
      <xdr:colOff>508000</xdr:colOff>
      <xdr:row>14</xdr:row>
      <xdr:rowOff>111125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111125</xdr:colOff>
      <xdr:row>1</xdr:row>
      <xdr:rowOff>6892</xdr:rowOff>
    </xdr:from>
    <xdr:to>
      <xdr:col>8</xdr:col>
      <xdr:colOff>498750</xdr:colOff>
      <xdr:row>16</xdr:row>
      <xdr:rowOff>32021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527050</xdr:colOff>
      <xdr:row>16</xdr:row>
      <xdr:rowOff>105316</xdr:rowOff>
    </xdr:from>
    <xdr:to>
      <xdr:col>11</xdr:col>
      <xdr:colOff>542924</xdr:colOff>
      <xdr:row>28</xdr:row>
      <xdr:rowOff>98425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130175</xdr:colOff>
      <xdr:row>16</xdr:row>
      <xdr:rowOff>105316</xdr:rowOff>
    </xdr:from>
    <xdr:to>
      <xdr:col>8</xdr:col>
      <xdr:colOff>503239</xdr:colOff>
      <xdr:row>29</xdr:row>
      <xdr:rowOff>16416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508000</xdr:colOff>
      <xdr:row>30</xdr:row>
      <xdr:rowOff>38641</xdr:rowOff>
    </xdr:from>
    <xdr:to>
      <xdr:col>11</xdr:col>
      <xdr:colOff>539750</xdr:colOff>
      <xdr:row>40</xdr:row>
      <xdr:rowOff>50255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111125</xdr:colOff>
      <xdr:row>30</xdr:row>
      <xdr:rowOff>38641</xdr:rowOff>
    </xdr:from>
    <xdr:to>
      <xdr:col>8</xdr:col>
      <xdr:colOff>571500</xdr:colOff>
      <xdr:row>39</xdr:row>
      <xdr:rowOff>116112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21</xdr:row>
      <xdr:rowOff>14287</xdr:rowOff>
    </xdr:from>
    <xdr:to>
      <xdr:col>0</xdr:col>
      <xdr:colOff>152400</xdr:colOff>
      <xdr:row>27</xdr:row>
      <xdr:rowOff>152400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35</xdr:row>
      <xdr:rowOff>14286</xdr:rowOff>
    </xdr:from>
    <xdr:to>
      <xdr:col>0</xdr:col>
      <xdr:colOff>114300</xdr:colOff>
      <xdr:row>38</xdr:row>
      <xdr:rowOff>9524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6</xdr:row>
      <xdr:rowOff>14287</xdr:rowOff>
    </xdr:from>
    <xdr:to>
      <xdr:col>0</xdr:col>
      <xdr:colOff>152400</xdr:colOff>
      <xdr:row>14</xdr:row>
      <xdr:rowOff>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_ERU_2206">
  <a:themeElements>
    <a:clrScheme name="ERU">
      <a:dk1>
        <a:srgbClr val="262626"/>
      </a:dk1>
      <a:lt1>
        <a:sysClr val="window" lastClr="FFFFFF"/>
      </a:lt1>
      <a:dk2>
        <a:srgbClr val="233060"/>
      </a:dk2>
      <a:lt2>
        <a:srgbClr val="D0D0D0"/>
      </a:lt2>
      <a:accent1>
        <a:srgbClr val="233060"/>
      </a:accent1>
      <a:accent2>
        <a:srgbClr val="5A6588"/>
      </a:accent2>
      <a:accent3>
        <a:srgbClr val="9198B0"/>
      </a:accent3>
      <a:accent4>
        <a:srgbClr val="C8CBD7"/>
      </a:accent4>
      <a:accent5>
        <a:srgbClr val="DF2B20"/>
      </a:accent5>
      <a:accent6>
        <a:srgbClr val="E86158"/>
      </a:accent6>
      <a:hlink>
        <a:srgbClr val="0563C1"/>
      </a:hlink>
      <a:folHlink>
        <a:srgbClr val="DF2B20"/>
      </a:folHlink>
    </a:clrScheme>
    <a:fontScheme name="Výchozí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Motiv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otiv_ERU" id="{9FFB561D-4E9C-47DD-93C1-073C5FD388E9}" vid="{664F4A23-A473-446F-B730-8F377D84977F}"/>
    </a:ext>
  </a:extLst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mailto:teplo.statistika@eru.gov.cz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B83BD-AAE7-447C-83EA-804F7FED2370}">
  <sheetPr>
    <tabColor rgb="FF92D050"/>
  </sheetPr>
  <dimension ref="A1:K50"/>
  <sheetViews>
    <sheetView showGridLines="0" showWhiteSpace="0" zoomScale="70" zoomScaleNormal="70" zoomScaleSheetLayoutView="55" zoomScalePageLayoutView="70" workbookViewId="0">
      <selection sqref="A1:B1"/>
    </sheetView>
  </sheetViews>
  <sheetFormatPr defaultColWidth="9.140625" defaultRowHeight="12.75"/>
  <cols>
    <col min="1" max="1" width="41.5703125" style="248" customWidth="1"/>
    <col min="2" max="2" width="50.42578125" style="248" customWidth="1"/>
    <col min="3" max="9" width="9.85546875" style="248" customWidth="1"/>
    <col min="10" max="10" width="10.28515625" style="248" customWidth="1"/>
    <col min="11" max="16384" width="9.140625" style="248"/>
  </cols>
  <sheetData>
    <row r="1" spans="1:11" ht="399.75" customHeight="1">
      <c r="A1" s="357" t="s">
        <v>329</v>
      </c>
      <c r="B1" s="358"/>
    </row>
    <row r="2" spans="1:11" ht="400.15" customHeight="1">
      <c r="A2" s="261"/>
      <c r="B2" s="338"/>
      <c r="C2" s="260"/>
      <c r="D2" s="260"/>
      <c r="E2" s="260"/>
      <c r="F2" s="260"/>
      <c r="G2" s="260"/>
      <c r="H2" s="260"/>
      <c r="I2" s="260"/>
      <c r="J2" s="260"/>
      <c r="K2" s="248" t="s">
        <v>203</v>
      </c>
    </row>
    <row r="3" spans="1:11">
      <c r="B3" s="339"/>
      <c r="D3" s="259"/>
      <c r="E3" s="258"/>
      <c r="F3" s="258"/>
      <c r="G3" s="258"/>
      <c r="J3" s="252"/>
    </row>
    <row r="9" spans="1:11">
      <c r="B9" s="257"/>
      <c r="I9" s="256"/>
    </row>
    <row r="10" spans="1:11">
      <c r="B10" s="251"/>
      <c r="C10" s="250"/>
    </row>
    <row r="11" spans="1:11">
      <c r="B11" s="251"/>
      <c r="C11" s="250"/>
    </row>
    <row r="12" spans="1:11">
      <c r="B12" s="251"/>
      <c r="C12" s="250"/>
    </row>
    <row r="13" spans="1:11">
      <c r="A13" s="253"/>
      <c r="B13" s="255"/>
      <c r="C13" s="254"/>
      <c r="D13" s="253"/>
      <c r="E13" s="253"/>
      <c r="F13" s="253"/>
      <c r="G13" s="253"/>
      <c r="H13" s="253"/>
      <c r="I13" s="253"/>
      <c r="J13" s="253"/>
    </row>
    <row r="14" spans="1:11">
      <c r="A14" s="253"/>
      <c r="B14" s="255"/>
      <c r="C14" s="254"/>
      <c r="D14" s="253"/>
      <c r="E14" s="253"/>
      <c r="F14" s="253"/>
      <c r="G14" s="253"/>
      <c r="H14" s="253"/>
      <c r="I14" s="253"/>
      <c r="J14" s="253"/>
    </row>
    <row r="15" spans="1:11">
      <c r="A15" s="253"/>
      <c r="B15" s="255"/>
      <c r="C15" s="254"/>
      <c r="D15" s="253"/>
      <c r="E15" s="253"/>
      <c r="F15" s="253"/>
      <c r="G15" s="253"/>
      <c r="H15" s="253"/>
      <c r="I15" s="253"/>
      <c r="J15" s="253"/>
    </row>
    <row r="16" spans="1:11">
      <c r="A16" s="253"/>
      <c r="B16" s="255"/>
      <c r="C16" s="254"/>
      <c r="D16" s="253"/>
      <c r="E16" s="253"/>
      <c r="F16" s="253"/>
      <c r="G16" s="253"/>
      <c r="H16" s="253"/>
      <c r="I16" s="253"/>
      <c r="J16" s="253"/>
    </row>
    <row r="17" spans="1:10">
      <c r="A17" s="253"/>
      <c r="B17" s="255"/>
      <c r="C17" s="254"/>
      <c r="D17" s="253"/>
      <c r="E17" s="253"/>
      <c r="F17" s="253"/>
      <c r="G17" s="253"/>
      <c r="H17" s="253"/>
      <c r="I17" s="253"/>
      <c r="J17" s="253"/>
    </row>
    <row r="18" spans="1:10">
      <c r="A18" s="253"/>
      <c r="B18" s="255"/>
      <c r="C18" s="254"/>
      <c r="D18" s="253"/>
      <c r="E18" s="253"/>
      <c r="F18" s="253"/>
      <c r="G18" s="253"/>
      <c r="H18" s="253"/>
      <c r="I18" s="253"/>
      <c r="J18" s="253"/>
    </row>
    <row r="19" spans="1:10">
      <c r="A19" s="253"/>
      <c r="B19" s="255"/>
      <c r="C19" s="254"/>
      <c r="D19" s="253"/>
      <c r="E19" s="253"/>
      <c r="F19" s="253"/>
      <c r="G19" s="253"/>
      <c r="H19" s="253"/>
      <c r="I19" s="253"/>
      <c r="J19" s="253"/>
    </row>
    <row r="21" spans="1:10">
      <c r="A21" s="253"/>
      <c r="B21" s="255"/>
      <c r="C21" s="254"/>
      <c r="D21" s="253"/>
      <c r="E21" s="253"/>
      <c r="F21" s="253"/>
      <c r="G21" s="253"/>
      <c r="H21" s="253"/>
      <c r="I21" s="253"/>
      <c r="J21" s="253"/>
    </row>
    <row r="22" spans="1:10">
      <c r="A22" s="253"/>
      <c r="B22" s="255"/>
      <c r="C22" s="254"/>
      <c r="D22" s="253"/>
      <c r="E22" s="253"/>
      <c r="F22" s="253"/>
      <c r="G22" s="253"/>
      <c r="H22" s="253"/>
      <c r="I22" s="253"/>
      <c r="J22" s="253"/>
    </row>
    <row r="23" spans="1:10">
      <c r="A23" s="253"/>
      <c r="B23" s="255"/>
      <c r="C23" s="254"/>
      <c r="D23" s="253"/>
      <c r="E23" s="253"/>
      <c r="F23" s="253"/>
      <c r="G23" s="253"/>
      <c r="H23" s="253"/>
      <c r="I23" s="253"/>
      <c r="J23" s="253"/>
    </row>
    <row r="25" spans="1:10">
      <c r="A25" s="253"/>
      <c r="C25" s="254"/>
      <c r="D25" s="253"/>
      <c r="E25" s="253"/>
      <c r="F25" s="253"/>
      <c r="G25" s="253"/>
      <c r="H25" s="253"/>
      <c r="I25" s="253"/>
      <c r="J25" s="253"/>
    </row>
    <row r="26" spans="1:10">
      <c r="A26" s="253"/>
      <c r="C26" s="254"/>
      <c r="D26" s="253"/>
      <c r="E26" s="253"/>
      <c r="F26" s="253"/>
      <c r="G26" s="253"/>
      <c r="H26" s="253"/>
      <c r="I26" s="253"/>
      <c r="J26" s="253"/>
    </row>
    <row r="27" spans="1:10">
      <c r="A27" s="253"/>
      <c r="C27" s="254"/>
      <c r="D27" s="253"/>
      <c r="E27" s="253"/>
      <c r="F27" s="253"/>
      <c r="G27" s="253"/>
      <c r="H27" s="253"/>
      <c r="I27" s="253"/>
      <c r="J27" s="253"/>
    </row>
    <row r="28" spans="1:10">
      <c r="A28" s="359"/>
      <c r="B28" s="359"/>
      <c r="C28" s="359"/>
      <c r="D28" s="359"/>
      <c r="E28" s="359"/>
      <c r="F28" s="359"/>
      <c r="G28" s="359"/>
      <c r="H28" s="359"/>
      <c r="I28" s="359"/>
      <c r="J28" s="359"/>
    </row>
    <row r="29" spans="1:10">
      <c r="A29" s="253"/>
      <c r="B29" s="255"/>
      <c r="C29" s="254"/>
      <c r="D29" s="253"/>
      <c r="E29" s="253"/>
      <c r="F29" s="253"/>
      <c r="G29" s="253"/>
      <c r="H29" s="253"/>
      <c r="I29" s="253"/>
      <c r="J29" s="253"/>
    </row>
    <row r="31" spans="1:10">
      <c r="A31" s="253"/>
      <c r="B31" s="255"/>
      <c r="C31" s="254"/>
      <c r="D31" s="253"/>
      <c r="E31" s="253"/>
      <c r="F31" s="253"/>
      <c r="G31" s="253"/>
      <c r="H31" s="253"/>
      <c r="I31" s="253"/>
      <c r="J31" s="253"/>
    </row>
    <row r="32" spans="1:10">
      <c r="A32" s="253"/>
      <c r="B32" s="255"/>
      <c r="C32" s="254"/>
      <c r="D32" s="253"/>
      <c r="E32" s="253"/>
      <c r="F32" s="253"/>
      <c r="G32" s="253"/>
      <c r="H32" s="253"/>
      <c r="I32" s="253"/>
      <c r="J32" s="253"/>
    </row>
    <row r="33" spans="1:10">
      <c r="A33" s="360"/>
      <c r="B33" s="360"/>
      <c r="C33" s="360"/>
      <c r="D33" s="360"/>
      <c r="E33" s="360"/>
      <c r="F33" s="360"/>
      <c r="G33" s="360"/>
      <c r="H33" s="360"/>
      <c r="I33" s="360"/>
      <c r="J33" s="360"/>
    </row>
    <row r="34" spans="1:10">
      <c r="B34" s="252"/>
      <c r="C34" s="252"/>
      <c r="D34" s="252"/>
      <c r="E34" s="252"/>
      <c r="F34" s="252"/>
      <c r="G34" s="252"/>
      <c r="H34" s="252"/>
      <c r="I34" s="252"/>
      <c r="J34" s="252"/>
    </row>
    <row r="37" spans="1:10">
      <c r="B37" s="251"/>
      <c r="C37" s="250"/>
    </row>
    <row r="39" spans="1:10">
      <c r="B39" s="249"/>
      <c r="C39" s="249"/>
      <c r="D39" s="249"/>
      <c r="E39" s="249"/>
      <c r="F39" s="249"/>
      <c r="G39" s="249"/>
      <c r="H39" s="249"/>
      <c r="I39" s="249"/>
    </row>
    <row r="50" spans="1:10">
      <c r="A50" s="361"/>
      <c r="B50" s="361"/>
      <c r="C50" s="361"/>
      <c r="D50" s="361"/>
      <c r="E50" s="361"/>
      <c r="F50" s="361"/>
      <c r="G50" s="361"/>
      <c r="H50" s="361"/>
      <c r="I50" s="361"/>
      <c r="J50" s="361"/>
    </row>
  </sheetData>
  <mergeCells count="4">
    <mergeCell ref="A1:B1"/>
    <mergeCell ref="A28:J28"/>
    <mergeCell ref="A33:J33"/>
    <mergeCell ref="A50:J50"/>
  </mergeCells>
  <printOptions verticalCentered="1"/>
  <pageMargins left="0.59055118110236227" right="0.59055118110236227" top="0.39370078740157483" bottom="0.59055118110236227" header="0" footer="0"/>
  <pageSetup paperSize="9" scale="9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1"/>
  <dimension ref="A1:V49"/>
  <sheetViews>
    <sheetView showGridLines="0" tabSelected="1" zoomScaleNormal="100" zoomScaleSheetLayoutView="100" workbookViewId="0">
      <selection activeCell="R37" sqref="R37"/>
    </sheetView>
  </sheetViews>
  <sheetFormatPr defaultColWidth="9.140625" defaultRowHeight="12.75"/>
  <cols>
    <col min="1" max="1" width="30.85546875" style="2" customWidth="1"/>
    <col min="2" max="13" width="8.5703125" style="2" customWidth="1"/>
    <col min="14" max="14" width="10.42578125" style="2" customWidth="1"/>
    <col min="15" max="15" width="8.42578125" style="2" customWidth="1"/>
    <col min="16" max="16" width="11.42578125" style="2" bestFit="1" customWidth="1"/>
    <col min="17" max="16384" width="9.140625" style="2"/>
  </cols>
  <sheetData>
    <row r="1" spans="1:22" ht="20.25">
      <c r="A1" s="175" t="s">
        <v>244</v>
      </c>
      <c r="N1" s="238" t="str">
        <f>'3'!N1</f>
        <v>IV. čtvrtletí 2023</v>
      </c>
    </row>
    <row r="2" spans="1:22" s="66" customFormat="1" ht="18">
      <c r="A2" s="234" t="s">
        <v>245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</row>
    <row r="3" spans="1:22" s="7" customFormat="1" ht="6" customHeight="1"/>
    <row r="4" spans="1:22" s="7" customFormat="1" ht="12">
      <c r="A4" s="370">
        <v>2024</v>
      </c>
      <c r="B4" s="371" t="s">
        <v>42</v>
      </c>
      <c r="C4" s="372"/>
      <c r="D4" s="373"/>
      <c r="E4" s="372" t="s">
        <v>43</v>
      </c>
      <c r="F4" s="372"/>
      <c r="G4" s="372"/>
      <c r="H4" s="371" t="s">
        <v>44</v>
      </c>
      <c r="I4" s="372"/>
      <c r="J4" s="373"/>
      <c r="K4" s="371" t="s">
        <v>45</v>
      </c>
      <c r="L4" s="372"/>
      <c r="M4" s="373"/>
      <c r="N4" s="209" t="s">
        <v>7</v>
      </c>
    </row>
    <row r="5" spans="1:22" s="7" customFormat="1" ht="12" customHeight="1">
      <c r="A5" s="370"/>
      <c r="B5" s="274" t="s">
        <v>8</v>
      </c>
      <c r="C5" s="264" t="s">
        <v>9</v>
      </c>
      <c r="D5" s="275" t="s">
        <v>10</v>
      </c>
      <c r="E5" s="193" t="s">
        <v>11</v>
      </c>
      <c r="F5" s="193" t="s">
        <v>12</v>
      </c>
      <c r="G5" s="193" t="s">
        <v>13</v>
      </c>
      <c r="H5" s="274" t="s">
        <v>14</v>
      </c>
      <c r="I5" s="264" t="s">
        <v>15</v>
      </c>
      <c r="J5" s="275" t="s">
        <v>16</v>
      </c>
      <c r="K5" s="274" t="s">
        <v>17</v>
      </c>
      <c r="L5" s="264" t="s">
        <v>18</v>
      </c>
      <c r="M5" s="275" t="s">
        <v>19</v>
      </c>
      <c r="N5" s="194"/>
    </row>
    <row r="6" spans="1:22" s="7" customFormat="1" ht="12" customHeight="1">
      <c r="A6" s="375" t="s">
        <v>116</v>
      </c>
      <c r="B6" s="376">
        <f>SUM(B7:D7)</f>
        <v>27411.277369999996</v>
      </c>
      <c r="C6" s="377"/>
      <c r="D6" s="378"/>
      <c r="E6" s="377">
        <f>SUM(E7:G7)</f>
        <v>11623.827739000004</v>
      </c>
      <c r="F6" s="377"/>
      <c r="G6" s="377"/>
      <c r="H6" s="376">
        <f>SUM(H7:J7)</f>
        <v>8154.0857310000001</v>
      </c>
      <c r="I6" s="377"/>
      <c r="J6" s="378"/>
      <c r="K6" s="376">
        <f>SUM(K7:M7)</f>
        <v>25395.592506000001</v>
      </c>
      <c r="L6" s="377"/>
      <c r="M6" s="378"/>
      <c r="N6" s="365">
        <f>SUM(B7:M7)</f>
        <v>72584.783345999997</v>
      </c>
    </row>
    <row r="7" spans="1:22" s="64" customFormat="1" ht="12" customHeight="1">
      <c r="A7" s="375"/>
      <c r="B7" s="278">
        <f>SUM(B8:B23)</f>
        <v>11743.144724</v>
      </c>
      <c r="C7" s="262">
        <f t="shared" ref="C7:M7" si="0">SUM(C8:C23)</f>
        <v>8169.2458019999985</v>
      </c>
      <c r="D7" s="279">
        <f t="shared" si="0"/>
        <v>7498.8868439999987</v>
      </c>
      <c r="E7" s="343">
        <f t="shared" si="0"/>
        <v>5470.2520000000004</v>
      </c>
      <c r="F7" s="343">
        <f t="shared" si="0"/>
        <v>3435.6596740000014</v>
      </c>
      <c r="G7" s="343">
        <f t="shared" si="0"/>
        <v>2717.9160650000003</v>
      </c>
      <c r="H7" s="294">
        <f t="shared" si="0"/>
        <v>2445.0127619999998</v>
      </c>
      <c r="I7" s="344">
        <f t="shared" si="0"/>
        <v>2494.4386650000006</v>
      </c>
      <c r="J7" s="279">
        <f t="shared" si="0"/>
        <v>3214.6343040000002</v>
      </c>
      <c r="K7" s="294">
        <f t="shared" si="0"/>
        <v>5912.5939490000001</v>
      </c>
      <c r="L7" s="354">
        <f t="shared" si="0"/>
        <v>9030.3947310000003</v>
      </c>
      <c r="M7" s="279">
        <f t="shared" si="0"/>
        <v>10452.603825999999</v>
      </c>
      <c r="N7" s="365"/>
      <c r="P7" s="133"/>
      <c r="Q7" s="133"/>
      <c r="R7" s="133"/>
      <c r="S7" s="133"/>
      <c r="T7" s="133"/>
    </row>
    <row r="8" spans="1:22" s="7" customFormat="1" ht="12" customHeight="1">
      <c r="A8" s="166" t="s">
        <v>40</v>
      </c>
      <c r="B8" s="276">
        <v>1219.2779549999996</v>
      </c>
      <c r="C8" s="263">
        <v>986.02125000000001</v>
      </c>
      <c r="D8" s="277">
        <v>971.33242599999994</v>
      </c>
      <c r="E8" s="290">
        <v>734.99290700000006</v>
      </c>
      <c r="F8" s="290">
        <v>456.92799399999996</v>
      </c>
      <c r="G8" s="290">
        <v>344.00761999999997</v>
      </c>
      <c r="H8" s="292">
        <v>340.26512200000002</v>
      </c>
      <c r="I8" s="290">
        <v>333.209272</v>
      </c>
      <c r="J8" s="277">
        <v>435.28561300000024</v>
      </c>
      <c r="K8" s="292">
        <v>800.39074300000016</v>
      </c>
      <c r="L8" s="290">
        <v>1153.870864</v>
      </c>
      <c r="M8" s="277">
        <v>1276.1791890000002</v>
      </c>
      <c r="N8" s="189">
        <f>SUM(B8:M8)</f>
        <v>9051.7609549999997</v>
      </c>
      <c r="P8" s="8"/>
      <c r="Q8" s="121"/>
      <c r="R8" s="128"/>
      <c r="S8" s="128"/>
      <c r="T8" s="128"/>
      <c r="U8" s="41"/>
    </row>
    <row r="9" spans="1:22" s="7" customFormat="1" ht="12" customHeight="1">
      <c r="A9" s="166" t="s">
        <v>39</v>
      </c>
      <c r="B9" s="276">
        <v>59.192023999999996</v>
      </c>
      <c r="C9" s="263">
        <v>52.13147</v>
      </c>
      <c r="D9" s="277">
        <v>48.926086000000019</v>
      </c>
      <c r="E9" s="290">
        <v>41.396479000000014</v>
      </c>
      <c r="F9" s="290">
        <v>32.999497000000005</v>
      </c>
      <c r="G9" s="290">
        <v>27.263393000000011</v>
      </c>
      <c r="H9" s="292">
        <v>24.831749000000002</v>
      </c>
      <c r="I9" s="290">
        <v>23.646503999999997</v>
      </c>
      <c r="J9" s="277">
        <v>29.288890000000013</v>
      </c>
      <c r="K9" s="292">
        <v>46.658981000000004</v>
      </c>
      <c r="L9" s="290">
        <v>55.881539000000004</v>
      </c>
      <c r="M9" s="277">
        <v>62.081965000000018</v>
      </c>
      <c r="N9" s="189">
        <f>SUM(B9:M9)</f>
        <v>504.29857700000008</v>
      </c>
      <c r="P9" s="8"/>
      <c r="Q9" s="121"/>
      <c r="R9" s="128"/>
      <c r="S9" s="128"/>
      <c r="T9" s="128"/>
      <c r="U9" s="41"/>
    </row>
    <row r="10" spans="1:22" s="7" customFormat="1" ht="12" customHeight="1">
      <c r="A10" s="166" t="s">
        <v>38</v>
      </c>
      <c r="B10" s="276">
        <v>1057.245126</v>
      </c>
      <c r="C10" s="263">
        <v>633.10364000000004</v>
      </c>
      <c r="D10" s="277">
        <v>577.22798399999999</v>
      </c>
      <c r="E10" s="290">
        <v>391.00806299999999</v>
      </c>
      <c r="F10" s="290">
        <v>157.555207</v>
      </c>
      <c r="G10" s="290">
        <v>118.582306</v>
      </c>
      <c r="H10" s="292">
        <v>84.394270000000006</v>
      </c>
      <c r="I10" s="290">
        <v>101.172562</v>
      </c>
      <c r="J10" s="277">
        <v>126.58607800000001</v>
      </c>
      <c r="K10" s="292">
        <v>379.98551600000002</v>
      </c>
      <c r="L10" s="290">
        <v>708.44134999999994</v>
      </c>
      <c r="M10" s="277">
        <v>821.035616</v>
      </c>
      <c r="N10" s="189">
        <f>SUM(B10:M10)</f>
        <v>5156.3377179999998</v>
      </c>
      <c r="P10" s="8"/>
      <c r="Q10" s="121"/>
      <c r="R10" s="128"/>
      <c r="S10" s="128"/>
      <c r="T10" s="128"/>
      <c r="U10" s="41"/>
    </row>
    <row r="11" spans="1:22" s="7" customFormat="1" ht="12" customHeight="1">
      <c r="A11" s="166" t="s">
        <v>60</v>
      </c>
      <c r="B11" s="276">
        <v>6.8511129999999998</v>
      </c>
      <c r="C11" s="263">
        <v>6.9166720000000002</v>
      </c>
      <c r="D11" s="277">
        <v>7.9428000000000001</v>
      </c>
      <c r="E11" s="290">
        <v>7.6741800000000007</v>
      </c>
      <c r="F11" s="290">
        <v>8.6690079999999998</v>
      </c>
      <c r="G11" s="290">
        <v>6.8756769999999996</v>
      </c>
      <c r="H11" s="292">
        <v>3.7535349999999998</v>
      </c>
      <c r="I11" s="290">
        <v>9.4230760000000018</v>
      </c>
      <c r="J11" s="277">
        <v>10.105546999999998</v>
      </c>
      <c r="K11" s="292">
        <v>8.5945470000000004</v>
      </c>
      <c r="L11" s="290">
        <v>4.3864850000000004</v>
      </c>
      <c r="M11" s="277">
        <v>5.7698309999999999</v>
      </c>
      <c r="N11" s="189">
        <f t="shared" ref="N11:N21" si="1">SUM(B11:M11)</f>
        <v>86.962471000000008</v>
      </c>
      <c r="P11" s="8"/>
      <c r="Q11" s="121"/>
      <c r="R11" s="128"/>
      <c r="S11" s="128"/>
      <c r="T11" s="128"/>
      <c r="U11" s="41"/>
    </row>
    <row r="12" spans="1:22" s="7" customFormat="1" ht="12" customHeight="1">
      <c r="A12" s="166" t="s">
        <v>61</v>
      </c>
      <c r="B12" s="276">
        <v>12.037753901786701</v>
      </c>
      <c r="C12" s="263">
        <v>8.7004922847878792</v>
      </c>
      <c r="D12" s="277">
        <v>8.9156231650099826</v>
      </c>
      <c r="E12" s="290">
        <v>7.5268091244679498</v>
      </c>
      <c r="F12" s="290">
        <v>5.9726838815043246</v>
      </c>
      <c r="G12" s="290">
        <v>6.1974480793614166</v>
      </c>
      <c r="H12" s="292">
        <v>6.7944176832414813</v>
      </c>
      <c r="I12" s="290">
        <v>5.4503265475520024</v>
      </c>
      <c r="J12" s="277">
        <v>4.7657403334656614</v>
      </c>
      <c r="K12" s="292">
        <v>8.5899960005731533</v>
      </c>
      <c r="L12" s="290">
        <v>9.1153282582036059</v>
      </c>
      <c r="M12" s="277">
        <v>10.078562740045843</v>
      </c>
      <c r="N12" s="189">
        <f t="shared" si="1"/>
        <v>94.145181999999991</v>
      </c>
      <c r="P12" s="8"/>
      <c r="Q12" s="121"/>
      <c r="R12" s="128"/>
      <c r="S12" s="128"/>
      <c r="T12" s="128"/>
      <c r="U12" s="41"/>
    </row>
    <row r="13" spans="1:22" s="7" customFormat="1" ht="12" customHeight="1">
      <c r="A13" s="166" t="s">
        <v>62</v>
      </c>
      <c r="B13" s="276">
        <v>0.27752000000000004</v>
      </c>
      <c r="C13" s="263">
        <v>0.10791000000000001</v>
      </c>
      <c r="D13" s="277">
        <v>0.20577999999999999</v>
      </c>
      <c r="E13" s="290">
        <v>0.11172</v>
      </c>
      <c r="F13" s="290">
        <v>0.10122999999999999</v>
      </c>
      <c r="G13" s="290">
        <v>8.9779999999999999E-2</v>
      </c>
      <c r="H13" s="292">
        <v>0.10849</v>
      </c>
      <c r="I13" s="290">
        <v>0.10258</v>
      </c>
      <c r="J13" s="277">
        <v>0.12323999999999999</v>
      </c>
      <c r="K13" s="292">
        <v>0.18567000000000003</v>
      </c>
      <c r="L13" s="290">
        <v>0.26630000000000004</v>
      </c>
      <c r="M13" s="277">
        <v>0.30656899999999998</v>
      </c>
      <c r="N13" s="189">
        <f t="shared" si="1"/>
        <v>1.9867889999999999</v>
      </c>
      <c r="P13" s="8"/>
      <c r="Q13" s="121"/>
      <c r="R13" s="128"/>
      <c r="S13" s="128"/>
      <c r="T13" s="128"/>
      <c r="U13" s="41"/>
      <c r="V13" s="130"/>
    </row>
    <row r="14" spans="1:22" s="7" customFormat="1" ht="12" customHeight="1">
      <c r="A14" s="166" t="s">
        <v>37</v>
      </c>
      <c r="B14" s="276">
        <v>5337.3372890000001</v>
      </c>
      <c r="C14" s="263">
        <v>3636.5824839999991</v>
      </c>
      <c r="D14" s="277">
        <v>3222.3831299999997</v>
      </c>
      <c r="E14" s="290">
        <v>2323.4977669999994</v>
      </c>
      <c r="F14" s="290">
        <v>1359.2454990000006</v>
      </c>
      <c r="G14" s="290">
        <v>1005.4829089999998</v>
      </c>
      <c r="H14" s="292">
        <v>691.94563099999982</v>
      </c>
      <c r="I14" s="290">
        <v>788.14713899999992</v>
      </c>
      <c r="J14" s="277">
        <v>1332.0176670000003</v>
      </c>
      <c r="K14" s="292">
        <v>2426.7960779999999</v>
      </c>
      <c r="L14" s="290">
        <v>3883.3145560000003</v>
      </c>
      <c r="M14" s="277">
        <v>4598.8310620000002</v>
      </c>
      <c r="N14" s="189">
        <f t="shared" si="1"/>
        <v>30605.581211000001</v>
      </c>
      <c r="P14" s="8"/>
      <c r="Q14" s="121"/>
      <c r="R14" s="128"/>
      <c r="S14" s="128"/>
      <c r="T14" s="128"/>
      <c r="U14" s="41"/>
      <c r="V14" s="130"/>
    </row>
    <row r="15" spans="1:22" s="7" customFormat="1" ht="12" customHeight="1">
      <c r="A15" s="166" t="s">
        <v>72</v>
      </c>
      <c r="B15" s="276">
        <v>165.14170999999999</v>
      </c>
      <c r="C15" s="263">
        <v>95.534589999999994</v>
      </c>
      <c r="D15" s="277">
        <v>105.88573999999998</v>
      </c>
      <c r="E15" s="290">
        <v>77.802720000000008</v>
      </c>
      <c r="F15" s="290">
        <v>44.144090000000006</v>
      </c>
      <c r="G15" s="290">
        <v>28.215979999999998</v>
      </c>
      <c r="H15" s="292">
        <v>16.845170000000003</v>
      </c>
      <c r="I15" s="290">
        <v>5.9046500000000002</v>
      </c>
      <c r="J15" s="277">
        <v>9.79908</v>
      </c>
      <c r="K15" s="292">
        <v>80.353499999999997</v>
      </c>
      <c r="L15" s="290">
        <v>134.50604000000001</v>
      </c>
      <c r="M15" s="277">
        <v>153.84072999999998</v>
      </c>
      <c r="N15" s="189">
        <f t="shared" si="1"/>
        <v>917.97400000000005</v>
      </c>
      <c r="P15" s="8"/>
      <c r="Q15" s="121"/>
      <c r="R15" s="128"/>
      <c r="S15" s="128"/>
      <c r="T15" s="128"/>
      <c r="U15" s="41"/>
      <c r="V15" s="130"/>
    </row>
    <row r="16" spans="1:22" s="7" customFormat="1" ht="12" customHeight="1">
      <c r="A16" s="166" t="s">
        <v>36</v>
      </c>
      <c r="B16" s="276">
        <v>0</v>
      </c>
      <c r="C16" s="263">
        <v>0</v>
      </c>
      <c r="D16" s="277">
        <v>0</v>
      </c>
      <c r="E16" s="290">
        <v>0</v>
      </c>
      <c r="F16" s="290">
        <v>0</v>
      </c>
      <c r="G16" s="290">
        <v>0</v>
      </c>
      <c r="H16" s="292">
        <v>0</v>
      </c>
      <c r="I16" s="290">
        <v>0</v>
      </c>
      <c r="J16" s="277">
        <v>0</v>
      </c>
      <c r="K16" s="292">
        <v>0</v>
      </c>
      <c r="L16" s="290">
        <v>3.5999999999999997E-2</v>
      </c>
      <c r="M16" s="277">
        <v>0.02</v>
      </c>
      <c r="N16" s="189">
        <f t="shared" si="1"/>
        <v>5.5999999999999994E-2</v>
      </c>
      <c r="P16" s="8"/>
      <c r="Q16" s="121"/>
      <c r="R16" s="128"/>
      <c r="S16" s="128"/>
      <c r="T16" s="128"/>
      <c r="U16" s="41"/>
      <c r="V16" s="130"/>
    </row>
    <row r="17" spans="1:22" s="7" customFormat="1" ht="12" customHeight="1">
      <c r="A17" s="166" t="s">
        <v>35</v>
      </c>
      <c r="B17" s="276">
        <v>87.920591000000002</v>
      </c>
      <c r="C17" s="263">
        <v>87.642083</v>
      </c>
      <c r="D17" s="277">
        <v>75.262092999999993</v>
      </c>
      <c r="E17" s="290">
        <v>93.502456000000009</v>
      </c>
      <c r="F17" s="290">
        <v>74.908930999999995</v>
      </c>
      <c r="G17" s="290">
        <v>82.181916999999999</v>
      </c>
      <c r="H17" s="292">
        <v>81.671397999999996</v>
      </c>
      <c r="I17" s="290">
        <v>74.594770000000011</v>
      </c>
      <c r="J17" s="277">
        <v>64.546924000000004</v>
      </c>
      <c r="K17" s="292">
        <v>69.468662000000009</v>
      </c>
      <c r="L17" s="290">
        <v>88.05265</v>
      </c>
      <c r="M17" s="277">
        <v>87.946095999999997</v>
      </c>
      <c r="N17" s="189">
        <f t="shared" si="1"/>
        <v>967.69857100000002</v>
      </c>
      <c r="P17" s="8"/>
      <c r="Q17" s="121"/>
      <c r="R17" s="128"/>
      <c r="S17" s="128"/>
      <c r="T17" s="128"/>
      <c r="U17" s="41"/>
      <c r="V17" s="130"/>
    </row>
    <row r="18" spans="1:22" s="7" customFormat="1" ht="12" customHeight="1">
      <c r="A18" s="166" t="s">
        <v>34</v>
      </c>
      <c r="B18" s="276">
        <v>8.6092589999999998</v>
      </c>
      <c r="C18" s="263">
        <v>2.5861530000000004</v>
      </c>
      <c r="D18" s="277">
        <v>1.202213</v>
      </c>
      <c r="E18" s="290">
        <v>4.2201209999999989</v>
      </c>
      <c r="F18" s="290">
        <v>0.60944900000000002</v>
      </c>
      <c r="G18" s="290">
        <v>0.52254899999999993</v>
      </c>
      <c r="H18" s="292">
        <v>0.25546400000000002</v>
      </c>
      <c r="I18" s="290">
        <v>0.83323500000000006</v>
      </c>
      <c r="J18" s="277">
        <v>2.2809359999999996</v>
      </c>
      <c r="K18" s="292">
        <v>4.199396000000001</v>
      </c>
      <c r="L18" s="290">
        <v>7.9157079999999995</v>
      </c>
      <c r="M18" s="277">
        <v>7.4348179999999999</v>
      </c>
      <c r="N18" s="189">
        <f t="shared" si="1"/>
        <v>40.669301000000004</v>
      </c>
      <c r="P18" s="8"/>
      <c r="Q18" s="121"/>
      <c r="R18" s="128"/>
      <c r="S18" s="128"/>
      <c r="T18" s="128"/>
      <c r="U18" s="41"/>
      <c r="V18" s="130"/>
    </row>
    <row r="19" spans="1:22" s="7" customFormat="1" ht="12" customHeight="1">
      <c r="A19" s="166" t="s">
        <v>33</v>
      </c>
      <c r="B19" s="276">
        <v>336.76181799999995</v>
      </c>
      <c r="C19" s="263">
        <v>325.54970799999995</v>
      </c>
      <c r="D19" s="277">
        <v>318.90088400000002</v>
      </c>
      <c r="E19" s="290">
        <v>290.30203799999992</v>
      </c>
      <c r="F19" s="290">
        <v>250.481111</v>
      </c>
      <c r="G19" s="290">
        <v>219.73164399999999</v>
      </c>
      <c r="H19" s="292">
        <v>197.14690600000003</v>
      </c>
      <c r="I19" s="290">
        <v>218.298967</v>
      </c>
      <c r="J19" s="277">
        <v>201.44562299999998</v>
      </c>
      <c r="K19" s="292">
        <v>256.58018099999998</v>
      </c>
      <c r="L19" s="290">
        <v>351.12974400000007</v>
      </c>
      <c r="M19" s="277">
        <v>340.74556000000001</v>
      </c>
      <c r="N19" s="189">
        <f t="shared" si="1"/>
        <v>3307.0741839999996</v>
      </c>
      <c r="P19" s="8"/>
      <c r="Q19" s="121"/>
      <c r="R19" s="128"/>
      <c r="S19" s="128"/>
      <c r="T19" s="128"/>
      <c r="U19" s="41"/>
      <c r="V19" s="130"/>
    </row>
    <row r="20" spans="1:22" s="7" customFormat="1" ht="12" customHeight="1">
      <c r="A20" s="166" t="s">
        <v>32</v>
      </c>
      <c r="B20" s="276">
        <v>207.39221799999996</v>
      </c>
      <c r="C20" s="263">
        <v>198.91372700000002</v>
      </c>
      <c r="D20" s="277">
        <v>200.76551000000001</v>
      </c>
      <c r="E20" s="290">
        <v>195.49948000000001</v>
      </c>
      <c r="F20" s="290">
        <v>185.05208599999992</v>
      </c>
      <c r="G20" s="290">
        <v>139.98778799999999</v>
      </c>
      <c r="H20" s="292">
        <v>141.71013500000001</v>
      </c>
      <c r="I20" s="290">
        <v>125.158238</v>
      </c>
      <c r="J20" s="277">
        <v>114.213651</v>
      </c>
      <c r="K20" s="292">
        <v>213.26547600000004</v>
      </c>
      <c r="L20" s="290">
        <v>200.13072599999998</v>
      </c>
      <c r="M20" s="277">
        <v>215.81151799999998</v>
      </c>
      <c r="N20" s="189">
        <f t="shared" si="1"/>
        <v>2137.9005529999999</v>
      </c>
      <c r="P20" s="8"/>
      <c r="Q20" s="121"/>
      <c r="R20" s="128"/>
      <c r="S20" s="128"/>
      <c r="T20" s="128"/>
      <c r="U20" s="41"/>
      <c r="V20" s="130"/>
    </row>
    <row r="21" spans="1:22" s="7" customFormat="1" ht="12" customHeight="1">
      <c r="A21" s="166" t="s">
        <v>3</v>
      </c>
      <c r="B21" s="276">
        <v>0</v>
      </c>
      <c r="C21" s="263">
        <v>0</v>
      </c>
      <c r="D21" s="277">
        <v>0</v>
      </c>
      <c r="E21" s="290">
        <v>0</v>
      </c>
      <c r="F21" s="290">
        <v>0</v>
      </c>
      <c r="G21" s="290">
        <v>0</v>
      </c>
      <c r="H21" s="292">
        <v>0</v>
      </c>
      <c r="I21" s="290">
        <v>0</v>
      </c>
      <c r="J21" s="277">
        <v>0</v>
      </c>
      <c r="K21" s="292">
        <v>0</v>
      </c>
      <c r="L21" s="290">
        <v>0</v>
      </c>
      <c r="M21" s="277">
        <v>0</v>
      </c>
      <c r="N21" s="189">
        <f t="shared" si="1"/>
        <v>0</v>
      </c>
      <c r="P21" s="8"/>
      <c r="Q21" s="121"/>
      <c r="R21" s="128"/>
      <c r="S21" s="128"/>
      <c r="T21" s="128"/>
      <c r="U21" s="41"/>
      <c r="V21" s="130"/>
    </row>
    <row r="22" spans="1:22" s="7" customFormat="1" ht="12" customHeight="1">
      <c r="A22" s="166" t="s">
        <v>31</v>
      </c>
      <c r="B22" s="276">
        <v>73.321936000000022</v>
      </c>
      <c r="C22" s="263">
        <v>13.718143999999999</v>
      </c>
      <c r="D22" s="277">
        <v>31.748774000000001</v>
      </c>
      <c r="E22" s="290">
        <v>24.791065000000003</v>
      </c>
      <c r="F22" s="290">
        <v>1.993976</v>
      </c>
      <c r="G22" s="290">
        <v>4.424715</v>
      </c>
      <c r="H22" s="292">
        <v>5.2750180000000011</v>
      </c>
      <c r="I22" s="290">
        <v>1.578856</v>
      </c>
      <c r="J22" s="277">
        <v>3.2025230000000007</v>
      </c>
      <c r="K22" s="292">
        <v>7.0304060000000019</v>
      </c>
      <c r="L22" s="290">
        <v>17.817671999999998</v>
      </c>
      <c r="M22" s="277">
        <v>22.445917999999999</v>
      </c>
      <c r="N22" s="189">
        <f>SUM(B22:M22)</f>
        <v>207.34900300000001</v>
      </c>
      <c r="P22" s="8"/>
      <c r="Q22" s="121"/>
      <c r="R22" s="128"/>
      <c r="S22" s="128"/>
      <c r="T22" s="128"/>
      <c r="U22" s="41"/>
      <c r="V22" s="130"/>
    </row>
    <row r="23" spans="1:22" s="7" customFormat="1" ht="12" customHeight="1">
      <c r="A23" s="166" t="s">
        <v>30</v>
      </c>
      <c r="B23" s="276">
        <v>3171.7784110982125</v>
      </c>
      <c r="C23" s="263">
        <v>2121.7374787152112</v>
      </c>
      <c r="D23" s="277">
        <v>1928.1878008349906</v>
      </c>
      <c r="E23" s="290">
        <v>1277.9261948755318</v>
      </c>
      <c r="F23" s="290">
        <v>856.99891211849581</v>
      </c>
      <c r="G23" s="290">
        <v>734.35233892063923</v>
      </c>
      <c r="H23" s="292">
        <v>850.01545631675833</v>
      </c>
      <c r="I23" s="290">
        <v>806.91848945244863</v>
      </c>
      <c r="J23" s="277">
        <v>880.97279166653391</v>
      </c>
      <c r="K23" s="292">
        <v>1610.4947969994264</v>
      </c>
      <c r="L23" s="290">
        <v>2415.529768741796</v>
      </c>
      <c r="M23" s="277">
        <v>2850.0763912599509</v>
      </c>
      <c r="N23" s="189">
        <f>SUM(B23:M23)</f>
        <v>19504.988830999991</v>
      </c>
      <c r="P23" s="8"/>
      <c r="Q23" s="121"/>
      <c r="R23" s="128"/>
      <c r="S23" s="128"/>
      <c r="T23" s="128"/>
      <c r="U23" s="41"/>
      <c r="V23" s="130"/>
    </row>
    <row r="24" spans="1:22" s="4" customFormat="1" ht="11.25">
      <c r="A24" s="199"/>
      <c r="N24" s="3"/>
      <c r="P24" s="138"/>
      <c r="Q24" s="138"/>
      <c r="R24" s="138"/>
      <c r="S24" s="138"/>
      <c r="T24" s="138"/>
      <c r="U24" s="139"/>
    </row>
    <row r="25" spans="1:22" s="7" customFormat="1">
      <c r="A25" s="2"/>
      <c r="B25" s="336"/>
      <c r="C25" s="336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7"/>
      <c r="S25" s="130"/>
      <c r="T25" s="130"/>
      <c r="U25" s="130"/>
      <c r="V25" s="130"/>
    </row>
    <row r="26" spans="1:22" s="7" customFormat="1">
      <c r="A26" s="119" t="s">
        <v>40</v>
      </c>
      <c r="B26" s="25">
        <v>3230.4407960000003</v>
      </c>
      <c r="C26" s="336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S26" s="130"/>
      <c r="T26" s="130"/>
      <c r="U26" s="130"/>
      <c r="V26" s="130"/>
    </row>
    <row r="27" spans="1:22" s="7" customFormat="1">
      <c r="A27" s="119" t="s">
        <v>39</v>
      </c>
      <c r="B27" s="25">
        <v>164.62248500000004</v>
      </c>
      <c r="C27" s="336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9"/>
      <c r="S27" s="130"/>
      <c r="T27" s="130"/>
      <c r="U27" s="130"/>
      <c r="V27" s="130"/>
    </row>
    <row r="28" spans="1:22" s="7" customFormat="1">
      <c r="A28" s="119" t="s">
        <v>38</v>
      </c>
      <c r="B28" s="25">
        <v>1909.4624819999999</v>
      </c>
      <c r="C28" s="336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9"/>
      <c r="S28" s="130"/>
      <c r="T28" s="130"/>
      <c r="U28" s="130"/>
      <c r="V28" s="130"/>
    </row>
    <row r="29" spans="1:22" s="7" customFormat="1">
      <c r="A29" s="119" t="s">
        <v>60</v>
      </c>
      <c r="B29" s="25">
        <v>18.750863000000003</v>
      </c>
      <c r="C29" s="336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Q29" s="8"/>
      <c r="S29" s="130"/>
      <c r="T29" s="130"/>
      <c r="U29" s="130"/>
      <c r="V29" s="130"/>
    </row>
    <row r="30" spans="1:22" s="7" customFormat="1">
      <c r="A30" s="119" t="s">
        <v>61</v>
      </c>
      <c r="B30" s="25">
        <v>27.783886998822602</v>
      </c>
      <c r="C30" s="336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S30" s="130"/>
      <c r="T30" s="130"/>
      <c r="U30" s="130"/>
      <c r="V30" s="130"/>
    </row>
    <row r="31" spans="1:22" s="7" customFormat="1">
      <c r="A31" s="119" t="s">
        <v>62</v>
      </c>
      <c r="B31" s="25">
        <v>0.75853900000000007</v>
      </c>
      <c r="C31" s="336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S31" s="130"/>
      <c r="T31" s="130"/>
      <c r="U31" s="130"/>
      <c r="V31" s="130"/>
    </row>
    <row r="32" spans="1:22" s="7" customFormat="1">
      <c r="A32" s="119" t="s">
        <v>37</v>
      </c>
      <c r="B32" s="25">
        <v>10908.941696000002</v>
      </c>
      <c r="C32" s="336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</row>
    <row r="33" spans="1:14" s="7" customFormat="1">
      <c r="A33" s="119" t="s">
        <v>72</v>
      </c>
      <c r="B33" s="25">
        <v>368.70026999999999</v>
      </c>
      <c r="C33" s="336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</row>
    <row r="34" spans="1:14" s="7" customFormat="1">
      <c r="A34" s="119" t="s">
        <v>36</v>
      </c>
      <c r="B34" s="25">
        <v>5.5999999999999994E-2</v>
      </c>
      <c r="C34" s="336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</row>
    <row r="35" spans="1:14" s="7" customFormat="1">
      <c r="A35" s="119" t="s">
        <v>35</v>
      </c>
      <c r="B35" s="25">
        <v>245.46740800000003</v>
      </c>
      <c r="C35" s="336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</row>
    <row r="36" spans="1:14" s="7" customFormat="1">
      <c r="A36" s="119" t="s">
        <v>34</v>
      </c>
      <c r="B36" s="25">
        <v>19.549922000000002</v>
      </c>
      <c r="C36" s="336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</row>
    <row r="37" spans="1:14" s="7" customFormat="1">
      <c r="A37" s="119" t="s">
        <v>33</v>
      </c>
      <c r="B37" s="25">
        <v>948.45548500000018</v>
      </c>
      <c r="C37" s="336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</row>
    <row r="38" spans="1:14" s="7" customFormat="1">
      <c r="A38" s="119" t="s">
        <v>32</v>
      </c>
      <c r="B38" s="25">
        <v>629.20771999999999</v>
      </c>
      <c r="C38" s="336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</row>
    <row r="39" spans="1:14" s="7" customFormat="1">
      <c r="A39" s="119" t="s">
        <v>3</v>
      </c>
      <c r="B39" s="25">
        <v>0</v>
      </c>
      <c r="C39" s="336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</row>
    <row r="40" spans="1:14" s="7" customFormat="1">
      <c r="A40" s="119" t="s">
        <v>31</v>
      </c>
      <c r="B40" s="25">
        <v>47.293996</v>
      </c>
      <c r="C40" s="336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</row>
    <row r="41" spans="1:14" s="7" customFormat="1">
      <c r="A41" s="119" t="s">
        <v>30</v>
      </c>
      <c r="B41" s="25">
        <v>6876.1009570011738</v>
      </c>
      <c r="C41" s="336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</row>
    <row r="42" spans="1:14" s="7" customFormat="1">
      <c r="A42" s="2"/>
      <c r="B42" s="336"/>
      <c r="C42" s="336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</row>
    <row r="43" spans="1:14" s="7" customFormat="1">
      <c r="A43" s="2"/>
      <c r="B43" s="336"/>
      <c r="C43" s="336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</row>
    <row r="44" spans="1:14" s="7" customFormat="1">
      <c r="A44" s="67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</row>
    <row r="45" spans="1:14" s="7" customForma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</row>
    <row r="47" spans="1:14">
      <c r="B47" s="70"/>
    </row>
    <row r="48" spans="1:14">
      <c r="B48" s="70"/>
    </row>
    <row r="49" spans="2:2">
      <c r="B49" s="70"/>
    </row>
  </sheetData>
  <mergeCells count="11">
    <mergeCell ref="N6:N7"/>
    <mergeCell ref="K6:M6"/>
    <mergeCell ref="H6:J6"/>
    <mergeCell ref="A4:A5"/>
    <mergeCell ref="A6:A7"/>
    <mergeCell ref="B6:D6"/>
    <mergeCell ref="E6:G6"/>
    <mergeCell ref="B4:D4"/>
    <mergeCell ref="E4:G4"/>
    <mergeCell ref="H4:J4"/>
    <mergeCell ref="K4:M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5"/>
  <dimension ref="A1:U45"/>
  <sheetViews>
    <sheetView showGridLines="0" zoomScaleNormal="100" zoomScaleSheetLayoutView="100" workbookViewId="0">
      <selection activeCell="P24" sqref="P24"/>
    </sheetView>
  </sheetViews>
  <sheetFormatPr defaultColWidth="9.140625" defaultRowHeight="12"/>
  <cols>
    <col min="1" max="1" width="18.85546875" style="7" customWidth="1"/>
    <col min="2" max="13" width="9.5703125" style="7" customWidth="1"/>
    <col min="14" max="14" width="10.42578125" style="7" customWidth="1"/>
    <col min="15" max="16384" width="9.140625" style="7"/>
  </cols>
  <sheetData>
    <row r="1" spans="1:21" ht="18">
      <c r="A1" s="234" t="s">
        <v>246</v>
      </c>
      <c r="N1" s="238" t="str">
        <f>'3'!N1</f>
        <v>IV. čtvrtletí 2023</v>
      </c>
    </row>
    <row r="2" spans="1:21" ht="6" customHeight="1"/>
    <row r="3" spans="1:21">
      <c r="A3" s="370">
        <v>2024</v>
      </c>
      <c r="B3" s="371" t="s">
        <v>42</v>
      </c>
      <c r="C3" s="372"/>
      <c r="D3" s="373"/>
      <c r="E3" s="371" t="s">
        <v>43</v>
      </c>
      <c r="F3" s="372"/>
      <c r="G3" s="373"/>
      <c r="H3" s="371" t="s">
        <v>44</v>
      </c>
      <c r="I3" s="372"/>
      <c r="J3" s="373"/>
      <c r="K3" s="371" t="s">
        <v>45</v>
      </c>
      <c r="L3" s="372"/>
      <c r="M3" s="373"/>
      <c r="N3" s="209" t="s">
        <v>7</v>
      </c>
    </row>
    <row r="4" spans="1:21">
      <c r="A4" s="370"/>
      <c r="B4" s="274" t="s">
        <v>8</v>
      </c>
      <c r="C4" s="264" t="s">
        <v>9</v>
      </c>
      <c r="D4" s="275" t="s">
        <v>10</v>
      </c>
      <c r="E4" s="274" t="s">
        <v>11</v>
      </c>
      <c r="F4" s="264" t="s">
        <v>12</v>
      </c>
      <c r="G4" s="275" t="s">
        <v>13</v>
      </c>
      <c r="H4" s="274" t="s">
        <v>14</v>
      </c>
      <c r="I4" s="264" t="s">
        <v>15</v>
      </c>
      <c r="J4" s="275" t="s">
        <v>16</v>
      </c>
      <c r="K4" s="274" t="s">
        <v>17</v>
      </c>
      <c r="L4" s="264" t="s">
        <v>18</v>
      </c>
      <c r="M4" s="275" t="s">
        <v>19</v>
      </c>
      <c r="N4" s="194"/>
    </row>
    <row r="5" spans="1:21">
      <c r="A5" s="375" t="s">
        <v>116</v>
      </c>
      <c r="B5" s="376">
        <f>SUM(B6:D6)</f>
        <v>27411.277369999996</v>
      </c>
      <c r="C5" s="377"/>
      <c r="D5" s="378"/>
      <c r="E5" s="376">
        <f t="shared" ref="E5" si="0">SUM(E6:G6)</f>
        <v>11623.827739</v>
      </c>
      <c r="F5" s="377"/>
      <c r="G5" s="378"/>
      <c r="H5" s="376">
        <f t="shared" ref="H5" si="1">SUM(H6:J6)</f>
        <v>8154.0857309999992</v>
      </c>
      <c r="I5" s="377"/>
      <c r="J5" s="378"/>
      <c r="K5" s="376">
        <f t="shared" ref="K5" si="2">SUM(K6:M6)</f>
        <v>25395.592506000001</v>
      </c>
      <c r="L5" s="377"/>
      <c r="M5" s="378"/>
      <c r="N5" s="365">
        <f>SUM(N7:N20)</f>
        <v>72584.783346000011</v>
      </c>
    </row>
    <row r="6" spans="1:21">
      <c r="A6" s="375"/>
      <c r="B6" s="280">
        <f>SUM(B7:B20)</f>
        <v>11743.144724</v>
      </c>
      <c r="C6" s="195">
        <f t="shared" ref="C6:M6" si="3">SUM(C7:C20)</f>
        <v>8169.2458019999985</v>
      </c>
      <c r="D6" s="281">
        <f t="shared" si="3"/>
        <v>7498.8868439999987</v>
      </c>
      <c r="E6" s="280">
        <f t="shared" si="3"/>
        <v>5470.2520000000004</v>
      </c>
      <c r="F6" s="195">
        <f t="shared" si="3"/>
        <v>3435.6596740000005</v>
      </c>
      <c r="G6" s="281">
        <f t="shared" si="3"/>
        <v>2717.9160650000003</v>
      </c>
      <c r="H6" s="280">
        <f t="shared" si="3"/>
        <v>2445.0127619999998</v>
      </c>
      <c r="I6" s="195">
        <f t="shared" si="3"/>
        <v>2494.4386649999997</v>
      </c>
      <c r="J6" s="281">
        <f t="shared" si="3"/>
        <v>3214.6343039999992</v>
      </c>
      <c r="K6" s="280">
        <f t="shared" si="3"/>
        <v>5912.5939490000001</v>
      </c>
      <c r="L6" s="195">
        <f t="shared" si="3"/>
        <v>9030.3947309999985</v>
      </c>
      <c r="M6" s="281">
        <f t="shared" si="3"/>
        <v>10452.603826</v>
      </c>
      <c r="N6" s="365"/>
      <c r="P6" s="133"/>
      <c r="Q6" s="133"/>
      <c r="R6" s="133"/>
      <c r="S6" s="133"/>
      <c r="T6" s="133"/>
      <c r="U6" s="41"/>
    </row>
    <row r="7" spans="1:21">
      <c r="A7" s="166" t="s">
        <v>129</v>
      </c>
      <c r="B7" s="282">
        <v>551.66553899999997</v>
      </c>
      <c r="C7" s="196">
        <v>389.81385799999998</v>
      </c>
      <c r="D7" s="283">
        <v>332.95324300000004</v>
      </c>
      <c r="E7" s="282">
        <v>268.01589000000001</v>
      </c>
      <c r="F7" s="196">
        <v>180.11054300000004</v>
      </c>
      <c r="G7" s="283">
        <v>134.53581800000001</v>
      </c>
      <c r="H7" s="282">
        <v>176.67440200000004</v>
      </c>
      <c r="I7" s="196">
        <v>137.27296399999997</v>
      </c>
      <c r="J7" s="283">
        <v>121.05091100000003</v>
      </c>
      <c r="K7" s="282">
        <v>312.85297300000013</v>
      </c>
      <c r="L7" s="196">
        <v>422.71680099999998</v>
      </c>
      <c r="M7" s="283">
        <v>503.85869900000006</v>
      </c>
      <c r="N7" s="217">
        <f t="shared" ref="N7:N20" si="4">SUM(B7:M7)</f>
        <v>3531.5216409999998</v>
      </c>
      <c r="P7" s="8"/>
      <c r="Q7" s="128"/>
      <c r="R7" s="128"/>
      <c r="S7" s="128"/>
      <c r="T7" s="128"/>
      <c r="U7" s="41"/>
    </row>
    <row r="8" spans="1:21">
      <c r="A8" s="166" t="s">
        <v>99</v>
      </c>
      <c r="B8" s="282">
        <v>657.21180400000014</v>
      </c>
      <c r="C8" s="196">
        <v>451.24553700000013</v>
      </c>
      <c r="D8" s="283">
        <v>413.46217299999972</v>
      </c>
      <c r="E8" s="282">
        <v>277.08200600000004</v>
      </c>
      <c r="F8" s="196">
        <v>168.99200400000001</v>
      </c>
      <c r="G8" s="283">
        <v>125.15419900000002</v>
      </c>
      <c r="H8" s="282">
        <v>115.234756</v>
      </c>
      <c r="I8" s="196">
        <v>115.938541</v>
      </c>
      <c r="J8" s="283">
        <v>178.71299299999995</v>
      </c>
      <c r="K8" s="282">
        <v>323.89588299999997</v>
      </c>
      <c r="L8" s="196">
        <v>500.89231799999993</v>
      </c>
      <c r="M8" s="283">
        <v>578.57642699999974</v>
      </c>
      <c r="N8" s="217">
        <f t="shared" si="4"/>
        <v>3906.3986409999998</v>
      </c>
      <c r="P8" s="8"/>
      <c r="Q8" s="128"/>
      <c r="R8" s="128"/>
      <c r="S8" s="128"/>
      <c r="T8" s="128"/>
      <c r="U8" s="41"/>
    </row>
    <row r="9" spans="1:21">
      <c r="A9" s="166" t="s">
        <v>100</v>
      </c>
      <c r="B9" s="282">
        <v>798.41194999999982</v>
      </c>
      <c r="C9" s="196">
        <v>523.58904999999982</v>
      </c>
      <c r="D9" s="283">
        <v>469.00891200000001</v>
      </c>
      <c r="E9" s="282">
        <v>323.01097099999998</v>
      </c>
      <c r="F9" s="196">
        <v>218.417562</v>
      </c>
      <c r="G9" s="283">
        <v>176.16126300000002</v>
      </c>
      <c r="H9" s="282">
        <v>160.40598100000005</v>
      </c>
      <c r="I9" s="196">
        <v>160.39461000000003</v>
      </c>
      <c r="J9" s="283">
        <v>204.81433199999995</v>
      </c>
      <c r="K9" s="282">
        <v>365.59831499999996</v>
      </c>
      <c r="L9" s="196">
        <v>613.67884400000025</v>
      </c>
      <c r="M9" s="283">
        <v>719.52966900000035</v>
      </c>
      <c r="N9" s="217">
        <f t="shared" si="4"/>
        <v>4733.0214589999996</v>
      </c>
      <c r="P9" s="8"/>
      <c r="Q9" s="128"/>
      <c r="R9" s="128"/>
      <c r="S9" s="128"/>
      <c r="T9" s="128"/>
      <c r="U9" s="41"/>
    </row>
    <row r="10" spans="1:21">
      <c r="A10" s="166" t="s">
        <v>101</v>
      </c>
      <c r="B10" s="282">
        <v>482.70247500000011</v>
      </c>
      <c r="C10" s="196">
        <v>347.47063400000008</v>
      </c>
      <c r="D10" s="283">
        <v>321.58049500000004</v>
      </c>
      <c r="E10" s="282">
        <v>255.34630400000003</v>
      </c>
      <c r="F10" s="196">
        <v>158.62831299999999</v>
      </c>
      <c r="G10" s="283">
        <v>108.33833200000001</v>
      </c>
      <c r="H10" s="282">
        <v>111.78779100000001</v>
      </c>
      <c r="I10" s="196">
        <v>103.69527700000003</v>
      </c>
      <c r="J10" s="283">
        <v>145.607787</v>
      </c>
      <c r="K10" s="282">
        <v>279.13288300000005</v>
      </c>
      <c r="L10" s="196">
        <v>376.69367700000004</v>
      </c>
      <c r="M10" s="283">
        <v>448.52175100000005</v>
      </c>
      <c r="N10" s="217">
        <f t="shared" si="4"/>
        <v>3139.5057190000007</v>
      </c>
      <c r="P10" s="8"/>
      <c r="Q10" s="128"/>
      <c r="R10" s="128"/>
      <c r="S10" s="128"/>
      <c r="T10" s="128"/>
      <c r="U10" s="41"/>
    </row>
    <row r="11" spans="1:21">
      <c r="A11" s="166" t="s">
        <v>128</v>
      </c>
      <c r="B11" s="282">
        <v>247.48538799999997</v>
      </c>
      <c r="C11" s="196">
        <v>172.44142799999997</v>
      </c>
      <c r="D11" s="283">
        <v>162.04532099999997</v>
      </c>
      <c r="E11" s="282">
        <v>109.42117600000003</v>
      </c>
      <c r="F11" s="196">
        <v>61.666809000000001</v>
      </c>
      <c r="G11" s="283">
        <v>44.204133999999996</v>
      </c>
      <c r="H11" s="282">
        <v>38.760277000000016</v>
      </c>
      <c r="I11" s="196">
        <v>38.510283999999999</v>
      </c>
      <c r="J11" s="283">
        <v>62.781406999999994</v>
      </c>
      <c r="K11" s="282">
        <v>125.38580500000002</v>
      </c>
      <c r="L11" s="196">
        <v>193.45369600000001</v>
      </c>
      <c r="M11" s="283">
        <v>228.65250699999996</v>
      </c>
      <c r="N11" s="217">
        <f t="shared" si="4"/>
        <v>1484.8082319999999</v>
      </c>
      <c r="P11" s="8"/>
      <c r="Q11" s="128"/>
      <c r="R11" s="128"/>
      <c r="S11" s="128"/>
      <c r="T11" s="128"/>
      <c r="U11" s="41"/>
    </row>
    <row r="12" spans="1:21">
      <c r="A12" s="166" t="s">
        <v>102</v>
      </c>
      <c r="B12" s="282">
        <v>400.67536299999995</v>
      </c>
      <c r="C12" s="196">
        <v>297.60028099999994</v>
      </c>
      <c r="D12" s="283">
        <v>269.70435599999996</v>
      </c>
      <c r="E12" s="282">
        <v>215.32897900000003</v>
      </c>
      <c r="F12" s="196">
        <v>135.46581300000003</v>
      </c>
      <c r="G12" s="283">
        <v>114.16741000000002</v>
      </c>
      <c r="H12" s="282">
        <v>91.981617</v>
      </c>
      <c r="I12" s="196">
        <v>98.516528999999991</v>
      </c>
      <c r="J12" s="283">
        <v>129.38417199999998</v>
      </c>
      <c r="K12" s="282">
        <v>219.03992899999997</v>
      </c>
      <c r="L12" s="196">
        <v>311.33515399999999</v>
      </c>
      <c r="M12" s="283">
        <v>353.53914900000001</v>
      </c>
      <c r="N12" s="217">
        <f t="shared" si="4"/>
        <v>2636.7387520000002</v>
      </c>
      <c r="P12" s="8"/>
      <c r="Q12" s="128"/>
      <c r="R12" s="128"/>
      <c r="S12" s="128"/>
      <c r="T12" s="128"/>
      <c r="U12" s="41"/>
    </row>
    <row r="13" spans="1:21">
      <c r="A13" s="166" t="s">
        <v>103</v>
      </c>
      <c r="B13" s="282">
        <v>300.66801499999997</v>
      </c>
      <c r="C13" s="196">
        <v>214.10076299999997</v>
      </c>
      <c r="D13" s="283">
        <v>193.803673</v>
      </c>
      <c r="E13" s="282">
        <v>142.36438600000002</v>
      </c>
      <c r="F13" s="196">
        <v>70.232825000000005</v>
      </c>
      <c r="G13" s="283">
        <v>55.506108999999995</v>
      </c>
      <c r="H13" s="282">
        <v>50.083085999999994</v>
      </c>
      <c r="I13" s="196">
        <v>49.553801</v>
      </c>
      <c r="J13" s="283">
        <v>72.463732999999976</v>
      </c>
      <c r="K13" s="282">
        <v>141.25522000000001</v>
      </c>
      <c r="L13" s="196">
        <v>208.251159</v>
      </c>
      <c r="M13" s="283">
        <v>249.03882400000001</v>
      </c>
      <c r="N13" s="217">
        <f t="shared" si="4"/>
        <v>1747.321594</v>
      </c>
      <c r="P13" s="8"/>
      <c r="Q13" s="128"/>
      <c r="R13" s="128"/>
      <c r="S13" s="128"/>
      <c r="T13" s="128"/>
      <c r="U13" s="41"/>
    </row>
    <row r="14" spans="1:21">
      <c r="A14" s="166" t="s">
        <v>104</v>
      </c>
      <c r="B14" s="282">
        <v>1749.1700380000002</v>
      </c>
      <c r="C14" s="196">
        <v>1136.0636349999997</v>
      </c>
      <c r="D14" s="283">
        <v>1054.5664969999998</v>
      </c>
      <c r="E14" s="282">
        <v>749.99968599999988</v>
      </c>
      <c r="F14" s="196">
        <v>390.01961100000005</v>
      </c>
      <c r="G14" s="283">
        <v>324.42819700000007</v>
      </c>
      <c r="H14" s="282">
        <v>285.71883600000001</v>
      </c>
      <c r="I14" s="196">
        <v>293.9806999999999</v>
      </c>
      <c r="J14" s="283">
        <v>354.74556799999999</v>
      </c>
      <c r="K14" s="282">
        <v>809.21508900000003</v>
      </c>
      <c r="L14" s="196">
        <v>1302.1108790000001</v>
      </c>
      <c r="M14" s="283">
        <v>1511.5933539999996</v>
      </c>
      <c r="N14" s="217">
        <f t="shared" si="4"/>
        <v>9961.6120899999987</v>
      </c>
      <c r="P14" s="8"/>
      <c r="Q14" s="128"/>
      <c r="R14" s="128"/>
      <c r="S14" s="128"/>
      <c r="T14" s="128"/>
      <c r="U14" s="41"/>
    </row>
    <row r="15" spans="1:21">
      <c r="A15" s="166" t="s">
        <v>105</v>
      </c>
      <c r="B15" s="282">
        <v>500.50926999999996</v>
      </c>
      <c r="C15" s="196">
        <v>334.001217</v>
      </c>
      <c r="D15" s="283">
        <v>294.47118599999993</v>
      </c>
      <c r="E15" s="282">
        <v>212.86743799999999</v>
      </c>
      <c r="F15" s="196">
        <v>125.29406099999997</v>
      </c>
      <c r="G15" s="283">
        <v>104.11501999999999</v>
      </c>
      <c r="H15" s="282">
        <v>98.172395999999992</v>
      </c>
      <c r="I15" s="196">
        <v>97.913551000000012</v>
      </c>
      <c r="J15" s="283">
        <v>108.00813399999994</v>
      </c>
      <c r="K15" s="282">
        <v>226.81963999999996</v>
      </c>
      <c r="L15" s="196">
        <v>381.80948200000006</v>
      </c>
      <c r="M15" s="283">
        <v>446.7231139999999</v>
      </c>
      <c r="N15" s="217">
        <f t="shared" si="4"/>
        <v>2930.7045090000001</v>
      </c>
      <c r="P15" s="8"/>
      <c r="Q15" s="128"/>
      <c r="R15" s="128"/>
      <c r="S15" s="128"/>
      <c r="T15" s="128"/>
      <c r="U15" s="41"/>
    </row>
    <row r="16" spans="1:21">
      <c r="A16" s="166" t="s">
        <v>106</v>
      </c>
      <c r="B16" s="282">
        <v>644.45305000000008</v>
      </c>
      <c r="C16" s="196">
        <v>429.54340200000001</v>
      </c>
      <c r="D16" s="283">
        <v>371.31374</v>
      </c>
      <c r="E16" s="282">
        <v>252.25331800000004</v>
      </c>
      <c r="F16" s="196">
        <v>114.853104</v>
      </c>
      <c r="G16" s="283">
        <v>85.483162000000007</v>
      </c>
      <c r="H16" s="282">
        <v>73.177743000000021</v>
      </c>
      <c r="I16" s="196">
        <v>73.651100999999997</v>
      </c>
      <c r="J16" s="283">
        <v>130.033514</v>
      </c>
      <c r="K16" s="282">
        <v>283.40819400000004</v>
      </c>
      <c r="L16" s="196">
        <v>486.11267400000003</v>
      </c>
      <c r="M16" s="283">
        <v>588.75863599999991</v>
      </c>
      <c r="N16" s="217">
        <f t="shared" si="4"/>
        <v>3533.0416380000001</v>
      </c>
      <c r="P16" s="8"/>
      <c r="Q16" s="128"/>
      <c r="R16" s="128"/>
      <c r="S16" s="128"/>
      <c r="T16" s="128"/>
      <c r="U16" s="41"/>
    </row>
    <row r="17" spans="1:21">
      <c r="A17" s="166" t="s">
        <v>107</v>
      </c>
      <c r="B17" s="282">
        <v>617.60672099999988</v>
      </c>
      <c r="C17" s="196">
        <v>437.18654300000009</v>
      </c>
      <c r="D17" s="283">
        <v>385.67495399999996</v>
      </c>
      <c r="E17" s="282">
        <v>297.7319169999999</v>
      </c>
      <c r="F17" s="196">
        <v>161.36691400000004</v>
      </c>
      <c r="G17" s="283">
        <v>105.58661199999997</v>
      </c>
      <c r="H17" s="282">
        <v>108.37394600000003</v>
      </c>
      <c r="I17" s="196">
        <v>90.485843000000003</v>
      </c>
      <c r="J17" s="283">
        <v>145.01261600000001</v>
      </c>
      <c r="K17" s="282">
        <v>294.65076199999993</v>
      </c>
      <c r="L17" s="196">
        <v>458.28230999999994</v>
      </c>
      <c r="M17" s="283">
        <v>574.65721900000005</v>
      </c>
      <c r="N17" s="217">
        <f t="shared" si="4"/>
        <v>3676.6163569999999</v>
      </c>
      <c r="P17" s="8"/>
      <c r="Q17" s="128"/>
      <c r="R17" s="128"/>
      <c r="S17" s="128"/>
      <c r="T17" s="128"/>
      <c r="U17" s="41"/>
    </row>
    <row r="18" spans="1:21">
      <c r="A18" s="166" t="s">
        <v>108</v>
      </c>
      <c r="B18" s="282">
        <v>2654.9169879999995</v>
      </c>
      <c r="C18" s="196">
        <v>1899.6622899999998</v>
      </c>
      <c r="D18" s="283">
        <v>1777.6370919999997</v>
      </c>
      <c r="E18" s="282">
        <v>1253.7467930000003</v>
      </c>
      <c r="F18" s="196">
        <v>852.29672700000015</v>
      </c>
      <c r="G18" s="283">
        <v>673.03200700000036</v>
      </c>
      <c r="H18" s="282">
        <v>548.71537199999989</v>
      </c>
      <c r="I18" s="196">
        <v>636.09670300000016</v>
      </c>
      <c r="J18" s="283">
        <v>815.55883899999992</v>
      </c>
      <c r="K18" s="282">
        <v>1398.6156860000001</v>
      </c>
      <c r="L18" s="196">
        <v>2142.1094980000003</v>
      </c>
      <c r="M18" s="283">
        <v>2420.9340660000007</v>
      </c>
      <c r="N18" s="217">
        <f t="shared" si="4"/>
        <v>17073.322060999999</v>
      </c>
      <c r="P18" s="8"/>
      <c r="Q18" s="128"/>
      <c r="R18" s="128"/>
      <c r="S18" s="128"/>
      <c r="T18" s="128"/>
      <c r="U18" s="41"/>
    </row>
    <row r="19" spans="1:21">
      <c r="A19" s="166" t="s">
        <v>109</v>
      </c>
      <c r="B19" s="282">
        <v>1627.6636929999997</v>
      </c>
      <c r="C19" s="196">
        <v>1190.5831600000001</v>
      </c>
      <c r="D19" s="283">
        <v>1134.1782699999994</v>
      </c>
      <c r="E19" s="282">
        <v>874.70218100000022</v>
      </c>
      <c r="F19" s="196">
        <v>636.36232200000006</v>
      </c>
      <c r="G19" s="283">
        <v>525.58420199999989</v>
      </c>
      <c r="H19" s="282">
        <v>468.51603899999998</v>
      </c>
      <c r="I19" s="196">
        <v>473.86100899999997</v>
      </c>
      <c r="J19" s="283">
        <v>589.2130559999996</v>
      </c>
      <c r="K19" s="282">
        <v>880.82777599999986</v>
      </c>
      <c r="L19" s="196">
        <v>1249.9726390000003</v>
      </c>
      <c r="M19" s="283">
        <v>1411.7583630000001</v>
      </c>
      <c r="N19" s="217">
        <f t="shared" si="4"/>
        <v>11063.22271</v>
      </c>
      <c r="P19" s="8"/>
      <c r="Q19" s="128"/>
      <c r="R19" s="128"/>
      <c r="S19" s="128"/>
      <c r="T19" s="128"/>
      <c r="U19" s="41"/>
    </row>
    <row r="20" spans="1:21">
      <c r="A20" s="166" t="s">
        <v>110</v>
      </c>
      <c r="B20" s="282">
        <v>510.00443000000007</v>
      </c>
      <c r="C20" s="196">
        <v>345.94400399999995</v>
      </c>
      <c r="D20" s="283">
        <v>318.48693199999997</v>
      </c>
      <c r="E20" s="282">
        <v>238.38095500000003</v>
      </c>
      <c r="F20" s="196">
        <v>161.95306599999998</v>
      </c>
      <c r="G20" s="283">
        <v>141.61960000000002</v>
      </c>
      <c r="H20" s="282">
        <v>117.41052000000001</v>
      </c>
      <c r="I20" s="196">
        <v>124.56775200000003</v>
      </c>
      <c r="J20" s="283">
        <v>157.247242</v>
      </c>
      <c r="K20" s="282">
        <v>251.895794</v>
      </c>
      <c r="L20" s="196">
        <v>382.97560000000004</v>
      </c>
      <c r="M20" s="283">
        <v>416.4620480000001</v>
      </c>
      <c r="N20" s="217">
        <f t="shared" si="4"/>
        <v>3166.9479430000001</v>
      </c>
      <c r="P20" s="8"/>
      <c r="Q20" s="128"/>
      <c r="R20" s="128"/>
      <c r="S20" s="128"/>
      <c r="T20" s="128"/>
      <c r="U20" s="41"/>
    </row>
    <row r="21" spans="1:21">
      <c r="A21" s="4"/>
      <c r="N21" s="3"/>
      <c r="P21" s="1"/>
      <c r="Q21" s="1"/>
      <c r="R21" s="1"/>
      <c r="S21" s="1"/>
      <c r="T21" s="1"/>
      <c r="U21" s="143"/>
    </row>
    <row r="22" spans="1:21">
      <c r="A22" s="10" t="s">
        <v>129</v>
      </c>
      <c r="B22" s="25">
        <v>1239.4284730000002</v>
      </c>
      <c r="C22" s="130"/>
      <c r="D22" s="130"/>
      <c r="E22" s="130"/>
      <c r="F22" s="130"/>
      <c r="G22" s="130"/>
      <c r="P22" s="8"/>
      <c r="U22" s="139"/>
    </row>
    <row r="23" spans="1:21">
      <c r="A23" s="10" t="s">
        <v>99</v>
      </c>
      <c r="B23" s="25">
        <v>1403.3646279999996</v>
      </c>
      <c r="C23" s="130"/>
      <c r="D23" s="130"/>
      <c r="E23" s="130"/>
      <c r="F23" s="130"/>
      <c r="G23" s="130"/>
    </row>
    <row r="24" spans="1:21">
      <c r="A24" s="10" t="s">
        <v>100</v>
      </c>
      <c r="B24" s="25">
        <v>1698.8068280000007</v>
      </c>
      <c r="C24" s="130"/>
      <c r="D24" s="130"/>
      <c r="E24" s="130"/>
      <c r="F24" s="130"/>
      <c r="G24" s="130"/>
    </row>
    <row r="25" spans="1:21">
      <c r="A25" s="10" t="s">
        <v>101</v>
      </c>
      <c r="B25" s="25">
        <v>1104.3483110000002</v>
      </c>
      <c r="C25" s="130"/>
      <c r="D25" s="130"/>
      <c r="E25" s="130"/>
      <c r="F25" s="130"/>
      <c r="G25" s="130"/>
    </row>
    <row r="26" spans="1:21">
      <c r="A26" s="10" t="s">
        <v>128</v>
      </c>
      <c r="B26" s="25">
        <v>547.49200799999994</v>
      </c>
      <c r="C26" s="130"/>
      <c r="D26" s="130"/>
      <c r="E26" s="130"/>
      <c r="F26" s="130"/>
      <c r="G26" s="130"/>
    </row>
    <row r="27" spans="1:21">
      <c r="A27" s="10" t="s">
        <v>102</v>
      </c>
      <c r="B27" s="25">
        <v>883.91423199999986</v>
      </c>
      <c r="C27" s="130"/>
      <c r="D27" s="130"/>
      <c r="E27" s="130"/>
      <c r="F27" s="130"/>
      <c r="G27" s="130"/>
    </row>
    <row r="28" spans="1:21">
      <c r="A28" s="10" t="s">
        <v>103</v>
      </c>
      <c r="B28" s="25">
        <v>598.54520300000001</v>
      </c>
      <c r="C28" s="130"/>
      <c r="D28" s="130"/>
      <c r="E28" s="130"/>
      <c r="F28" s="130"/>
      <c r="G28" s="130"/>
    </row>
    <row r="29" spans="1:21">
      <c r="A29" s="10" t="s">
        <v>104</v>
      </c>
      <c r="B29" s="25">
        <v>3622.9193219999997</v>
      </c>
      <c r="C29" s="130"/>
      <c r="D29" s="130"/>
      <c r="E29" s="130"/>
      <c r="F29" s="130"/>
      <c r="G29" s="130"/>
    </row>
    <row r="30" spans="1:21">
      <c r="A30" s="10" t="s">
        <v>105</v>
      </c>
      <c r="B30" s="25">
        <v>1055.3522359999999</v>
      </c>
      <c r="C30" s="130"/>
      <c r="D30" s="130"/>
      <c r="E30" s="130"/>
      <c r="F30" s="130"/>
      <c r="G30" s="130"/>
    </row>
    <row r="31" spans="1:21">
      <c r="A31" s="10" t="s">
        <v>106</v>
      </c>
      <c r="B31" s="25">
        <v>1358.2795040000001</v>
      </c>
      <c r="C31" s="130"/>
      <c r="D31" s="130"/>
      <c r="E31" s="130"/>
      <c r="F31" s="130"/>
      <c r="G31" s="130"/>
    </row>
    <row r="32" spans="1:21">
      <c r="A32" s="10" t="s">
        <v>107</v>
      </c>
      <c r="B32" s="25">
        <v>1327.590291</v>
      </c>
      <c r="C32" s="130"/>
      <c r="D32" s="130"/>
      <c r="E32" s="130"/>
      <c r="F32" s="130"/>
      <c r="G32" s="130"/>
    </row>
    <row r="33" spans="1:7">
      <c r="A33" s="10" t="s">
        <v>108</v>
      </c>
      <c r="B33" s="25">
        <v>5961.6592500000006</v>
      </c>
      <c r="C33" s="130"/>
      <c r="D33" s="130"/>
      <c r="E33" s="130"/>
      <c r="F33" s="130"/>
      <c r="G33" s="130"/>
    </row>
    <row r="34" spans="1:7">
      <c r="A34" s="10" t="s">
        <v>109</v>
      </c>
      <c r="B34" s="25">
        <v>3542.5587780000005</v>
      </c>
      <c r="C34" s="130"/>
      <c r="D34" s="130"/>
      <c r="E34" s="130"/>
      <c r="F34" s="130"/>
      <c r="G34" s="130"/>
    </row>
    <row r="35" spans="1:7">
      <c r="A35" s="10" t="s">
        <v>110</v>
      </c>
      <c r="B35" s="25">
        <v>1051.3334420000001</v>
      </c>
      <c r="C35" s="130"/>
      <c r="D35" s="130"/>
      <c r="E35" s="130"/>
      <c r="F35" s="130"/>
      <c r="G35" s="130"/>
    </row>
    <row r="36" spans="1:7">
      <c r="A36" s="130"/>
      <c r="B36" s="130"/>
      <c r="C36" s="130"/>
      <c r="D36" s="130"/>
      <c r="E36" s="130"/>
      <c r="F36" s="130"/>
      <c r="G36" s="130"/>
    </row>
    <row r="37" spans="1:7">
      <c r="A37" s="130"/>
      <c r="B37" s="130"/>
      <c r="C37" s="130"/>
      <c r="D37" s="130"/>
      <c r="E37" s="130"/>
      <c r="F37" s="130"/>
      <c r="G37" s="130"/>
    </row>
    <row r="38" spans="1:7">
      <c r="A38" s="130"/>
      <c r="B38" s="130"/>
      <c r="C38" s="130"/>
      <c r="D38" s="130"/>
      <c r="E38" s="130"/>
      <c r="F38" s="130"/>
      <c r="G38" s="130"/>
    </row>
    <row r="39" spans="1:7">
      <c r="A39" s="130"/>
      <c r="B39" s="130"/>
      <c r="C39" s="130"/>
      <c r="D39" s="130"/>
      <c r="E39" s="130"/>
      <c r="F39" s="130"/>
      <c r="G39" s="130"/>
    </row>
    <row r="40" spans="1:7">
      <c r="A40" s="130"/>
      <c r="B40" s="130"/>
      <c r="C40" s="130"/>
      <c r="D40" s="130"/>
      <c r="E40" s="130"/>
      <c r="F40" s="130"/>
      <c r="G40" s="130"/>
    </row>
    <row r="41" spans="1:7">
      <c r="A41" s="130"/>
      <c r="B41" s="130"/>
      <c r="C41" s="130"/>
      <c r="D41" s="130"/>
      <c r="E41" s="130"/>
      <c r="F41" s="130"/>
      <c r="G41" s="130"/>
    </row>
    <row r="42" spans="1:7">
      <c r="A42" s="130"/>
      <c r="B42" s="130"/>
      <c r="C42" s="130"/>
      <c r="D42" s="130"/>
      <c r="E42" s="130"/>
      <c r="F42" s="130"/>
      <c r="G42" s="130"/>
    </row>
    <row r="43" spans="1:7">
      <c r="A43" s="130"/>
      <c r="B43" s="130"/>
      <c r="C43" s="130"/>
      <c r="D43" s="130"/>
      <c r="E43" s="130"/>
      <c r="F43" s="130"/>
      <c r="G43" s="130"/>
    </row>
    <row r="44" spans="1:7">
      <c r="A44" s="130"/>
      <c r="B44" s="130"/>
      <c r="C44" s="130"/>
      <c r="D44" s="130"/>
      <c r="E44" s="130"/>
      <c r="F44" s="130"/>
      <c r="G44" s="130"/>
    </row>
    <row r="45" spans="1:7">
      <c r="A45" s="130"/>
      <c r="B45" s="130"/>
      <c r="C45" s="130"/>
      <c r="D45" s="130"/>
      <c r="E45" s="130"/>
      <c r="F45" s="130"/>
      <c r="G45" s="130"/>
    </row>
  </sheetData>
  <sortState ref="A7:N20">
    <sortCondition ref="A7"/>
  </sortState>
  <mergeCells count="11">
    <mergeCell ref="N5:N6"/>
    <mergeCell ref="A3:A4"/>
    <mergeCell ref="B3:D3"/>
    <mergeCell ref="E3:G3"/>
    <mergeCell ref="H3:J3"/>
    <mergeCell ref="K3:M3"/>
    <mergeCell ref="A5:A6"/>
    <mergeCell ref="B5:D5"/>
    <mergeCell ref="E5:G5"/>
    <mergeCell ref="H5:J5"/>
    <mergeCell ref="K5:M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6"/>
  <dimension ref="A1:T46"/>
  <sheetViews>
    <sheetView showGridLines="0" zoomScaleNormal="100" zoomScaleSheetLayoutView="100" workbookViewId="0">
      <selection activeCell="R7" sqref="R7"/>
    </sheetView>
  </sheetViews>
  <sheetFormatPr defaultColWidth="9.140625" defaultRowHeight="12.75"/>
  <cols>
    <col min="1" max="1" width="30.85546875" style="2" customWidth="1"/>
    <col min="2" max="15" width="7.42578125" style="2" customWidth="1"/>
    <col min="16" max="16" width="9.140625" style="2" customWidth="1"/>
    <col min="17" max="16384" width="9.140625" style="2"/>
  </cols>
  <sheetData>
    <row r="1" spans="1:20" s="66" customFormat="1" ht="18">
      <c r="A1" s="234" t="s">
        <v>335</v>
      </c>
      <c r="B1" s="23"/>
      <c r="C1" s="23"/>
      <c r="D1" s="23"/>
      <c r="E1" s="23"/>
      <c r="G1" s="23"/>
      <c r="H1" s="23"/>
      <c r="I1" s="23"/>
      <c r="J1" s="23"/>
      <c r="K1" s="23"/>
      <c r="L1" s="23"/>
      <c r="M1" s="23"/>
      <c r="N1" s="23"/>
      <c r="P1" s="238" t="str">
        <f>'3'!N1</f>
        <v>IV. čtvrtletí 2023</v>
      </c>
    </row>
    <row r="2" spans="1:20" s="7" customFormat="1" ht="6" customHeight="1"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</row>
    <row r="3" spans="1:20" s="7" customFormat="1" ht="12" customHeight="1">
      <c r="A3" s="334">
        <v>2024</v>
      </c>
      <c r="B3" s="197" t="s">
        <v>85</v>
      </c>
      <c r="C3" s="197" t="s">
        <v>76</v>
      </c>
      <c r="D3" s="197" t="s">
        <v>77</v>
      </c>
      <c r="E3" s="197" t="s">
        <v>78</v>
      </c>
      <c r="F3" s="197" t="s">
        <v>88</v>
      </c>
      <c r="G3" s="197" t="s">
        <v>79</v>
      </c>
      <c r="H3" s="197" t="s">
        <v>80</v>
      </c>
      <c r="I3" s="197" t="s">
        <v>81</v>
      </c>
      <c r="J3" s="197" t="s">
        <v>82</v>
      </c>
      <c r="K3" s="197" t="s">
        <v>83</v>
      </c>
      <c r="L3" s="197" t="s">
        <v>84</v>
      </c>
      <c r="M3" s="197" t="s">
        <v>86</v>
      </c>
      <c r="N3" s="197" t="s">
        <v>87</v>
      </c>
      <c r="O3" s="197" t="s">
        <v>89</v>
      </c>
      <c r="P3" s="197" t="s">
        <v>7</v>
      </c>
    </row>
    <row r="4" spans="1:20" s="110" customFormat="1" ht="12" customHeight="1">
      <c r="A4" s="167" t="s">
        <v>116</v>
      </c>
      <c r="B4" s="271">
        <f>SUM(B5:B20)</f>
        <v>1239.4284730000004</v>
      </c>
      <c r="C4" s="271">
        <f>SUM(C5:C20)</f>
        <v>1403.3646280000003</v>
      </c>
      <c r="D4" s="271">
        <f t="shared" ref="D4:P4" si="0">SUM(D5:D20)</f>
        <v>1698.8068279999995</v>
      </c>
      <c r="E4" s="271">
        <f t="shared" si="0"/>
        <v>1104.348311</v>
      </c>
      <c r="F4" s="271">
        <f>SUM(F5:F20)</f>
        <v>547.49200800000017</v>
      </c>
      <c r="G4" s="271">
        <f t="shared" si="0"/>
        <v>883.91423199999997</v>
      </c>
      <c r="H4" s="271">
        <f t="shared" si="0"/>
        <v>598.54520300000001</v>
      </c>
      <c r="I4" s="271">
        <f t="shared" si="0"/>
        <v>3622.9193220000002</v>
      </c>
      <c r="J4" s="271">
        <f t="shared" si="0"/>
        <v>1055.3522360000002</v>
      </c>
      <c r="K4" s="271">
        <f t="shared" si="0"/>
        <v>1358.2795039999999</v>
      </c>
      <c r="L4" s="271">
        <f t="shared" si="0"/>
        <v>1327.5902910000002</v>
      </c>
      <c r="M4" s="271">
        <f t="shared" si="0"/>
        <v>5961.6592499999997</v>
      </c>
      <c r="N4" s="271">
        <f t="shared" si="0"/>
        <v>3542.5587779999996</v>
      </c>
      <c r="O4" s="271">
        <f t="shared" si="0"/>
        <v>1051.3334420000001</v>
      </c>
      <c r="P4" s="192">
        <f t="shared" si="0"/>
        <v>25395.592505999997</v>
      </c>
    </row>
    <row r="5" spans="1:20" s="7" customFormat="1" ht="12" customHeight="1">
      <c r="A5" s="166" t="s">
        <v>40</v>
      </c>
      <c r="B5" s="196">
        <v>0</v>
      </c>
      <c r="C5" s="196">
        <v>541.02036600000008</v>
      </c>
      <c r="D5" s="196">
        <v>162.42436999999998</v>
      </c>
      <c r="E5" s="196">
        <v>149.93950099999998</v>
      </c>
      <c r="F5" s="196">
        <v>236.331681</v>
      </c>
      <c r="G5" s="196">
        <v>156.00050999999999</v>
      </c>
      <c r="H5" s="196">
        <v>0</v>
      </c>
      <c r="I5" s="196">
        <v>275.098592</v>
      </c>
      <c r="J5" s="196">
        <v>37.608359000000007</v>
      </c>
      <c r="K5" s="196">
        <v>18.450179999999996</v>
      </c>
      <c r="L5" s="196">
        <v>337.59167400000001</v>
      </c>
      <c r="M5" s="196">
        <v>676.33261699999991</v>
      </c>
      <c r="N5" s="196">
        <v>432.71073999999993</v>
      </c>
      <c r="O5" s="196">
        <v>206.93220600000001</v>
      </c>
      <c r="P5" s="189">
        <f>SUM(B5:O5)</f>
        <v>3230.4407959999999</v>
      </c>
      <c r="T5" s="8"/>
    </row>
    <row r="6" spans="1:20" s="7" customFormat="1" ht="12" customHeight="1">
      <c r="A6" s="166" t="s">
        <v>39</v>
      </c>
      <c r="B6" s="196">
        <v>20.193999999999999</v>
      </c>
      <c r="C6" s="196">
        <v>25.53698</v>
      </c>
      <c r="D6" s="196">
        <v>24.749310999999999</v>
      </c>
      <c r="E6" s="196">
        <v>1.9279999999999999</v>
      </c>
      <c r="F6" s="196">
        <v>12.877513</v>
      </c>
      <c r="G6" s="196">
        <v>10.296168</v>
      </c>
      <c r="H6" s="196">
        <v>2.2495299999999996</v>
      </c>
      <c r="I6" s="196">
        <v>0.35649899999999995</v>
      </c>
      <c r="J6" s="196">
        <v>13.805833</v>
      </c>
      <c r="K6" s="196">
        <v>19.194216000000008</v>
      </c>
      <c r="L6" s="196">
        <v>17.8736</v>
      </c>
      <c r="M6" s="196">
        <v>10.828534999999999</v>
      </c>
      <c r="N6" s="196">
        <v>1.64344</v>
      </c>
      <c r="O6" s="196">
        <v>3.0888599999999999</v>
      </c>
      <c r="P6" s="189">
        <f t="shared" ref="P6:P20" si="1">SUM(B6:O6)</f>
        <v>164.62248499999998</v>
      </c>
      <c r="T6" s="8"/>
    </row>
    <row r="7" spans="1:20" s="7" customFormat="1" ht="12" customHeight="1">
      <c r="A7" s="166" t="s">
        <v>38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1.4898000000000002</v>
      </c>
      <c r="H7" s="196">
        <v>0.17066999999999999</v>
      </c>
      <c r="I7" s="196">
        <v>1882.2074420000001</v>
      </c>
      <c r="J7" s="196">
        <v>0</v>
      </c>
      <c r="K7" s="196">
        <v>0</v>
      </c>
      <c r="L7" s="196">
        <v>0</v>
      </c>
      <c r="M7" s="196">
        <v>0</v>
      </c>
      <c r="N7" s="196">
        <v>0.79179999999999995</v>
      </c>
      <c r="O7" s="196">
        <v>24.802769999999999</v>
      </c>
      <c r="P7" s="189">
        <f t="shared" si="1"/>
        <v>1909.4624820000001</v>
      </c>
      <c r="T7" s="8"/>
    </row>
    <row r="8" spans="1:20" s="7" customFormat="1" ht="12" customHeight="1">
      <c r="A8" s="166" t="s">
        <v>60</v>
      </c>
      <c r="B8" s="272">
        <v>0</v>
      </c>
      <c r="C8" s="272">
        <v>7.7000000000000002E-3</v>
      </c>
      <c r="D8" s="272">
        <v>1.048</v>
      </c>
      <c r="E8" s="272">
        <v>0</v>
      </c>
      <c r="F8" s="272">
        <v>1.45248</v>
      </c>
      <c r="G8" s="272">
        <v>0.45100000000000001</v>
      </c>
      <c r="H8" s="272">
        <v>5.8999999999999997E-2</v>
      </c>
      <c r="I8" s="272">
        <v>3.2884999999999998E-2</v>
      </c>
      <c r="J8" s="272">
        <v>4.8700000000000002E-3</v>
      </c>
      <c r="K8" s="272">
        <v>4.6429999999999998</v>
      </c>
      <c r="L8" s="272">
        <v>0.71187999999999996</v>
      </c>
      <c r="M8" s="272">
        <v>10.065108</v>
      </c>
      <c r="N8" s="272">
        <v>0.27464</v>
      </c>
      <c r="O8" s="196">
        <v>2.9999999999999997E-4</v>
      </c>
      <c r="P8" s="189">
        <f t="shared" si="1"/>
        <v>18.750863000000003</v>
      </c>
      <c r="T8" s="8"/>
    </row>
    <row r="9" spans="1:20" s="7" customFormat="1" ht="12" customHeight="1">
      <c r="A9" s="166" t="s">
        <v>61</v>
      </c>
      <c r="B9" s="272">
        <v>5.0862799999999995</v>
      </c>
      <c r="C9" s="272">
        <v>0</v>
      </c>
      <c r="D9" s="272">
        <v>0.128415</v>
      </c>
      <c r="E9" s="272">
        <v>0.95721000000000001</v>
      </c>
      <c r="F9" s="272">
        <v>0.16431999999999999</v>
      </c>
      <c r="G9" s="272">
        <v>0</v>
      </c>
      <c r="H9" s="272">
        <v>0.19226000000000001</v>
      </c>
      <c r="I9" s="272">
        <v>0</v>
      </c>
      <c r="J9" s="272">
        <v>0</v>
      </c>
      <c r="K9" s="272">
        <v>0</v>
      </c>
      <c r="L9" s="272">
        <v>0.34200000000000003</v>
      </c>
      <c r="M9" s="272">
        <v>0</v>
      </c>
      <c r="N9" s="272">
        <v>19.310401998822606</v>
      </c>
      <c r="O9" s="196">
        <v>1.603</v>
      </c>
      <c r="P9" s="189">
        <f t="shared" si="1"/>
        <v>27.783886998822606</v>
      </c>
      <c r="T9" s="8"/>
    </row>
    <row r="10" spans="1:20" s="7" customFormat="1" ht="12" customHeight="1">
      <c r="A10" s="166" t="s">
        <v>62</v>
      </c>
      <c r="B10" s="272">
        <v>0</v>
      </c>
      <c r="C10" s="272">
        <v>0</v>
      </c>
      <c r="D10" s="272">
        <v>3.6978999999999998E-2</v>
      </c>
      <c r="E10" s="272">
        <v>0.69795999999999991</v>
      </c>
      <c r="F10" s="272">
        <v>1.7899999999999999E-2</v>
      </c>
      <c r="G10" s="272">
        <v>6.9999999999999999E-4</v>
      </c>
      <c r="H10" s="272">
        <v>0</v>
      </c>
      <c r="I10" s="272">
        <v>0</v>
      </c>
      <c r="J10" s="272">
        <v>0</v>
      </c>
      <c r="K10" s="272">
        <v>0</v>
      </c>
      <c r="L10" s="272">
        <v>0</v>
      </c>
      <c r="M10" s="272">
        <v>0</v>
      </c>
      <c r="N10" s="272">
        <v>5.0000000000000001E-3</v>
      </c>
      <c r="O10" s="196">
        <v>0</v>
      </c>
      <c r="P10" s="189">
        <f t="shared" si="1"/>
        <v>0.75853899999999996</v>
      </c>
      <c r="T10" s="8"/>
    </row>
    <row r="11" spans="1:20" s="7" customFormat="1" ht="12" customHeight="1">
      <c r="A11" s="166" t="s">
        <v>37</v>
      </c>
      <c r="B11" s="272">
        <v>0</v>
      </c>
      <c r="C11" s="272">
        <v>311.72453300000012</v>
      </c>
      <c r="D11" s="272">
        <v>0.81914900000000002</v>
      </c>
      <c r="E11" s="272">
        <v>716.6396739999999</v>
      </c>
      <c r="F11" s="272">
        <v>67.392378999999991</v>
      </c>
      <c r="G11" s="272">
        <v>389.89971999999995</v>
      </c>
      <c r="H11" s="272">
        <v>2.59964</v>
      </c>
      <c r="I11" s="272">
        <v>76.174937</v>
      </c>
      <c r="J11" s="272">
        <v>442.48404499999998</v>
      </c>
      <c r="K11" s="272">
        <v>1185.8028859999999</v>
      </c>
      <c r="L11" s="272">
        <v>699.09864900000025</v>
      </c>
      <c r="M11" s="272">
        <v>3779.1595399999997</v>
      </c>
      <c r="N11" s="272">
        <v>2802.9786770000001</v>
      </c>
      <c r="O11" s="196">
        <v>434.16786699999994</v>
      </c>
      <c r="P11" s="189">
        <f t="shared" si="1"/>
        <v>10908.941696</v>
      </c>
      <c r="T11" s="8"/>
    </row>
    <row r="12" spans="1:20" s="7" customFormat="1" ht="12" customHeight="1">
      <c r="A12" s="166" t="s">
        <v>72</v>
      </c>
      <c r="B12" s="272">
        <v>0</v>
      </c>
      <c r="C12" s="272">
        <v>354.52006</v>
      </c>
      <c r="D12" s="272">
        <v>0</v>
      </c>
      <c r="E12" s="272">
        <v>0</v>
      </c>
      <c r="F12" s="272">
        <v>14.180210000000001</v>
      </c>
      <c r="G12" s="272">
        <v>0</v>
      </c>
      <c r="H12" s="272">
        <v>0</v>
      </c>
      <c r="I12" s="272">
        <v>0</v>
      </c>
      <c r="J12" s="272">
        <v>0</v>
      </c>
      <c r="K12" s="272">
        <v>0</v>
      </c>
      <c r="L12" s="272">
        <v>0</v>
      </c>
      <c r="M12" s="272">
        <v>0</v>
      </c>
      <c r="N12" s="272">
        <v>0</v>
      </c>
      <c r="O12" s="196">
        <v>0</v>
      </c>
      <c r="P12" s="189">
        <f t="shared" si="1"/>
        <v>368.70026999999999</v>
      </c>
      <c r="T12" s="8"/>
    </row>
    <row r="13" spans="1:20" s="7" customFormat="1" ht="12" customHeight="1">
      <c r="A13" s="166" t="s">
        <v>36</v>
      </c>
      <c r="B13" s="272">
        <v>0</v>
      </c>
      <c r="C13" s="272">
        <v>0</v>
      </c>
      <c r="D13" s="272">
        <v>0</v>
      </c>
      <c r="E13" s="272">
        <v>0</v>
      </c>
      <c r="F13" s="272">
        <v>0</v>
      </c>
      <c r="G13" s="272">
        <v>0</v>
      </c>
      <c r="H13" s="272">
        <v>0</v>
      </c>
      <c r="I13" s="272">
        <v>0</v>
      </c>
      <c r="J13" s="272">
        <v>0</v>
      </c>
      <c r="K13" s="272">
        <v>0</v>
      </c>
      <c r="L13" s="272">
        <v>0</v>
      </c>
      <c r="M13" s="272">
        <v>5.6000000000000001E-2</v>
      </c>
      <c r="N13" s="272">
        <v>0</v>
      </c>
      <c r="O13" s="196">
        <v>0</v>
      </c>
      <c r="P13" s="189">
        <f t="shared" si="1"/>
        <v>5.6000000000000001E-2</v>
      </c>
      <c r="T13" s="8"/>
    </row>
    <row r="14" spans="1:20" s="7" customFormat="1" ht="12" customHeight="1">
      <c r="A14" s="166" t="s">
        <v>35</v>
      </c>
      <c r="B14" s="272">
        <v>0</v>
      </c>
      <c r="C14" s="272">
        <v>0</v>
      </c>
      <c r="D14" s="272">
        <v>22.627016999999999</v>
      </c>
      <c r="E14" s="272">
        <v>0</v>
      </c>
      <c r="F14" s="272">
        <v>4.5348559999999996</v>
      </c>
      <c r="G14" s="272">
        <v>0</v>
      </c>
      <c r="H14" s="272">
        <v>1.099</v>
      </c>
      <c r="I14" s="272">
        <v>146.05264000000003</v>
      </c>
      <c r="J14" s="272">
        <v>0</v>
      </c>
      <c r="K14" s="272">
        <v>5.8369999999999997</v>
      </c>
      <c r="L14" s="272">
        <v>0</v>
      </c>
      <c r="M14" s="272">
        <v>59.27</v>
      </c>
      <c r="N14" s="272">
        <v>1.5668949999999999</v>
      </c>
      <c r="O14" s="196">
        <v>4.4800000000000004</v>
      </c>
      <c r="P14" s="189">
        <f t="shared" si="1"/>
        <v>245.46740800000001</v>
      </c>
      <c r="T14" s="8"/>
    </row>
    <row r="15" spans="1:20" s="7" customFormat="1" ht="12" customHeight="1">
      <c r="A15" s="166" t="s">
        <v>34</v>
      </c>
      <c r="B15" s="272">
        <v>0</v>
      </c>
      <c r="C15" s="272">
        <v>0</v>
      </c>
      <c r="D15" s="272">
        <v>0</v>
      </c>
      <c r="E15" s="272">
        <v>0</v>
      </c>
      <c r="F15" s="272">
        <v>0</v>
      </c>
      <c r="G15" s="272">
        <v>0</v>
      </c>
      <c r="H15" s="272">
        <v>0</v>
      </c>
      <c r="I15" s="272">
        <v>0</v>
      </c>
      <c r="J15" s="272">
        <v>7.4376000000000012E-2</v>
      </c>
      <c r="K15" s="272">
        <v>0</v>
      </c>
      <c r="L15" s="272">
        <v>0</v>
      </c>
      <c r="M15" s="272">
        <v>3.4715460000000005</v>
      </c>
      <c r="N15" s="272">
        <v>0</v>
      </c>
      <c r="O15" s="196">
        <v>16.004000000000001</v>
      </c>
      <c r="P15" s="189">
        <f t="shared" si="1"/>
        <v>19.549922000000002</v>
      </c>
      <c r="T15" s="8"/>
    </row>
    <row r="16" spans="1:20" s="7" customFormat="1" ht="12" customHeight="1">
      <c r="A16" s="166" t="s">
        <v>33</v>
      </c>
      <c r="B16" s="272">
        <v>232.51300000000001</v>
      </c>
      <c r="C16" s="272">
        <v>2.2032989999999999</v>
      </c>
      <c r="D16" s="272">
        <v>265.16721000000001</v>
      </c>
      <c r="E16" s="272">
        <v>0.85395999999999994</v>
      </c>
      <c r="F16" s="272">
        <v>2.825752</v>
      </c>
      <c r="G16" s="272">
        <v>0</v>
      </c>
      <c r="H16" s="272">
        <v>171.75800000000001</v>
      </c>
      <c r="I16" s="272">
        <v>7.476</v>
      </c>
      <c r="J16" s="272">
        <v>150.84992800000001</v>
      </c>
      <c r="K16" s="272">
        <v>0</v>
      </c>
      <c r="L16" s="272">
        <v>89.672736</v>
      </c>
      <c r="M16" s="272">
        <v>18.433</v>
      </c>
      <c r="N16" s="272">
        <v>0</v>
      </c>
      <c r="O16" s="196">
        <v>6.7025999999999994</v>
      </c>
      <c r="P16" s="189">
        <f t="shared" si="1"/>
        <v>948.45548499999995</v>
      </c>
      <c r="T16" s="8"/>
    </row>
    <row r="17" spans="1:20" s="7" customFormat="1" ht="12" customHeight="1">
      <c r="A17" s="166" t="s">
        <v>32</v>
      </c>
      <c r="B17" s="272">
        <v>0</v>
      </c>
      <c r="C17" s="272">
        <v>0.208976</v>
      </c>
      <c r="D17" s="272">
        <v>0</v>
      </c>
      <c r="E17" s="272">
        <v>0</v>
      </c>
      <c r="F17" s="272">
        <v>0</v>
      </c>
      <c r="G17" s="272">
        <v>0</v>
      </c>
      <c r="H17" s="272">
        <v>0</v>
      </c>
      <c r="I17" s="272">
        <v>430.20517100000006</v>
      </c>
      <c r="J17" s="272">
        <v>0</v>
      </c>
      <c r="K17" s="272">
        <v>0</v>
      </c>
      <c r="L17" s="272">
        <v>7.0000000000000007E-2</v>
      </c>
      <c r="M17" s="272">
        <v>144.85657299999997</v>
      </c>
      <c r="N17" s="272">
        <v>11.198</v>
      </c>
      <c r="O17" s="196">
        <v>42.668999999999997</v>
      </c>
      <c r="P17" s="189">
        <f t="shared" si="1"/>
        <v>629.20771999999999</v>
      </c>
      <c r="T17" s="8"/>
    </row>
    <row r="18" spans="1:20" s="7" customFormat="1" ht="12" customHeight="1">
      <c r="A18" s="166" t="s">
        <v>3</v>
      </c>
      <c r="B18" s="272">
        <v>0</v>
      </c>
      <c r="C18" s="272">
        <v>0</v>
      </c>
      <c r="D18" s="272">
        <v>0</v>
      </c>
      <c r="E18" s="272">
        <v>0</v>
      </c>
      <c r="F18" s="272">
        <v>0</v>
      </c>
      <c r="G18" s="272">
        <v>0</v>
      </c>
      <c r="H18" s="272">
        <v>0</v>
      </c>
      <c r="I18" s="272">
        <v>0</v>
      </c>
      <c r="J18" s="272">
        <v>0</v>
      </c>
      <c r="K18" s="272">
        <v>0</v>
      </c>
      <c r="L18" s="272">
        <v>0</v>
      </c>
      <c r="M18" s="272">
        <v>0</v>
      </c>
      <c r="N18" s="272">
        <v>0</v>
      </c>
      <c r="O18" s="196">
        <v>0</v>
      </c>
      <c r="P18" s="189">
        <f t="shared" si="1"/>
        <v>0</v>
      </c>
      <c r="T18" s="8"/>
    </row>
    <row r="19" spans="1:20" s="7" customFormat="1" ht="12" customHeight="1">
      <c r="A19" s="166" t="s">
        <v>31</v>
      </c>
      <c r="B19" s="272">
        <v>0</v>
      </c>
      <c r="C19" s="272">
        <v>4.508534</v>
      </c>
      <c r="D19" s="272">
        <v>3.3847999999999996E-2</v>
      </c>
      <c r="E19" s="272">
        <v>0.36291000000000001</v>
      </c>
      <c r="F19" s="272">
        <v>7.3999999999999996E-2</v>
      </c>
      <c r="G19" s="272">
        <v>1.0158999999999998</v>
      </c>
      <c r="H19" s="272">
        <v>5.8013420000000009</v>
      </c>
      <c r="I19" s="272">
        <v>22.128385000000002</v>
      </c>
      <c r="J19" s="272">
        <v>5.3591039999999994</v>
      </c>
      <c r="K19" s="272">
        <v>8.8552999999999993E-2</v>
      </c>
      <c r="L19" s="272">
        <v>0.50626399999999994</v>
      </c>
      <c r="M19" s="272">
        <v>6.0885800000000003</v>
      </c>
      <c r="N19" s="272">
        <v>0.78744599999999998</v>
      </c>
      <c r="O19" s="196">
        <v>0.53913</v>
      </c>
      <c r="P19" s="189">
        <f t="shared" si="1"/>
        <v>47.293996000000007</v>
      </c>
      <c r="T19" s="8"/>
    </row>
    <row r="20" spans="1:20" s="7" customFormat="1" ht="12" customHeight="1">
      <c r="A20" s="166" t="s">
        <v>30</v>
      </c>
      <c r="B20" s="272">
        <v>981.6351930000003</v>
      </c>
      <c r="C20" s="272">
        <v>163.63417999999999</v>
      </c>
      <c r="D20" s="272">
        <v>1221.7725289999996</v>
      </c>
      <c r="E20" s="272">
        <v>232.96909600000001</v>
      </c>
      <c r="F20" s="272">
        <v>207.64091700000012</v>
      </c>
      <c r="G20" s="272">
        <v>324.76043400000003</v>
      </c>
      <c r="H20" s="272">
        <v>414.61576099999996</v>
      </c>
      <c r="I20" s="272">
        <v>783.18677100000002</v>
      </c>
      <c r="J20" s="272">
        <v>405.16572100000008</v>
      </c>
      <c r="K20" s="272">
        <v>124.26366899999999</v>
      </c>
      <c r="L20" s="272">
        <v>181.72348799999992</v>
      </c>
      <c r="M20" s="272">
        <v>1253.097751</v>
      </c>
      <c r="N20" s="272">
        <v>271.29173800117735</v>
      </c>
      <c r="O20" s="196">
        <v>310.34370900000005</v>
      </c>
      <c r="P20" s="189">
        <f t="shared" si="1"/>
        <v>6876.1009570011774</v>
      </c>
      <c r="T20" s="8"/>
    </row>
    <row r="21" spans="1:20" s="4" customFormat="1" ht="11.25">
      <c r="A21" s="199"/>
      <c r="P21" s="3"/>
    </row>
    <row r="22" spans="1:20" s="7" customFormat="1">
      <c r="A22" s="67"/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7"/>
    </row>
    <row r="23" spans="1:20" s="7" customFormat="1">
      <c r="A23" s="67"/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</row>
    <row r="24" spans="1:20" s="7" customFormat="1">
      <c r="A24" s="67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</row>
    <row r="25" spans="1:20" s="7" customFormat="1">
      <c r="A25" s="67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</row>
    <row r="26" spans="1:20" s="7" customFormat="1">
      <c r="A26" s="67"/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S26" s="8"/>
    </row>
    <row r="27" spans="1:20" s="7" customFormat="1">
      <c r="A27" s="67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</row>
    <row r="28" spans="1:20" s="7" customFormat="1">
      <c r="A28" s="67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</row>
    <row r="29" spans="1:20" s="7" customFormat="1">
      <c r="A29" s="67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</row>
    <row r="30" spans="1:20" s="7" customFormat="1">
      <c r="A30" s="67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</row>
    <row r="31" spans="1:20" s="7" customFormat="1">
      <c r="A31" s="67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</row>
    <row r="32" spans="1:20" s="7" customFormat="1">
      <c r="A32" s="67"/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</row>
    <row r="33" spans="1:16" s="7" customFormat="1">
      <c r="A33" s="67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</row>
    <row r="34" spans="1:16" s="7" customFormat="1">
      <c r="A34" s="67"/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</row>
    <row r="35" spans="1:16" s="7" customFormat="1">
      <c r="A35" s="67"/>
      <c r="B35" s="68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</row>
    <row r="36" spans="1:16" s="7" customFormat="1">
      <c r="A36" s="67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</row>
    <row r="37" spans="1:16" s="7" customFormat="1">
      <c r="A37" s="67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</row>
    <row r="38" spans="1:16" s="7" customFormat="1">
      <c r="A38" s="67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</row>
    <row r="39" spans="1:16" s="7" customFormat="1">
      <c r="A39" s="67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</row>
    <row r="40" spans="1:16" s="7" customFormat="1">
      <c r="A40" s="67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</row>
    <row r="41" spans="1:16" s="7" customFormat="1">
      <c r="A41" s="67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</row>
    <row r="42" spans="1:16" s="7" customForma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</row>
    <row r="44" spans="1:16">
      <c r="C44" s="70"/>
    </row>
    <row r="45" spans="1:16">
      <c r="C45" s="70"/>
    </row>
    <row r="46" spans="1:16">
      <c r="C46" s="70"/>
    </row>
  </sheetData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9"/>
  <dimension ref="A1:Q67"/>
  <sheetViews>
    <sheetView showGridLines="0" zoomScaleNormal="100" zoomScaleSheetLayoutView="100" workbookViewId="0">
      <selection activeCell="S19" sqref="S19"/>
    </sheetView>
  </sheetViews>
  <sheetFormatPr defaultColWidth="9.140625" defaultRowHeight="12"/>
  <cols>
    <col min="1" max="1" width="31.5703125" style="7" customWidth="1"/>
    <col min="2" max="4" width="10.28515625" style="7" bestFit="1" customWidth="1"/>
    <col min="5" max="5" width="10.28515625" style="130" customWidth="1"/>
    <col min="6" max="16384" width="9.140625" style="7"/>
  </cols>
  <sheetData>
    <row r="1" spans="1:14" ht="18">
      <c r="A1" s="234" t="s">
        <v>327</v>
      </c>
      <c r="B1" s="73"/>
      <c r="C1" s="73"/>
      <c r="D1" s="73"/>
      <c r="E1" s="73"/>
    </row>
    <row r="2" spans="1:14" ht="6" customHeight="1"/>
    <row r="3" spans="1:14" ht="12" customHeight="1">
      <c r="A3" s="370">
        <v>2024</v>
      </c>
      <c r="B3" s="371" t="s">
        <v>338</v>
      </c>
      <c r="C3" s="372"/>
      <c r="D3" s="372"/>
      <c r="E3" s="309"/>
    </row>
    <row r="4" spans="1:14">
      <c r="A4" s="370"/>
      <c r="B4" s="284" t="s">
        <v>17</v>
      </c>
      <c r="C4" s="178" t="s">
        <v>18</v>
      </c>
      <c r="D4" s="178" t="s">
        <v>19</v>
      </c>
      <c r="E4" s="310"/>
    </row>
    <row r="5" spans="1:14" s="130" customFormat="1" ht="12.75" customHeight="1">
      <c r="A5" s="379" t="s">
        <v>73</v>
      </c>
      <c r="B5" s="376">
        <f>+B6+C6+D6</f>
        <v>12818404.177999999</v>
      </c>
      <c r="C5" s="372"/>
      <c r="D5" s="372"/>
      <c r="E5" s="310"/>
    </row>
    <row r="6" spans="1:14">
      <c r="A6" s="380"/>
      <c r="B6" s="291">
        <f>SUM(B7:B14)</f>
        <v>2806781.5939999996</v>
      </c>
      <c r="C6" s="288">
        <f t="shared" ref="C6:D6" si="0">SUM(C7:C14)</f>
        <v>4591755.9060000004</v>
      </c>
      <c r="D6" s="288">
        <f t="shared" si="0"/>
        <v>5419866.6779999994</v>
      </c>
      <c r="E6" s="311"/>
    </row>
    <row r="7" spans="1:14">
      <c r="A7" s="169" t="s">
        <v>63</v>
      </c>
      <c r="B7" s="289">
        <v>5146.75</v>
      </c>
      <c r="C7" s="290">
        <v>49931.729999999996</v>
      </c>
      <c r="D7" s="290">
        <v>56178.15</v>
      </c>
      <c r="E7" s="316">
        <f>+SUM(B7:D7)/$B$5</f>
        <v>8.6794446839917709E-3</v>
      </c>
      <c r="F7" s="11"/>
      <c r="K7" s="127"/>
      <c r="N7" s="41"/>
    </row>
    <row r="8" spans="1:14">
      <c r="A8" s="169" t="s">
        <v>64</v>
      </c>
      <c r="B8" s="289">
        <v>374838.766</v>
      </c>
      <c r="C8" s="290">
        <v>658509.62</v>
      </c>
      <c r="D8" s="290">
        <v>764857.46600000001</v>
      </c>
      <c r="E8" s="316">
        <f t="shared" ref="E8:E14" si="1">+SUM(B8:D8)/$B$5</f>
        <v>0.14028312939969773</v>
      </c>
      <c r="F8" s="11"/>
      <c r="K8" s="127"/>
      <c r="N8" s="41"/>
    </row>
    <row r="9" spans="1:14">
      <c r="A9" s="169" t="s">
        <v>65</v>
      </c>
      <c r="B9" s="289">
        <v>0</v>
      </c>
      <c r="C9" s="290">
        <v>0</v>
      </c>
      <c r="D9" s="290">
        <v>0</v>
      </c>
      <c r="E9" s="316">
        <f t="shared" si="1"/>
        <v>0</v>
      </c>
      <c r="F9" s="11"/>
      <c r="K9" s="127"/>
      <c r="N9" s="41"/>
    </row>
    <row r="10" spans="1:14">
      <c r="A10" s="169" t="s">
        <v>66</v>
      </c>
      <c r="B10" s="289">
        <v>207303.39300000001</v>
      </c>
      <c r="C10" s="290">
        <v>401013.30199999997</v>
      </c>
      <c r="D10" s="290">
        <v>453754.19400000008</v>
      </c>
      <c r="E10" s="316">
        <f t="shared" si="1"/>
        <v>8.2855156870682345E-2</v>
      </c>
      <c r="F10" s="11"/>
      <c r="G10" s="74"/>
      <c r="H10" s="74"/>
      <c r="I10" s="74"/>
      <c r="J10" s="74"/>
      <c r="K10" s="127"/>
      <c r="N10" s="41"/>
    </row>
    <row r="11" spans="1:14">
      <c r="A11" s="166" t="s">
        <v>67</v>
      </c>
      <c r="B11" s="289">
        <v>2219416.6849999996</v>
      </c>
      <c r="C11" s="290">
        <v>3482207.2540000002</v>
      </c>
      <c r="D11" s="290">
        <v>4144889.8679999998</v>
      </c>
      <c r="E11" s="316">
        <f t="shared" si="1"/>
        <v>0.7681544184649286</v>
      </c>
      <c r="F11" s="11"/>
      <c r="G11" s="74"/>
      <c r="H11" s="74"/>
      <c r="I11" s="74"/>
      <c r="J11" s="74"/>
      <c r="K11" s="127"/>
      <c r="N11" s="41"/>
    </row>
    <row r="12" spans="1:14">
      <c r="A12" s="166" t="s">
        <v>68</v>
      </c>
      <c r="B12" s="289">
        <v>76</v>
      </c>
      <c r="C12" s="290">
        <v>94</v>
      </c>
      <c r="D12" s="290">
        <v>187</v>
      </c>
      <c r="E12" s="316">
        <f t="shared" si="1"/>
        <v>2.7850580699640662E-5</v>
      </c>
      <c r="F12" s="11"/>
      <c r="G12" s="74"/>
      <c r="H12" s="74"/>
      <c r="I12" s="74"/>
      <c r="J12" s="74"/>
      <c r="K12" s="127"/>
    </row>
    <row r="13" spans="1:14">
      <c r="A13" s="166" t="s">
        <v>69</v>
      </c>
      <c r="B13" s="289">
        <v>0</v>
      </c>
      <c r="C13" s="290">
        <v>0</v>
      </c>
      <c r="D13" s="290">
        <v>0</v>
      </c>
      <c r="E13" s="316">
        <f t="shared" si="1"/>
        <v>0</v>
      </c>
      <c r="F13" s="11"/>
      <c r="G13" s="74"/>
      <c r="H13" s="74"/>
      <c r="I13" s="74"/>
      <c r="J13" s="74"/>
      <c r="K13" s="127"/>
    </row>
    <row r="14" spans="1:14">
      <c r="A14" s="166" t="s">
        <v>70</v>
      </c>
      <c r="B14" s="289">
        <v>0</v>
      </c>
      <c r="C14" s="290">
        <v>0</v>
      </c>
      <c r="D14" s="290">
        <v>0</v>
      </c>
      <c r="E14" s="316">
        <f t="shared" si="1"/>
        <v>0</v>
      </c>
      <c r="F14" s="11"/>
      <c r="G14" s="74"/>
      <c r="H14" s="74"/>
      <c r="I14" s="74"/>
      <c r="J14" s="74"/>
      <c r="K14" s="127"/>
    </row>
    <row r="15" spans="1:14" s="130" customFormat="1">
      <c r="A15" s="314"/>
      <c r="B15" s="315"/>
      <c r="C15" s="315"/>
      <c r="D15" s="315"/>
      <c r="E15" s="316"/>
      <c r="F15" s="11"/>
      <c r="G15" s="74"/>
      <c r="H15" s="74"/>
      <c r="I15" s="74"/>
      <c r="J15" s="74"/>
      <c r="K15" s="127"/>
    </row>
    <row r="16" spans="1:14" s="130" customFormat="1">
      <c r="A16" s="319"/>
      <c r="B16" s="320"/>
      <c r="C16" s="320"/>
      <c r="D16" s="320"/>
      <c r="E16" s="316"/>
      <c r="F16" s="11"/>
      <c r="G16" s="74"/>
      <c r="H16" s="74"/>
      <c r="I16" s="74"/>
      <c r="J16" s="74"/>
      <c r="K16" s="127"/>
    </row>
    <row r="17" spans="1:17" s="130" customFormat="1">
      <c r="A17" s="312"/>
      <c r="B17" s="313"/>
      <c r="C17" s="313"/>
      <c r="D17" s="313"/>
      <c r="E17" s="316"/>
      <c r="F17" s="11"/>
      <c r="G17" s="74"/>
      <c r="H17" s="74"/>
      <c r="I17" s="74"/>
      <c r="J17" s="74"/>
      <c r="K17" s="127"/>
    </row>
    <row r="18" spans="1:17" s="130" customFormat="1">
      <c r="A18" s="370">
        <v>2024</v>
      </c>
      <c r="B18" s="371" t="s">
        <v>338</v>
      </c>
      <c r="C18" s="372"/>
      <c r="D18" s="372"/>
      <c r="E18" s="316"/>
      <c r="F18" s="11"/>
      <c r="G18" s="74"/>
      <c r="H18" s="74"/>
      <c r="I18" s="74"/>
      <c r="J18" s="74"/>
      <c r="K18" s="127"/>
    </row>
    <row r="19" spans="1:17" s="130" customFormat="1">
      <c r="A19" s="370"/>
      <c r="B19" s="284" t="s">
        <v>17</v>
      </c>
      <c r="C19" s="178" t="s">
        <v>18</v>
      </c>
      <c r="D19" s="178" t="s">
        <v>19</v>
      </c>
      <c r="E19" s="346"/>
      <c r="F19" s="347"/>
      <c r="G19" s="74"/>
      <c r="H19" s="74"/>
      <c r="I19" s="74"/>
      <c r="J19" s="74"/>
      <c r="K19" s="127"/>
    </row>
    <row r="20" spans="1:17" s="130" customFormat="1" ht="12.75" customHeight="1">
      <c r="A20" s="379" t="s">
        <v>75</v>
      </c>
      <c r="B20" s="376">
        <f>+B21+C21+D21</f>
        <v>3230440.7959999996</v>
      </c>
      <c r="C20" s="372"/>
      <c r="D20" s="372"/>
      <c r="E20" s="346"/>
      <c r="F20" s="347"/>
      <c r="G20" s="74"/>
      <c r="H20" s="74"/>
      <c r="I20" s="74"/>
      <c r="J20" s="74"/>
      <c r="K20" s="127"/>
    </row>
    <row r="21" spans="1:17">
      <c r="A21" s="380"/>
      <c r="B21" s="291">
        <f t="shared" ref="B21:D21" si="2">SUM(B22:B28)</f>
        <v>800390.74300000013</v>
      </c>
      <c r="C21" s="288">
        <f t="shared" si="2"/>
        <v>1153870.8639999998</v>
      </c>
      <c r="D21" s="288">
        <f t="shared" si="2"/>
        <v>1276179.1889999998</v>
      </c>
      <c r="E21" s="348"/>
      <c r="F21" s="349"/>
    </row>
    <row r="22" spans="1:17">
      <c r="A22" s="169" t="s">
        <v>20</v>
      </c>
      <c r="B22" s="289">
        <v>48605.956999999995</v>
      </c>
      <c r="C22" s="290">
        <v>82605.693999999989</v>
      </c>
      <c r="D22" s="290">
        <v>77526.407000000007</v>
      </c>
      <c r="E22" s="351">
        <f>+SUM(B22:D22)</f>
        <v>208738.05799999999</v>
      </c>
      <c r="F22" s="352">
        <f>+E22/$B$20</f>
        <v>6.4615967659417836E-2</v>
      </c>
      <c r="K22" s="127"/>
      <c r="L22" s="74"/>
      <c r="M22" s="74"/>
      <c r="N22" s="345"/>
      <c r="O22" s="74"/>
      <c r="P22" s="74"/>
      <c r="Q22" s="74"/>
    </row>
    <row r="23" spans="1:17">
      <c r="A23" s="169" t="s">
        <v>41</v>
      </c>
      <c r="B23" s="289">
        <v>48826.71</v>
      </c>
      <c r="C23" s="290">
        <v>84553.29</v>
      </c>
      <c r="D23" s="290">
        <v>90561.8</v>
      </c>
      <c r="E23" s="351">
        <f t="shared" ref="E23:E28" si="3">+SUM(B23:D23)</f>
        <v>223941.8</v>
      </c>
      <c r="F23" s="352">
        <f t="shared" ref="F23:F28" si="4">+E23/$B$20</f>
        <v>6.9322366247135531E-2</v>
      </c>
      <c r="K23" s="127"/>
      <c r="L23" s="74"/>
      <c r="M23" s="74"/>
      <c r="N23" s="345"/>
      <c r="O23" s="74"/>
      <c r="P23" s="74"/>
      <c r="Q23" s="74"/>
    </row>
    <row r="24" spans="1:17">
      <c r="A24" s="169" t="s">
        <v>21</v>
      </c>
      <c r="B24" s="289">
        <v>0</v>
      </c>
      <c r="C24" s="290">
        <v>0</v>
      </c>
      <c r="D24" s="290">
        <v>0</v>
      </c>
      <c r="E24" s="351">
        <f t="shared" si="3"/>
        <v>0</v>
      </c>
      <c r="F24" s="352">
        <f t="shared" si="4"/>
        <v>0</v>
      </c>
      <c r="K24" s="127"/>
      <c r="L24" s="74"/>
      <c r="M24" s="74"/>
      <c r="N24" s="345"/>
      <c r="O24" s="74"/>
      <c r="P24" s="74"/>
      <c r="Q24" s="74"/>
    </row>
    <row r="25" spans="1:17">
      <c r="A25" s="169" t="s">
        <v>22</v>
      </c>
      <c r="B25" s="289">
        <v>0</v>
      </c>
      <c r="C25" s="290">
        <v>0</v>
      </c>
      <c r="D25" s="290">
        <v>0</v>
      </c>
      <c r="E25" s="351">
        <f t="shared" si="3"/>
        <v>0</v>
      </c>
      <c r="F25" s="352">
        <f t="shared" si="4"/>
        <v>0</v>
      </c>
      <c r="K25" s="127"/>
      <c r="L25" s="74"/>
      <c r="M25" s="74"/>
      <c r="N25" s="345"/>
      <c r="O25" s="74"/>
      <c r="P25" s="74"/>
      <c r="Q25" s="74"/>
    </row>
    <row r="26" spans="1:17">
      <c r="A26" s="169" t="s">
        <v>23</v>
      </c>
      <c r="B26" s="289">
        <v>48</v>
      </c>
      <c r="C26" s="290">
        <v>59</v>
      </c>
      <c r="D26" s="290">
        <v>44</v>
      </c>
      <c r="E26" s="351">
        <f t="shared" si="3"/>
        <v>151</v>
      </c>
      <c r="F26" s="352">
        <f t="shared" si="4"/>
        <v>4.6742847040246456E-5</v>
      </c>
      <c r="K26" s="127"/>
      <c r="N26" s="345"/>
    </row>
    <row r="27" spans="1:17">
      <c r="A27" s="169" t="s">
        <v>24</v>
      </c>
      <c r="B27" s="289">
        <v>672701.11500000011</v>
      </c>
      <c r="C27" s="290">
        <v>937621.14099999983</v>
      </c>
      <c r="D27" s="290">
        <v>1056777.4259999997</v>
      </c>
      <c r="E27" s="351">
        <f t="shared" si="3"/>
        <v>2667099.682</v>
      </c>
      <c r="F27" s="352">
        <f t="shared" si="4"/>
        <v>0.8256147846146753</v>
      </c>
      <c r="K27" s="127"/>
      <c r="N27" s="345"/>
    </row>
    <row r="28" spans="1:17">
      <c r="A28" s="166" t="s">
        <v>115</v>
      </c>
      <c r="B28" s="289">
        <v>30208.960999999999</v>
      </c>
      <c r="C28" s="290">
        <v>49031.739000000001</v>
      </c>
      <c r="D28" s="290">
        <v>51269.556000000004</v>
      </c>
      <c r="E28" s="351">
        <f t="shared" si="3"/>
        <v>130510.25599999999</v>
      </c>
      <c r="F28" s="352">
        <f t="shared" si="4"/>
        <v>4.0400138631731176E-2</v>
      </c>
      <c r="K28" s="127"/>
      <c r="N28" s="345"/>
    </row>
    <row r="29" spans="1:17" s="130" customFormat="1">
      <c r="A29" s="314"/>
      <c r="B29" s="315"/>
      <c r="C29" s="315"/>
      <c r="D29" s="315"/>
      <c r="E29" s="350"/>
      <c r="F29" s="11"/>
      <c r="K29" s="127"/>
      <c r="N29" s="41"/>
    </row>
    <row r="30" spans="1:17" s="130" customFormat="1">
      <c r="A30" s="319"/>
      <c r="B30" s="320"/>
      <c r="C30" s="320"/>
      <c r="D30" s="320"/>
      <c r="E30" s="316"/>
      <c r="F30" s="11"/>
      <c r="K30" s="127"/>
      <c r="N30" s="41"/>
    </row>
    <row r="31" spans="1:17" s="130" customFormat="1">
      <c r="A31" s="312"/>
      <c r="B31" s="313"/>
      <c r="C31" s="313"/>
      <c r="D31" s="313"/>
      <c r="E31" s="316"/>
      <c r="F31" s="11"/>
      <c r="K31" s="127"/>
    </row>
    <row r="32" spans="1:17" s="130" customFormat="1">
      <c r="A32" s="370">
        <v>2024</v>
      </c>
      <c r="B32" s="371" t="s">
        <v>338</v>
      </c>
      <c r="C32" s="372"/>
      <c r="D32" s="372"/>
      <c r="E32" s="316"/>
      <c r="F32" s="11"/>
      <c r="K32" s="127"/>
    </row>
    <row r="33" spans="1:14" s="130" customFormat="1">
      <c r="A33" s="370"/>
      <c r="B33" s="284" t="s">
        <v>17</v>
      </c>
      <c r="C33" s="178" t="s">
        <v>18</v>
      </c>
      <c r="D33" s="178" t="s">
        <v>19</v>
      </c>
      <c r="E33" s="316"/>
      <c r="F33" s="11"/>
      <c r="K33" s="127"/>
    </row>
    <row r="34" spans="1:14" s="130" customFormat="1" ht="12.75" customHeight="1">
      <c r="A34" s="379" t="s">
        <v>74</v>
      </c>
      <c r="B34" s="376">
        <f>+B35+C35+D35</f>
        <v>164622.48500000002</v>
      </c>
      <c r="C34" s="372"/>
      <c r="D34" s="372"/>
      <c r="E34" s="316"/>
      <c r="F34" s="11"/>
      <c r="K34" s="127"/>
    </row>
    <row r="35" spans="1:14">
      <c r="A35" s="380"/>
      <c r="B35" s="291">
        <f t="shared" ref="B35:D35" si="5">SUM(B36:B38)</f>
        <v>46658.981</v>
      </c>
      <c r="C35" s="288">
        <f t="shared" si="5"/>
        <v>55881.539000000004</v>
      </c>
      <c r="D35" s="288">
        <f t="shared" si="5"/>
        <v>62081.965000000018</v>
      </c>
      <c r="E35" s="317"/>
      <c r="F35" s="74"/>
      <c r="G35" s="74"/>
      <c r="H35" s="74"/>
      <c r="I35" s="74"/>
      <c r="J35" s="74"/>
      <c r="K35" s="74"/>
    </row>
    <row r="36" spans="1:14">
      <c r="A36" s="166" t="s">
        <v>27</v>
      </c>
      <c r="B36" s="289">
        <v>7184</v>
      </c>
      <c r="C36" s="290">
        <v>6517</v>
      </c>
      <c r="D36" s="290">
        <v>7299</v>
      </c>
      <c r="E36" s="316">
        <f>+SUM(B36:D36)/$B$34</f>
        <v>0.12756459119178037</v>
      </c>
      <c r="F36" s="114"/>
      <c r="G36" s="74"/>
      <c r="H36" s="74"/>
      <c r="I36" s="74"/>
      <c r="J36" s="74"/>
      <c r="K36" s="127"/>
      <c r="N36" s="41"/>
    </row>
    <row r="37" spans="1:14">
      <c r="A37" s="166" t="s">
        <v>28</v>
      </c>
      <c r="B37" s="289">
        <v>1195.3090000000002</v>
      </c>
      <c r="C37" s="290">
        <v>1023.591</v>
      </c>
      <c r="D37" s="290">
        <v>917.654</v>
      </c>
      <c r="E37" s="316">
        <f>+SUM(B37:D37)/$B$34</f>
        <v>1.9053010893378262E-2</v>
      </c>
      <c r="F37" s="114"/>
      <c r="G37" s="74"/>
      <c r="H37" s="74"/>
      <c r="I37" s="74"/>
      <c r="J37" s="74"/>
      <c r="K37" s="127"/>
      <c r="N37" s="41"/>
    </row>
    <row r="38" spans="1:14">
      <c r="A38" s="166" t="s">
        <v>29</v>
      </c>
      <c r="B38" s="289">
        <v>38279.671999999999</v>
      </c>
      <c r="C38" s="290">
        <v>48340.948000000004</v>
      </c>
      <c r="D38" s="290">
        <v>53865.311000000016</v>
      </c>
      <c r="E38" s="316">
        <f>+SUM(B38:D38)/$B$34</f>
        <v>0.85338239791484138</v>
      </c>
      <c r="F38" s="114"/>
      <c r="G38" s="74"/>
      <c r="H38" s="74"/>
      <c r="I38" s="74"/>
      <c r="J38" s="74"/>
      <c r="K38" s="127"/>
      <c r="N38" s="41"/>
    </row>
    <row r="39" spans="1:14">
      <c r="A39" s="199"/>
      <c r="B39" s="4"/>
      <c r="C39" s="4"/>
      <c r="D39" s="4"/>
      <c r="E39" s="4"/>
      <c r="F39" s="75"/>
      <c r="G39" s="75"/>
      <c r="H39" s="75"/>
      <c r="I39" s="75"/>
      <c r="J39" s="75"/>
      <c r="K39" s="75"/>
    </row>
    <row r="40" spans="1:14">
      <c r="A40" s="10"/>
      <c r="B40" s="10"/>
      <c r="C40" s="10"/>
      <c r="D40" s="10"/>
      <c r="E40" s="10"/>
    </row>
    <row r="41" spans="1:14">
      <c r="A41" s="10"/>
      <c r="B41" s="10"/>
      <c r="C41" s="10"/>
      <c r="D41" s="10"/>
      <c r="E41" s="10"/>
    </row>
    <row r="42" spans="1:14">
      <c r="A42" s="10"/>
      <c r="B42" s="10"/>
      <c r="C42" s="10"/>
      <c r="D42" s="10"/>
      <c r="E42" s="10"/>
    </row>
    <row r="43" spans="1:14">
      <c r="A43" s="10"/>
      <c r="B43" s="10"/>
      <c r="C43" s="10"/>
      <c r="D43" s="10"/>
      <c r="E43" s="10"/>
    </row>
    <row r="44" spans="1:14">
      <c r="A44" s="10"/>
      <c r="B44" s="10"/>
      <c r="C44" s="10"/>
      <c r="D44" s="10"/>
      <c r="E44" s="10"/>
    </row>
    <row r="45" spans="1:14">
      <c r="A45" s="10"/>
      <c r="B45" s="10"/>
      <c r="C45" s="10"/>
      <c r="D45" s="10"/>
      <c r="E45" s="10"/>
    </row>
    <row r="46" spans="1:14">
      <c r="A46" s="10"/>
      <c r="B46" s="10"/>
      <c r="C46" s="10"/>
      <c r="D46" s="10"/>
      <c r="E46" s="10"/>
    </row>
    <row r="47" spans="1:14">
      <c r="A47" s="10"/>
      <c r="B47" s="10"/>
      <c r="C47" s="10"/>
      <c r="D47" s="10"/>
      <c r="E47" s="10"/>
    </row>
    <row r="48" spans="1:14">
      <c r="A48" s="74"/>
      <c r="B48" s="74"/>
      <c r="C48" s="74"/>
      <c r="D48" s="74"/>
      <c r="E48" s="74"/>
    </row>
    <row r="63" spans="1:3">
      <c r="A63" s="130"/>
      <c r="B63" s="130"/>
      <c r="C63" s="130"/>
    </row>
    <row r="64" spans="1:3">
      <c r="A64" s="130"/>
      <c r="B64" s="130"/>
      <c r="C64" s="130"/>
    </row>
    <row r="65" spans="1:3">
      <c r="A65" s="130"/>
      <c r="B65" s="130"/>
      <c r="C65" s="130"/>
    </row>
    <row r="66" spans="1:3">
      <c r="A66" s="130"/>
      <c r="B66" s="130"/>
      <c r="C66" s="130"/>
    </row>
    <row r="67" spans="1:3">
      <c r="A67" s="130"/>
      <c r="B67" s="130"/>
      <c r="C67" s="130"/>
    </row>
  </sheetData>
  <mergeCells count="12">
    <mergeCell ref="A3:A4"/>
    <mergeCell ref="B3:D3"/>
    <mergeCell ref="A32:A33"/>
    <mergeCell ref="B32:D32"/>
    <mergeCell ref="A34:A35"/>
    <mergeCell ref="B34:D34"/>
    <mergeCell ref="A5:A6"/>
    <mergeCell ref="B5:D5"/>
    <mergeCell ref="A18:A19"/>
    <mergeCell ref="B18:D18"/>
    <mergeCell ref="A20:A21"/>
    <mergeCell ref="B20:D20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7"/>
  <dimension ref="A1:T56"/>
  <sheetViews>
    <sheetView showGridLines="0" zoomScaleNormal="100" zoomScaleSheetLayoutView="100" workbookViewId="0">
      <selection activeCell="P32" sqref="P32"/>
    </sheetView>
  </sheetViews>
  <sheetFormatPr defaultColWidth="9.140625" defaultRowHeight="12"/>
  <cols>
    <col min="1" max="1" width="24" style="7" customWidth="1"/>
    <col min="2" max="13" width="10" style="7" customWidth="1"/>
    <col min="14" max="14" width="9.140625" style="7" customWidth="1"/>
    <col min="15" max="16384" width="9.140625" style="7"/>
  </cols>
  <sheetData>
    <row r="1" spans="1:20" ht="23.25">
      <c r="A1" s="174" t="s">
        <v>256</v>
      </c>
      <c r="M1" s="238" t="str">
        <f>'3'!N1</f>
        <v>IV. čtvrtletí 2023</v>
      </c>
    </row>
    <row r="2" spans="1:20" ht="6" customHeight="1"/>
    <row r="3" spans="1:20">
      <c r="A3" s="370">
        <v>2024</v>
      </c>
      <c r="B3" s="371" t="s">
        <v>42</v>
      </c>
      <c r="C3" s="372"/>
      <c r="D3" s="373"/>
      <c r="E3" s="371" t="s">
        <v>43</v>
      </c>
      <c r="F3" s="372"/>
      <c r="G3" s="373"/>
      <c r="H3" s="371" t="s">
        <v>44</v>
      </c>
      <c r="I3" s="372"/>
      <c r="J3" s="373"/>
      <c r="K3" s="372" t="s">
        <v>45</v>
      </c>
      <c r="L3" s="372"/>
      <c r="M3" s="372"/>
    </row>
    <row r="4" spans="1:20">
      <c r="A4" s="370"/>
      <c r="B4" s="274" t="s">
        <v>8</v>
      </c>
      <c r="C4" s="264" t="s">
        <v>9</v>
      </c>
      <c r="D4" s="275" t="s">
        <v>10</v>
      </c>
      <c r="E4" s="274" t="s">
        <v>11</v>
      </c>
      <c r="F4" s="264" t="s">
        <v>12</v>
      </c>
      <c r="G4" s="275" t="s">
        <v>13</v>
      </c>
      <c r="H4" s="274" t="s">
        <v>14</v>
      </c>
      <c r="I4" s="264" t="s">
        <v>15</v>
      </c>
      <c r="J4" s="275" t="s">
        <v>16</v>
      </c>
      <c r="K4" s="193" t="s">
        <v>17</v>
      </c>
      <c r="L4" s="193" t="s">
        <v>18</v>
      </c>
      <c r="M4" s="193" t="s">
        <v>19</v>
      </c>
    </row>
    <row r="5" spans="1:20">
      <c r="A5" s="370" t="s">
        <v>157</v>
      </c>
      <c r="B5" s="376">
        <f>D6</f>
        <v>37882.924149999999</v>
      </c>
      <c r="C5" s="377"/>
      <c r="D5" s="378"/>
      <c r="E5" s="376">
        <f>G6</f>
        <v>37704.29000999999</v>
      </c>
      <c r="F5" s="377"/>
      <c r="G5" s="378"/>
      <c r="H5" s="376">
        <f>J6</f>
        <v>37687.705009999998</v>
      </c>
      <c r="I5" s="377"/>
      <c r="J5" s="378"/>
      <c r="K5" s="377">
        <f>M6</f>
        <v>37512.385609999998</v>
      </c>
      <c r="L5" s="377"/>
      <c r="M5" s="377"/>
    </row>
    <row r="6" spans="1:20">
      <c r="A6" s="370"/>
      <c r="B6" s="278">
        <f>SUM(B7:B20)</f>
        <v>37906.978949999997</v>
      </c>
      <c r="C6" s="262">
        <f t="shared" ref="C6:M6" si="0">SUM(C7:C20)</f>
        <v>37885.094649999992</v>
      </c>
      <c r="D6" s="279">
        <f t="shared" si="0"/>
        <v>37882.924149999999</v>
      </c>
      <c r="E6" s="294">
        <f t="shared" si="0"/>
        <v>37780.837009999988</v>
      </c>
      <c r="F6" s="343">
        <f t="shared" si="0"/>
        <v>37770.907009999995</v>
      </c>
      <c r="G6" s="279">
        <f t="shared" si="0"/>
        <v>37704.29000999999</v>
      </c>
      <c r="H6" s="294">
        <f t="shared" si="0"/>
        <v>37726.227609999994</v>
      </c>
      <c r="I6" s="344">
        <f t="shared" si="0"/>
        <v>37698.911109999994</v>
      </c>
      <c r="J6" s="279">
        <f t="shared" si="0"/>
        <v>37687.705009999998</v>
      </c>
      <c r="K6" s="354">
        <f t="shared" si="0"/>
        <v>37509.44350999999</v>
      </c>
      <c r="L6" s="354">
        <f t="shared" si="0"/>
        <v>37506.018009999993</v>
      </c>
      <c r="M6" s="354">
        <f t="shared" si="0"/>
        <v>37512.385609999998</v>
      </c>
    </row>
    <row r="7" spans="1:20">
      <c r="A7" s="166" t="s">
        <v>126</v>
      </c>
      <c r="B7" s="276">
        <v>1576.1212000000005</v>
      </c>
      <c r="C7" s="263">
        <v>1576.0596000000005</v>
      </c>
      <c r="D7" s="277">
        <v>1576.0666000000006</v>
      </c>
      <c r="E7" s="292">
        <v>1571.6481000000006</v>
      </c>
      <c r="F7" s="290">
        <v>1571.6481000000006</v>
      </c>
      <c r="G7" s="277">
        <v>1571.2341000000006</v>
      </c>
      <c r="H7" s="292">
        <v>1571.7846000000006</v>
      </c>
      <c r="I7" s="290">
        <v>1570.2846000000006</v>
      </c>
      <c r="J7" s="277">
        <v>1569.8456000000008</v>
      </c>
      <c r="K7" s="290">
        <v>1689.3516000000004</v>
      </c>
      <c r="L7" s="290">
        <v>1689.3516000000004</v>
      </c>
      <c r="M7" s="290">
        <v>1689.3101000000004</v>
      </c>
      <c r="T7" s="41"/>
    </row>
    <row r="8" spans="1:20">
      <c r="A8" s="166" t="s">
        <v>153</v>
      </c>
      <c r="B8" s="276">
        <v>2151.3240000000028</v>
      </c>
      <c r="C8" s="263">
        <v>2151.307000000003</v>
      </c>
      <c r="D8" s="277">
        <v>2151.3120000000031</v>
      </c>
      <c r="E8" s="292">
        <v>2148.1950000000029</v>
      </c>
      <c r="F8" s="290">
        <v>2148.1900000000028</v>
      </c>
      <c r="G8" s="277">
        <v>2147.9260000000027</v>
      </c>
      <c r="H8" s="292">
        <v>2149.872000000003</v>
      </c>
      <c r="I8" s="290">
        <v>2128.1350000000025</v>
      </c>
      <c r="J8" s="277">
        <v>2148.0530000000031</v>
      </c>
      <c r="K8" s="290">
        <v>2147.767000000003</v>
      </c>
      <c r="L8" s="290">
        <v>2147.747000000003</v>
      </c>
      <c r="M8" s="290">
        <v>2150.8530000000032</v>
      </c>
      <c r="T8" s="41"/>
    </row>
    <row r="9" spans="1:20">
      <c r="A9" s="166" t="s">
        <v>154</v>
      </c>
      <c r="B9" s="276">
        <v>1568.0477999999989</v>
      </c>
      <c r="C9" s="263">
        <v>1566.958799999999</v>
      </c>
      <c r="D9" s="277">
        <v>1566.958799999999</v>
      </c>
      <c r="E9" s="292">
        <v>1567.3391599999989</v>
      </c>
      <c r="F9" s="290">
        <v>1565.4241599999989</v>
      </c>
      <c r="G9" s="277">
        <v>1565.4241599999989</v>
      </c>
      <c r="H9" s="292">
        <v>1565.8281599999991</v>
      </c>
      <c r="I9" s="290">
        <v>1564.6531599999992</v>
      </c>
      <c r="J9" s="277">
        <v>1564.334159999999</v>
      </c>
      <c r="K9" s="290">
        <v>1545.7041599999993</v>
      </c>
      <c r="L9" s="290">
        <v>1545.7322599999993</v>
      </c>
      <c r="M9" s="290">
        <v>1545.8672599999991</v>
      </c>
      <c r="T9" s="41"/>
    </row>
    <row r="10" spans="1:20">
      <c r="A10" s="166" t="s">
        <v>155</v>
      </c>
      <c r="B10" s="276">
        <v>2818.7180000000003</v>
      </c>
      <c r="C10" s="263">
        <v>2818.28</v>
      </c>
      <c r="D10" s="277">
        <v>2818.28</v>
      </c>
      <c r="E10" s="292">
        <v>2814.6090000000004</v>
      </c>
      <c r="F10" s="290">
        <v>2814.6090000000004</v>
      </c>
      <c r="G10" s="277">
        <v>2814.6090000000004</v>
      </c>
      <c r="H10" s="292">
        <v>2816.1620000000003</v>
      </c>
      <c r="I10" s="290">
        <v>2816.1620000000003</v>
      </c>
      <c r="J10" s="277">
        <v>2799.3670000000002</v>
      </c>
      <c r="K10" s="290">
        <v>2799.3470000000002</v>
      </c>
      <c r="L10" s="290">
        <v>2799.3470000000002</v>
      </c>
      <c r="M10" s="290">
        <v>2799.3470000000002</v>
      </c>
      <c r="T10" s="41"/>
    </row>
    <row r="11" spans="1:20">
      <c r="A11" s="166" t="s">
        <v>127</v>
      </c>
      <c r="B11" s="276">
        <v>638.73110000000031</v>
      </c>
      <c r="C11" s="263">
        <v>624.04260000000033</v>
      </c>
      <c r="D11" s="277">
        <v>623.99960000000033</v>
      </c>
      <c r="E11" s="292">
        <v>624.54360000000031</v>
      </c>
      <c r="F11" s="290">
        <v>624.54360000000031</v>
      </c>
      <c r="G11" s="277">
        <v>624.50860000000023</v>
      </c>
      <c r="H11" s="292">
        <v>624.43470000000025</v>
      </c>
      <c r="I11" s="290">
        <v>624.37720000000024</v>
      </c>
      <c r="J11" s="277">
        <v>624.37720000000024</v>
      </c>
      <c r="K11" s="290">
        <v>625.64060000000029</v>
      </c>
      <c r="L11" s="290">
        <v>626.19500000000028</v>
      </c>
      <c r="M11" s="290">
        <v>625.64060000000029</v>
      </c>
      <c r="T11" s="41"/>
    </row>
    <row r="12" spans="1:20">
      <c r="A12" s="166" t="s">
        <v>144</v>
      </c>
      <c r="B12" s="276">
        <v>972.92439999999976</v>
      </c>
      <c r="C12" s="263">
        <v>972.66409999999985</v>
      </c>
      <c r="D12" s="277">
        <v>972.88709999999969</v>
      </c>
      <c r="E12" s="292">
        <v>982.78609999999981</v>
      </c>
      <c r="F12" s="290">
        <v>982.78609999999981</v>
      </c>
      <c r="G12" s="277">
        <v>982.02609999999981</v>
      </c>
      <c r="H12" s="292">
        <v>980.52009999999973</v>
      </c>
      <c r="I12" s="290">
        <v>980.51109999999971</v>
      </c>
      <c r="J12" s="277">
        <v>980.51109999999971</v>
      </c>
      <c r="K12" s="290">
        <v>976.62609999999972</v>
      </c>
      <c r="L12" s="290">
        <v>976.62609999999972</v>
      </c>
      <c r="M12" s="290">
        <v>976.6320999999997</v>
      </c>
      <c r="T12" s="41"/>
    </row>
    <row r="13" spans="1:20">
      <c r="A13" s="166" t="s">
        <v>145</v>
      </c>
      <c r="B13" s="276">
        <v>451.57139999999998</v>
      </c>
      <c r="C13" s="263">
        <v>451.87339999999989</v>
      </c>
      <c r="D13" s="277">
        <v>451.3184</v>
      </c>
      <c r="E13" s="292">
        <v>451.3184</v>
      </c>
      <c r="F13" s="290">
        <v>451.73540000000003</v>
      </c>
      <c r="G13" s="277">
        <v>452.95240000000001</v>
      </c>
      <c r="H13" s="292">
        <v>453.44739999999996</v>
      </c>
      <c r="I13" s="290">
        <v>454.16639999999995</v>
      </c>
      <c r="J13" s="277">
        <v>454.16639999999995</v>
      </c>
      <c r="K13" s="290">
        <v>413.9264</v>
      </c>
      <c r="L13" s="290">
        <v>412.57240000000002</v>
      </c>
      <c r="M13" s="290">
        <v>412.03040000000004</v>
      </c>
      <c r="T13" s="41"/>
    </row>
    <row r="14" spans="1:20">
      <c r="A14" s="166" t="s">
        <v>146</v>
      </c>
      <c r="B14" s="276">
        <v>6014.4267999999929</v>
      </c>
      <c r="C14" s="263">
        <v>6014.4268999999931</v>
      </c>
      <c r="D14" s="277">
        <v>6014.4268999999931</v>
      </c>
      <c r="E14" s="292">
        <v>6027.4418999999934</v>
      </c>
      <c r="F14" s="290">
        <v>6025.0148999999938</v>
      </c>
      <c r="G14" s="277">
        <v>6006.2808999999952</v>
      </c>
      <c r="H14" s="292">
        <v>6003.4498999999951</v>
      </c>
      <c r="I14" s="290">
        <v>5999.891899999996</v>
      </c>
      <c r="J14" s="277">
        <v>5988.284899999996</v>
      </c>
      <c r="K14" s="290">
        <v>5939.6573999999955</v>
      </c>
      <c r="L14" s="290">
        <v>5939.8373999999958</v>
      </c>
      <c r="M14" s="290">
        <v>5939.6218999999965</v>
      </c>
      <c r="T14" s="41"/>
    </row>
    <row r="15" spans="1:20">
      <c r="A15" s="166" t="s">
        <v>147</v>
      </c>
      <c r="B15" s="276">
        <v>1364.812449999999</v>
      </c>
      <c r="C15" s="263">
        <v>1359.9624499999989</v>
      </c>
      <c r="D15" s="277">
        <v>1358.3074499999989</v>
      </c>
      <c r="E15" s="292">
        <v>1231.8444500000005</v>
      </c>
      <c r="F15" s="290">
        <v>1231.8444500000005</v>
      </c>
      <c r="G15" s="277">
        <v>1231.8444500000005</v>
      </c>
      <c r="H15" s="292">
        <v>1252.5174500000001</v>
      </c>
      <c r="I15" s="290">
        <v>1252.5174500000001</v>
      </c>
      <c r="J15" s="277">
        <v>1252.5174500000001</v>
      </c>
      <c r="K15" s="290">
        <v>1243.31745</v>
      </c>
      <c r="L15" s="290">
        <v>1240.9554499999999</v>
      </c>
      <c r="M15" s="290">
        <v>1240.9554499999999</v>
      </c>
      <c r="T15" s="41"/>
    </row>
    <row r="16" spans="1:20">
      <c r="A16" s="166" t="s">
        <v>148</v>
      </c>
      <c r="B16" s="276">
        <v>3491.7857000000004</v>
      </c>
      <c r="C16" s="263">
        <v>3491.7757000000001</v>
      </c>
      <c r="D16" s="277">
        <v>3491.7757000000001</v>
      </c>
      <c r="E16" s="292">
        <v>3492.0326999999997</v>
      </c>
      <c r="F16" s="290">
        <v>3492.0326999999997</v>
      </c>
      <c r="G16" s="277">
        <v>3491.6066999999998</v>
      </c>
      <c r="H16" s="292">
        <v>3488.1967</v>
      </c>
      <c r="I16" s="290">
        <v>3488.1997000000001</v>
      </c>
      <c r="J16" s="277">
        <v>3488.1967</v>
      </c>
      <c r="K16" s="290">
        <v>3488.3402999999994</v>
      </c>
      <c r="L16" s="290">
        <v>3488.3402999999994</v>
      </c>
      <c r="M16" s="290">
        <v>3488.3402999999994</v>
      </c>
      <c r="T16" s="41"/>
    </row>
    <row r="17" spans="1:20">
      <c r="A17" s="166" t="s">
        <v>149</v>
      </c>
      <c r="B17" s="276">
        <v>1058.3718000000001</v>
      </c>
      <c r="C17" s="263">
        <v>1058.3718000000001</v>
      </c>
      <c r="D17" s="277">
        <v>1058.3718000000001</v>
      </c>
      <c r="E17" s="292">
        <v>1050.8258000000003</v>
      </c>
      <c r="F17" s="290">
        <v>1050.8258000000003</v>
      </c>
      <c r="G17" s="277">
        <v>1049.1308000000004</v>
      </c>
      <c r="H17" s="292">
        <v>1057.0168000000003</v>
      </c>
      <c r="I17" s="290">
        <v>1057.0168000000003</v>
      </c>
      <c r="J17" s="277">
        <v>1057.0668000000003</v>
      </c>
      <c r="K17" s="290">
        <v>1008.3918000000003</v>
      </c>
      <c r="L17" s="290">
        <v>1008.3918000000003</v>
      </c>
      <c r="M17" s="290">
        <v>1008.3918000000003</v>
      </c>
      <c r="T17" s="41"/>
    </row>
    <row r="18" spans="1:20">
      <c r="A18" s="166" t="s">
        <v>150</v>
      </c>
      <c r="B18" s="276">
        <v>4646.5011999999997</v>
      </c>
      <c r="C18" s="263">
        <v>4646.2712000000001</v>
      </c>
      <c r="D18" s="277">
        <v>4646.4712</v>
      </c>
      <c r="E18" s="292">
        <v>4655.3652000000002</v>
      </c>
      <c r="F18" s="290">
        <v>4649.3652000000002</v>
      </c>
      <c r="G18" s="277">
        <v>4603.4542000000001</v>
      </c>
      <c r="H18" s="292">
        <v>4596.7672000000002</v>
      </c>
      <c r="I18" s="290">
        <v>4596.7652000000007</v>
      </c>
      <c r="J18" s="277">
        <v>4594.8382000000011</v>
      </c>
      <c r="K18" s="290">
        <v>4531.7902000000004</v>
      </c>
      <c r="L18" s="290">
        <v>4531.3382000000001</v>
      </c>
      <c r="M18" s="290">
        <v>4533.2522000000008</v>
      </c>
      <c r="T18" s="41"/>
    </row>
    <row r="19" spans="1:20">
      <c r="A19" s="166" t="s">
        <v>151</v>
      </c>
      <c r="B19" s="276">
        <v>9905.7423000000017</v>
      </c>
      <c r="C19" s="263">
        <v>9905.2003000000004</v>
      </c>
      <c r="D19" s="277">
        <v>9905.1877999999997</v>
      </c>
      <c r="E19" s="292">
        <v>9905.9417999999969</v>
      </c>
      <c r="F19" s="290">
        <v>9905.9417999999969</v>
      </c>
      <c r="G19" s="277">
        <v>9905.8527999999969</v>
      </c>
      <c r="H19" s="292">
        <v>9896.3957999999966</v>
      </c>
      <c r="I19" s="290">
        <v>9896.3957999999966</v>
      </c>
      <c r="J19" s="277">
        <v>9896.2737999999972</v>
      </c>
      <c r="K19" s="290">
        <v>9839.2477999999992</v>
      </c>
      <c r="L19" s="290">
        <v>9839.2477999999992</v>
      </c>
      <c r="M19" s="290">
        <v>9839.2477999999992</v>
      </c>
      <c r="T19" s="41"/>
    </row>
    <row r="20" spans="1:20">
      <c r="A20" s="166" t="s">
        <v>152</v>
      </c>
      <c r="B20" s="276">
        <v>1247.9007999999992</v>
      </c>
      <c r="C20" s="263">
        <v>1247.9007999999992</v>
      </c>
      <c r="D20" s="277">
        <v>1247.5607999999993</v>
      </c>
      <c r="E20" s="292">
        <v>1256.9457999999993</v>
      </c>
      <c r="F20" s="290">
        <v>1256.9457999999993</v>
      </c>
      <c r="G20" s="277">
        <v>1257.4397999999994</v>
      </c>
      <c r="H20" s="292">
        <v>1269.8347999999994</v>
      </c>
      <c r="I20" s="290">
        <v>1269.8347999999994</v>
      </c>
      <c r="J20" s="277">
        <v>1269.8726999999992</v>
      </c>
      <c r="K20" s="290">
        <v>1260.3356999999994</v>
      </c>
      <c r="L20" s="290">
        <v>1260.3356999999994</v>
      </c>
      <c r="M20" s="290">
        <v>1262.8956999999994</v>
      </c>
      <c r="T20" s="41"/>
    </row>
    <row r="21" spans="1:20">
      <c r="A21" s="4"/>
      <c r="M21" s="3"/>
    </row>
    <row r="22" spans="1:20">
      <c r="A22" s="130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</row>
    <row r="23" spans="1:20">
      <c r="A23" s="10" t="s">
        <v>85</v>
      </c>
      <c r="B23" s="10">
        <v>1689.3101000000004</v>
      </c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</row>
    <row r="24" spans="1:20">
      <c r="A24" s="10" t="s">
        <v>76</v>
      </c>
      <c r="B24" s="10">
        <v>2150.8530000000032</v>
      </c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</row>
    <row r="25" spans="1:20">
      <c r="A25" s="10" t="s">
        <v>77</v>
      </c>
      <c r="B25" s="10">
        <v>1545.8672599999991</v>
      </c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</row>
    <row r="26" spans="1:20">
      <c r="A26" s="10" t="s">
        <v>78</v>
      </c>
      <c r="B26" s="10">
        <v>2799.3470000000002</v>
      </c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</row>
    <row r="27" spans="1:20">
      <c r="A27" s="10" t="s">
        <v>88</v>
      </c>
      <c r="B27" s="10">
        <v>625.64060000000029</v>
      </c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</row>
    <row r="28" spans="1:20">
      <c r="A28" s="10" t="s">
        <v>79</v>
      </c>
      <c r="B28" s="10">
        <v>976.6320999999997</v>
      </c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</row>
    <row r="29" spans="1:20">
      <c r="A29" s="10" t="s">
        <v>80</v>
      </c>
      <c r="B29" s="10">
        <v>412.03040000000004</v>
      </c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</row>
    <row r="30" spans="1:20">
      <c r="A30" s="10" t="s">
        <v>81</v>
      </c>
      <c r="B30" s="10">
        <v>5939.6218999999965</v>
      </c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</row>
    <row r="31" spans="1:20">
      <c r="A31" s="10" t="s">
        <v>82</v>
      </c>
      <c r="B31" s="10">
        <v>1240.9554499999999</v>
      </c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</row>
    <row r="32" spans="1:20">
      <c r="A32" s="10" t="s">
        <v>83</v>
      </c>
      <c r="B32" s="10">
        <v>3488.3402999999994</v>
      </c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</row>
    <row r="33" spans="1:13">
      <c r="A33" s="10" t="s">
        <v>84</v>
      </c>
      <c r="B33" s="10">
        <v>1008.3918000000003</v>
      </c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</row>
    <row r="34" spans="1:13">
      <c r="A34" s="10" t="s">
        <v>86</v>
      </c>
      <c r="B34" s="10">
        <v>4533.2522000000008</v>
      </c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</row>
    <row r="35" spans="1:13">
      <c r="A35" s="10" t="s">
        <v>87</v>
      </c>
      <c r="B35" s="10">
        <v>9839.2477999999992</v>
      </c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</row>
    <row r="36" spans="1:13">
      <c r="A36" s="10" t="s">
        <v>89</v>
      </c>
      <c r="B36" s="10">
        <v>1262.8956999999994</v>
      </c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</row>
    <row r="37" spans="1:13">
      <c r="A37" s="130"/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</row>
    <row r="38" spans="1:13">
      <c r="A38" s="130"/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</row>
    <row r="39" spans="1:13">
      <c r="A39" s="130"/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</row>
    <row r="40" spans="1:13">
      <c r="A40" s="130"/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</row>
    <row r="41" spans="1:13">
      <c r="A41" s="130"/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</row>
    <row r="42" spans="1:13">
      <c r="A42" s="130"/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</row>
    <row r="43" spans="1:13">
      <c r="A43" s="130"/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</row>
    <row r="44" spans="1:13">
      <c r="A44" s="130"/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</row>
    <row r="45" spans="1:13">
      <c r="A45" s="130"/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</row>
    <row r="46" spans="1:13">
      <c r="A46" s="130"/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</row>
    <row r="47" spans="1:13">
      <c r="A47" s="130"/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</row>
    <row r="48" spans="1:13">
      <c r="A48" s="130"/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</row>
    <row r="49" spans="1:13">
      <c r="A49" s="130"/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</row>
    <row r="50" spans="1:13">
      <c r="A50" s="130"/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</row>
    <row r="51" spans="1:13">
      <c r="A51" s="130"/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</row>
    <row r="52" spans="1:13">
      <c r="A52" s="130"/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</row>
    <row r="53" spans="1:13">
      <c r="A53" s="130"/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</row>
    <row r="54" spans="1:13">
      <c r="A54" s="130"/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</row>
    <row r="55" spans="1:13">
      <c r="A55" s="130"/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</row>
    <row r="56" spans="1:13">
      <c r="A56" s="130"/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</row>
  </sheetData>
  <sortState ref="A7:M20">
    <sortCondition ref="A7"/>
  </sortState>
  <mergeCells count="10">
    <mergeCell ref="A5:A6"/>
    <mergeCell ref="B5:D5"/>
    <mergeCell ref="E5:G5"/>
    <mergeCell ref="H5:J5"/>
    <mergeCell ref="K5:M5"/>
    <mergeCell ref="A3:A4"/>
    <mergeCell ref="B3:D3"/>
    <mergeCell ref="E3:G3"/>
    <mergeCell ref="H3:J3"/>
    <mergeCell ref="K3:M3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1:U30"/>
  <sheetViews>
    <sheetView showGridLines="0" zoomScaleNormal="100" zoomScaleSheetLayoutView="100" workbookViewId="0">
      <selection activeCell="R17" sqref="R17"/>
    </sheetView>
  </sheetViews>
  <sheetFormatPr defaultColWidth="9.140625" defaultRowHeight="12"/>
  <cols>
    <col min="1" max="1" width="31.5703125" style="7" customWidth="1"/>
    <col min="2" max="13" width="8.5703125" style="7" customWidth="1"/>
    <col min="14" max="14" width="9.7109375" style="7" customWidth="1"/>
    <col min="15" max="16384" width="9.140625" style="7"/>
  </cols>
  <sheetData>
    <row r="1" spans="1:21" s="130" customFormat="1" ht="20.25">
      <c r="A1" s="175" t="s">
        <v>257</v>
      </c>
      <c r="N1" s="238" t="str">
        <f>'3'!N1</f>
        <v>IV. čtvrtletí 2023</v>
      </c>
    </row>
    <row r="2" spans="1:21" ht="18">
      <c r="A2" s="234" t="s">
        <v>258</v>
      </c>
    </row>
    <row r="3" spans="1:21" ht="6" customHeight="1"/>
    <row r="4" spans="1:21">
      <c r="A4" s="370">
        <v>2024</v>
      </c>
      <c r="B4" s="371" t="s">
        <v>42</v>
      </c>
      <c r="C4" s="372"/>
      <c r="D4" s="373"/>
      <c r="E4" s="372" t="s">
        <v>43</v>
      </c>
      <c r="F4" s="372"/>
      <c r="G4" s="372"/>
      <c r="H4" s="371" t="s">
        <v>44</v>
      </c>
      <c r="I4" s="372"/>
      <c r="J4" s="373"/>
      <c r="K4" s="371" t="s">
        <v>45</v>
      </c>
      <c r="L4" s="372"/>
      <c r="M4" s="373"/>
      <c r="N4" s="209" t="s">
        <v>7</v>
      </c>
    </row>
    <row r="5" spans="1:21">
      <c r="A5" s="370"/>
      <c r="B5" s="274" t="s">
        <v>8</v>
      </c>
      <c r="C5" s="273" t="s">
        <v>9</v>
      </c>
      <c r="D5" s="275" t="s">
        <v>10</v>
      </c>
      <c r="E5" s="219" t="s">
        <v>11</v>
      </c>
      <c r="F5" s="219" t="s">
        <v>12</v>
      </c>
      <c r="G5" s="219" t="s">
        <v>13</v>
      </c>
      <c r="H5" s="274" t="s">
        <v>14</v>
      </c>
      <c r="I5" s="273" t="s">
        <v>15</v>
      </c>
      <c r="J5" s="275" t="s">
        <v>16</v>
      </c>
      <c r="K5" s="274" t="s">
        <v>17</v>
      </c>
      <c r="L5" s="273" t="s">
        <v>18</v>
      </c>
      <c r="M5" s="275" t="s">
        <v>19</v>
      </c>
      <c r="N5" s="194"/>
    </row>
    <row r="6" spans="1:21">
      <c r="A6" s="375" t="s">
        <v>156</v>
      </c>
      <c r="B6" s="376">
        <f>SUM(B7:D7)</f>
        <v>25092.203158</v>
      </c>
      <c r="C6" s="377"/>
      <c r="D6" s="378"/>
      <c r="E6" s="377">
        <f t="shared" ref="E6" si="0">SUM(E7:G7)</f>
        <v>10076.667648999999</v>
      </c>
      <c r="F6" s="377"/>
      <c r="G6" s="377"/>
      <c r="H6" s="376">
        <f t="shared" ref="H6" si="1">SUM(H7:J7)</f>
        <v>6936.0319250000002</v>
      </c>
      <c r="I6" s="377"/>
      <c r="J6" s="378"/>
      <c r="K6" s="376">
        <f t="shared" ref="K6" si="2">SUM(K7:M7)</f>
        <v>23354.429298999999</v>
      </c>
      <c r="L6" s="377"/>
      <c r="M6" s="378"/>
      <c r="N6" s="365">
        <f>SUM(B7:M7)</f>
        <v>65459.332030999998</v>
      </c>
      <c r="Q6" s="8"/>
      <c r="R6" s="124"/>
      <c r="S6" s="41"/>
    </row>
    <row r="7" spans="1:21">
      <c r="A7" s="375"/>
      <c r="B7" s="278">
        <f t="shared" ref="B7:M7" si="3">SUM(B8:B15)</f>
        <v>10856.407430000001</v>
      </c>
      <c r="C7" s="271">
        <f t="shared" si="3"/>
        <v>7430.7530219999981</v>
      </c>
      <c r="D7" s="279">
        <f t="shared" si="3"/>
        <v>6805.0427060000002</v>
      </c>
      <c r="E7" s="343">
        <f t="shared" si="3"/>
        <v>4842.272090999998</v>
      </c>
      <c r="F7" s="343">
        <f t="shared" si="3"/>
        <v>2934.3113569999996</v>
      </c>
      <c r="G7" s="343">
        <f t="shared" si="3"/>
        <v>2300.0842010000006</v>
      </c>
      <c r="H7" s="294">
        <f t="shared" si="3"/>
        <v>2065.7096560000005</v>
      </c>
      <c r="I7" s="344">
        <f t="shared" si="3"/>
        <v>2092.0732830000006</v>
      </c>
      <c r="J7" s="279">
        <f t="shared" si="3"/>
        <v>2778.2489859999996</v>
      </c>
      <c r="K7" s="294">
        <f t="shared" si="3"/>
        <v>5402.3762370000022</v>
      </c>
      <c r="L7" s="354">
        <f t="shared" si="3"/>
        <v>8311.697960999998</v>
      </c>
      <c r="M7" s="279">
        <f t="shared" si="3"/>
        <v>9640.3551009999992</v>
      </c>
      <c r="N7" s="365"/>
      <c r="P7" s="130"/>
      <c r="Q7" s="8"/>
    </row>
    <row r="8" spans="1:21">
      <c r="A8" s="166" t="s">
        <v>26</v>
      </c>
      <c r="B8" s="276">
        <v>1988.2352349999996</v>
      </c>
      <c r="C8" s="272">
        <v>1508.9858129999993</v>
      </c>
      <c r="D8" s="277">
        <v>1397.396555</v>
      </c>
      <c r="E8" s="290">
        <v>1148.3806649999999</v>
      </c>
      <c r="F8" s="290">
        <v>1009.1391449999999</v>
      </c>
      <c r="G8" s="290">
        <v>889.20493300000032</v>
      </c>
      <c r="H8" s="292">
        <v>786.88286000000016</v>
      </c>
      <c r="I8" s="290">
        <v>805.9158020000001</v>
      </c>
      <c r="J8" s="277">
        <v>865.74196200000017</v>
      </c>
      <c r="K8" s="292">
        <v>1160.3790410000001</v>
      </c>
      <c r="L8" s="290">
        <v>1543.3572230000002</v>
      </c>
      <c r="M8" s="277">
        <v>1626.6939130000005</v>
      </c>
      <c r="N8" s="217">
        <f t="shared" ref="N8:N13" si="4">SUM(B8:M8)</f>
        <v>14730.313147000001</v>
      </c>
      <c r="P8" s="41"/>
      <c r="Q8" s="355"/>
      <c r="R8" s="41"/>
      <c r="S8" s="41"/>
      <c r="T8" s="8"/>
      <c r="U8" s="8"/>
    </row>
    <row r="9" spans="1:21">
      <c r="A9" s="166" t="s">
        <v>0</v>
      </c>
      <c r="B9" s="276">
        <v>314.43469600000003</v>
      </c>
      <c r="C9" s="272">
        <v>254.30757699999998</v>
      </c>
      <c r="D9" s="277">
        <v>232.19964499999998</v>
      </c>
      <c r="E9" s="290">
        <v>177.047642</v>
      </c>
      <c r="F9" s="290">
        <v>133.485277</v>
      </c>
      <c r="G9" s="290">
        <v>116.08096900000001</v>
      </c>
      <c r="H9" s="292">
        <v>111.594599</v>
      </c>
      <c r="I9" s="290">
        <v>121.03664499999999</v>
      </c>
      <c r="J9" s="277">
        <v>113.089032</v>
      </c>
      <c r="K9" s="292">
        <v>179.89421099999998</v>
      </c>
      <c r="L9" s="290">
        <v>227.826491</v>
      </c>
      <c r="M9" s="277">
        <v>265.91231900000002</v>
      </c>
      <c r="N9" s="217">
        <f t="shared" si="4"/>
        <v>2246.909103</v>
      </c>
      <c r="P9" s="124"/>
      <c r="Q9" s="355"/>
      <c r="S9" s="41"/>
    </row>
    <row r="10" spans="1:21">
      <c r="A10" s="166" t="s">
        <v>1</v>
      </c>
      <c r="B10" s="276">
        <v>103.02236400000001</v>
      </c>
      <c r="C10" s="272">
        <v>84.818989000000016</v>
      </c>
      <c r="D10" s="277">
        <v>60.626936999999998</v>
      </c>
      <c r="E10" s="290">
        <v>47.984081999999994</v>
      </c>
      <c r="F10" s="290">
        <v>17.756594</v>
      </c>
      <c r="G10" s="290">
        <v>4.8103900000000008</v>
      </c>
      <c r="H10" s="292">
        <v>4.1574099999999996</v>
      </c>
      <c r="I10" s="290">
        <v>3.8885939999999994</v>
      </c>
      <c r="J10" s="277">
        <v>7.0743450000000001</v>
      </c>
      <c r="K10" s="292">
        <v>30.842999999999996</v>
      </c>
      <c r="L10" s="290">
        <v>68.57790399999999</v>
      </c>
      <c r="M10" s="277">
        <v>96.974682000000016</v>
      </c>
      <c r="N10" s="217">
        <f t="shared" si="4"/>
        <v>530.53529100000003</v>
      </c>
      <c r="P10" s="124"/>
      <c r="Q10" s="355"/>
      <c r="S10" s="41"/>
    </row>
    <row r="11" spans="1:21">
      <c r="A11" s="166" t="s">
        <v>2</v>
      </c>
      <c r="B11" s="276">
        <v>51.950377999999994</v>
      </c>
      <c r="C11" s="272">
        <v>34.313905999999996</v>
      </c>
      <c r="D11" s="277">
        <v>26.497553999999997</v>
      </c>
      <c r="E11" s="290">
        <v>19.003565000000002</v>
      </c>
      <c r="F11" s="290">
        <v>6.2011260000000012</v>
      </c>
      <c r="G11" s="290">
        <v>2.8934799999999998</v>
      </c>
      <c r="H11" s="292">
        <v>2.1741160000000002</v>
      </c>
      <c r="I11" s="290">
        <v>2.5859529999999999</v>
      </c>
      <c r="J11" s="277">
        <v>4.2836350000000003</v>
      </c>
      <c r="K11" s="292">
        <v>14.962713000000001</v>
      </c>
      <c r="L11" s="290">
        <v>32.352787000000006</v>
      </c>
      <c r="M11" s="277">
        <v>40.437474000000009</v>
      </c>
      <c r="N11" s="217">
        <f t="shared" si="4"/>
        <v>237.65668700000001</v>
      </c>
      <c r="P11" s="124"/>
      <c r="Q11" s="355"/>
      <c r="S11" s="41"/>
    </row>
    <row r="12" spans="1:21">
      <c r="A12" s="166" t="s">
        <v>6</v>
      </c>
      <c r="B12" s="276">
        <v>73.733861999999988</v>
      </c>
      <c r="C12" s="272">
        <v>59.532031999999987</v>
      </c>
      <c r="D12" s="277">
        <v>56.886942000000005</v>
      </c>
      <c r="E12" s="290">
        <v>45.449248000000004</v>
      </c>
      <c r="F12" s="290">
        <v>35.017373999999997</v>
      </c>
      <c r="G12" s="290">
        <v>25.195608000000004</v>
      </c>
      <c r="H12" s="292">
        <v>20.378159999999998</v>
      </c>
      <c r="I12" s="290">
        <v>18.265945999999996</v>
      </c>
      <c r="J12" s="277">
        <v>31.108837000000001</v>
      </c>
      <c r="K12" s="292">
        <v>46.709160999999995</v>
      </c>
      <c r="L12" s="290">
        <v>55.658345999999995</v>
      </c>
      <c r="M12" s="277">
        <v>53.789062000000008</v>
      </c>
      <c r="N12" s="217">
        <f t="shared" si="4"/>
        <v>521.72457799999995</v>
      </c>
      <c r="P12" s="124"/>
      <c r="Q12" s="355"/>
      <c r="S12" s="41"/>
    </row>
    <row r="13" spans="1:21">
      <c r="A13" s="166" t="s">
        <v>25</v>
      </c>
      <c r="B13" s="276">
        <v>5279.3171050000019</v>
      </c>
      <c r="C13" s="272">
        <v>3229.8148569999994</v>
      </c>
      <c r="D13" s="277">
        <v>3253.673162</v>
      </c>
      <c r="E13" s="290">
        <v>2123.4498840000001</v>
      </c>
      <c r="F13" s="290">
        <v>1134.0469719999994</v>
      </c>
      <c r="G13" s="290">
        <v>880.66564800000003</v>
      </c>
      <c r="H13" s="292">
        <v>783.24731499999996</v>
      </c>
      <c r="I13" s="290">
        <v>811.10397900000055</v>
      </c>
      <c r="J13" s="277">
        <v>1274.3201009999998</v>
      </c>
      <c r="K13" s="292">
        <v>2755.7450310000013</v>
      </c>
      <c r="L13" s="290">
        <v>4249.6381169999977</v>
      </c>
      <c r="M13" s="277">
        <v>4814.2335690000018</v>
      </c>
      <c r="N13" s="217">
        <f t="shared" si="4"/>
        <v>30589.255740000008</v>
      </c>
      <c r="P13" s="124"/>
      <c r="Q13" s="355"/>
      <c r="R13" s="8"/>
      <c r="S13" s="41"/>
      <c r="T13" s="8"/>
      <c r="U13" s="8"/>
    </row>
    <row r="14" spans="1:21">
      <c r="A14" s="166" t="s">
        <v>5</v>
      </c>
      <c r="B14" s="276">
        <v>2767.7307579999992</v>
      </c>
      <c r="C14" s="272">
        <v>2076.5968929999995</v>
      </c>
      <c r="D14" s="277">
        <v>1619.936322</v>
      </c>
      <c r="E14" s="290">
        <v>1174.2412139999988</v>
      </c>
      <c r="F14" s="290">
        <v>548.29840899999977</v>
      </c>
      <c r="G14" s="290">
        <v>349.2444279999998</v>
      </c>
      <c r="H14" s="292">
        <v>320.38176700000014</v>
      </c>
      <c r="I14" s="290">
        <v>297.52236799999986</v>
      </c>
      <c r="J14" s="277">
        <v>426.51694800000013</v>
      </c>
      <c r="K14" s="292">
        <v>1090.2904390000001</v>
      </c>
      <c r="L14" s="290">
        <v>1928.6019179999992</v>
      </c>
      <c r="M14" s="277">
        <v>2503.9916789999979</v>
      </c>
      <c r="N14" s="217">
        <f t="shared" ref="N14:N15" si="5">SUM(B14:M14)</f>
        <v>15103.353142999997</v>
      </c>
      <c r="P14" s="124"/>
      <c r="Q14" s="355"/>
      <c r="R14" s="8"/>
      <c r="S14" s="41"/>
      <c r="T14" s="8"/>
      <c r="U14" s="8"/>
    </row>
    <row r="15" spans="1:21">
      <c r="A15" s="166" t="s">
        <v>3</v>
      </c>
      <c r="B15" s="276">
        <v>277.98303200000004</v>
      </c>
      <c r="C15" s="272">
        <v>182.38295500000007</v>
      </c>
      <c r="D15" s="277">
        <v>157.82558900000001</v>
      </c>
      <c r="E15" s="290">
        <v>106.71579100000001</v>
      </c>
      <c r="F15" s="290">
        <v>50.366459999999996</v>
      </c>
      <c r="G15" s="290">
        <v>31.988745000000002</v>
      </c>
      <c r="H15" s="292">
        <v>36.893429000000005</v>
      </c>
      <c r="I15" s="290">
        <v>31.753996000000001</v>
      </c>
      <c r="J15" s="277">
        <v>56.114126000000006</v>
      </c>
      <c r="K15" s="292">
        <v>123.55264100000004</v>
      </c>
      <c r="L15" s="290">
        <v>205.68517499999999</v>
      </c>
      <c r="M15" s="277">
        <v>238.32240299999995</v>
      </c>
      <c r="N15" s="217">
        <f t="shared" si="5"/>
        <v>1499.5843420000001</v>
      </c>
      <c r="P15" s="124"/>
      <c r="Q15" s="355"/>
      <c r="S15" s="41"/>
    </row>
    <row r="16" spans="1:21">
      <c r="A16" s="122" t="s">
        <v>167</v>
      </c>
      <c r="N16" s="3"/>
    </row>
    <row r="17" spans="1:2">
      <c r="A17" s="190"/>
      <c r="B17" s="8"/>
    </row>
    <row r="18" spans="1:2">
      <c r="B18" s="8"/>
    </row>
    <row r="19" spans="1:2">
      <c r="B19" s="8"/>
    </row>
    <row r="20" spans="1:2">
      <c r="B20" s="8"/>
    </row>
    <row r="21" spans="1:2">
      <c r="B21" s="8"/>
    </row>
    <row r="22" spans="1:2">
      <c r="B22" s="8"/>
    </row>
    <row r="23" spans="1:2">
      <c r="B23" s="8"/>
    </row>
    <row r="24" spans="1:2">
      <c r="B24" s="8"/>
    </row>
    <row r="25" spans="1:2">
      <c r="B25" s="8"/>
    </row>
    <row r="26" spans="1:2">
      <c r="B26" s="8"/>
    </row>
    <row r="27" spans="1:2">
      <c r="B27" s="8"/>
    </row>
    <row r="28" spans="1:2">
      <c r="B28" s="8"/>
    </row>
    <row r="29" spans="1:2">
      <c r="B29" s="8"/>
    </row>
    <row r="30" spans="1:2">
      <c r="B30" s="8"/>
    </row>
  </sheetData>
  <mergeCells count="11">
    <mergeCell ref="N6:N7"/>
    <mergeCell ref="A4:A5"/>
    <mergeCell ref="B4:D4"/>
    <mergeCell ref="E4:G4"/>
    <mergeCell ref="H4:J4"/>
    <mergeCell ref="K4:M4"/>
    <mergeCell ref="A6:A7"/>
    <mergeCell ref="B6:D6"/>
    <mergeCell ref="E6:G6"/>
    <mergeCell ref="H6:J6"/>
    <mergeCell ref="K6:M6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1"/>
  <dimension ref="A1:Q32"/>
  <sheetViews>
    <sheetView showGridLines="0" zoomScaleNormal="100" zoomScaleSheetLayoutView="100" workbookViewId="0">
      <selection activeCell="K36" sqref="K36"/>
    </sheetView>
  </sheetViews>
  <sheetFormatPr defaultColWidth="9.140625" defaultRowHeight="12"/>
  <cols>
    <col min="1" max="1" width="28.28515625" style="7" customWidth="1"/>
    <col min="2" max="7" width="12" style="7" customWidth="1"/>
    <col min="8" max="8" width="16.5703125" style="7" customWidth="1"/>
    <col min="9" max="9" width="11.85546875" style="7" customWidth="1"/>
    <col min="10" max="10" width="15.28515625" style="7" customWidth="1"/>
    <col min="11" max="16384" width="9.140625" style="7"/>
  </cols>
  <sheetData>
    <row r="1" spans="1:12" ht="18">
      <c r="A1" s="234" t="s">
        <v>259</v>
      </c>
      <c r="B1" s="6"/>
      <c r="J1" s="238" t="str">
        <f>'3'!N1</f>
        <v>IV. čtvrtletí 2023</v>
      </c>
    </row>
    <row r="2" spans="1:12" ht="6" customHeight="1">
      <c r="A2" s="6"/>
      <c r="B2" s="381"/>
      <c r="C2" s="381"/>
      <c r="D2" s="381"/>
      <c r="E2" s="381"/>
      <c r="F2" s="381"/>
      <c r="G2" s="381"/>
      <c r="H2" s="381"/>
      <c r="I2" s="381"/>
      <c r="J2" s="381"/>
    </row>
    <row r="3" spans="1:12" ht="36">
      <c r="A3" s="327">
        <v>2024</v>
      </c>
      <c r="B3" s="208" t="s">
        <v>26</v>
      </c>
      <c r="C3" s="208" t="s">
        <v>0</v>
      </c>
      <c r="D3" s="208" t="s">
        <v>1</v>
      </c>
      <c r="E3" s="208" t="s">
        <v>2</v>
      </c>
      <c r="F3" s="208" t="s">
        <v>202</v>
      </c>
      <c r="G3" s="208" t="s">
        <v>25</v>
      </c>
      <c r="H3" s="208" t="s">
        <v>5</v>
      </c>
      <c r="I3" s="208" t="s">
        <v>3</v>
      </c>
      <c r="J3" s="208" t="s">
        <v>4</v>
      </c>
    </row>
    <row r="4" spans="1:12" ht="12" customHeight="1">
      <c r="A4" s="218" t="s">
        <v>158</v>
      </c>
      <c r="B4" s="195">
        <f>SUM(B5:B18)</f>
        <v>4330.4301770000002</v>
      </c>
      <c r="C4" s="195">
        <f t="shared" ref="C4:I4" si="0">SUM(C5:C18)</f>
        <v>673.63302099999999</v>
      </c>
      <c r="D4" s="195">
        <f t="shared" si="0"/>
        <v>196.39558599999998</v>
      </c>
      <c r="E4" s="195">
        <f t="shared" si="0"/>
        <v>87.75297399999998</v>
      </c>
      <c r="F4" s="195">
        <f t="shared" si="0"/>
        <v>156.15656899999996</v>
      </c>
      <c r="G4" s="195">
        <f t="shared" si="0"/>
        <v>11819.616716999999</v>
      </c>
      <c r="H4" s="195">
        <f t="shared" si="0"/>
        <v>5522.8840360000004</v>
      </c>
      <c r="I4" s="195">
        <f t="shared" si="0"/>
        <v>567.56021899999996</v>
      </c>
      <c r="J4" s="195">
        <f t="shared" ref="J4" si="1">SUM(B4:I4)</f>
        <v>23354.429298999996</v>
      </c>
      <c r="L4" s="41"/>
    </row>
    <row r="5" spans="1:12">
      <c r="A5" s="198" t="s">
        <v>129</v>
      </c>
      <c r="B5" s="207">
        <v>83.497197999999997</v>
      </c>
      <c r="C5" s="207">
        <v>9.4053059999999995</v>
      </c>
      <c r="D5" s="207">
        <v>53.843811000000002</v>
      </c>
      <c r="E5" s="207">
        <v>9.6545380000000005</v>
      </c>
      <c r="F5" s="207">
        <v>1.1890810000000001</v>
      </c>
      <c r="G5" s="207">
        <v>2394.8809009999995</v>
      </c>
      <c r="H5" s="207">
        <v>1239.0933809999995</v>
      </c>
      <c r="I5" s="207">
        <v>28.675599000000002</v>
      </c>
      <c r="J5" s="196">
        <f t="shared" ref="J5:J18" si="2">SUM(B5:I5)</f>
        <v>3820.239814999999</v>
      </c>
      <c r="L5" s="41"/>
    </row>
    <row r="6" spans="1:12">
      <c r="A6" s="198" t="s">
        <v>99</v>
      </c>
      <c r="B6" s="207">
        <v>208.89751800000008</v>
      </c>
      <c r="C6" s="207">
        <v>10.012379999999999</v>
      </c>
      <c r="D6" s="207">
        <v>16.600614</v>
      </c>
      <c r="E6" s="207">
        <v>1.9257149999999998</v>
      </c>
      <c r="F6" s="207">
        <v>7.1270859999999994</v>
      </c>
      <c r="G6" s="207">
        <v>706.43149900000014</v>
      </c>
      <c r="H6" s="207">
        <v>362.77817499999998</v>
      </c>
      <c r="I6" s="207">
        <v>37.502643999999989</v>
      </c>
      <c r="J6" s="196">
        <f t="shared" si="2"/>
        <v>1351.2756310000002</v>
      </c>
      <c r="L6" s="41"/>
    </row>
    <row r="7" spans="1:12">
      <c r="A7" s="198" t="s">
        <v>100</v>
      </c>
      <c r="B7" s="207">
        <v>141.76977499999992</v>
      </c>
      <c r="C7" s="207">
        <v>2.0526599999999999</v>
      </c>
      <c r="D7" s="207">
        <v>0.22700000000000001</v>
      </c>
      <c r="E7" s="207">
        <v>0.34720999999999996</v>
      </c>
      <c r="F7" s="207">
        <v>14.333069999999999</v>
      </c>
      <c r="G7" s="207">
        <v>914.94563800000026</v>
      </c>
      <c r="H7" s="207">
        <v>250.70463200000006</v>
      </c>
      <c r="I7" s="207">
        <v>221.92840999999996</v>
      </c>
      <c r="J7" s="196">
        <f t="shared" si="2"/>
        <v>1546.308395</v>
      </c>
      <c r="L7" s="41"/>
    </row>
    <row r="8" spans="1:12">
      <c r="A8" s="198" t="s">
        <v>101</v>
      </c>
      <c r="B8" s="207">
        <v>41.070650000000001</v>
      </c>
      <c r="C8" s="207">
        <v>32.726349999999996</v>
      </c>
      <c r="D8" s="207">
        <v>4.304583</v>
      </c>
      <c r="E8" s="207">
        <v>6.8100630000000004</v>
      </c>
      <c r="F8" s="207">
        <v>1.93624</v>
      </c>
      <c r="G8" s="207">
        <v>672.41989899999999</v>
      </c>
      <c r="H8" s="207">
        <v>242.79504000000003</v>
      </c>
      <c r="I8" s="207">
        <v>64.781766000000005</v>
      </c>
      <c r="J8" s="196">
        <f t="shared" si="2"/>
        <v>1066.844591</v>
      </c>
      <c r="L8" s="41"/>
    </row>
    <row r="9" spans="1:12">
      <c r="A9" s="198" t="s">
        <v>128</v>
      </c>
      <c r="B9" s="207">
        <v>45.011023000000009</v>
      </c>
      <c r="C9" s="207">
        <v>14.180260000000001</v>
      </c>
      <c r="D9" s="207">
        <v>0.96638000000000002</v>
      </c>
      <c r="E9" s="207">
        <v>1.2229000000000001</v>
      </c>
      <c r="F9" s="207">
        <v>20.625163000000001</v>
      </c>
      <c r="G9" s="207">
        <v>298.02525599999996</v>
      </c>
      <c r="H9" s="207">
        <v>120.13443600000006</v>
      </c>
      <c r="I9" s="207">
        <v>0.12738000000000002</v>
      </c>
      <c r="J9" s="196">
        <f t="shared" si="2"/>
        <v>500.29279800000006</v>
      </c>
      <c r="L9" s="41"/>
    </row>
    <row r="10" spans="1:12">
      <c r="A10" s="198" t="s">
        <v>102</v>
      </c>
      <c r="B10" s="207">
        <v>193.65722600000001</v>
      </c>
      <c r="C10" s="207">
        <v>2.4074500000000003</v>
      </c>
      <c r="D10" s="207">
        <v>6.1673</v>
      </c>
      <c r="E10" s="207">
        <v>2.3769999999999998</v>
      </c>
      <c r="F10" s="207">
        <v>0.33900000000000002</v>
      </c>
      <c r="G10" s="207">
        <v>519.58942499999989</v>
      </c>
      <c r="H10" s="207">
        <v>346.67918700000001</v>
      </c>
      <c r="I10" s="207">
        <v>13.050121999999998</v>
      </c>
      <c r="J10" s="196">
        <f t="shared" si="2"/>
        <v>1084.2667100000001</v>
      </c>
      <c r="L10" s="41"/>
    </row>
    <row r="11" spans="1:12">
      <c r="A11" s="198" t="s">
        <v>103</v>
      </c>
      <c r="B11" s="207">
        <v>54.281999999999996</v>
      </c>
      <c r="C11" s="207">
        <v>1.079</v>
      </c>
      <c r="D11" s="207">
        <v>2.7290000000000001</v>
      </c>
      <c r="E11" s="207">
        <v>0.72099999999999997</v>
      </c>
      <c r="F11" s="207">
        <v>2.2495299999999996</v>
      </c>
      <c r="G11" s="207">
        <v>301.72644799999995</v>
      </c>
      <c r="H11" s="207">
        <v>181.16029699999999</v>
      </c>
      <c r="I11" s="207">
        <v>1.8973839999999997</v>
      </c>
      <c r="J11" s="196">
        <f t="shared" si="2"/>
        <v>545.84465899999987</v>
      </c>
      <c r="L11" s="41"/>
    </row>
    <row r="12" spans="1:12">
      <c r="A12" s="198" t="s">
        <v>104</v>
      </c>
      <c r="B12" s="207">
        <v>523.24048399999992</v>
      </c>
      <c r="C12" s="207">
        <v>194.65701099999998</v>
      </c>
      <c r="D12" s="207">
        <v>18.883403000000001</v>
      </c>
      <c r="E12" s="207">
        <v>39.850589999999997</v>
      </c>
      <c r="F12" s="207">
        <v>1.5817220000000001</v>
      </c>
      <c r="G12" s="207">
        <v>1924.8490459999998</v>
      </c>
      <c r="H12" s="207">
        <v>724.74727699999971</v>
      </c>
      <c r="I12" s="207">
        <v>47.416832999999997</v>
      </c>
      <c r="J12" s="196">
        <f t="shared" si="2"/>
        <v>3475.2263659999999</v>
      </c>
    </row>
    <row r="13" spans="1:12">
      <c r="A13" s="198" t="s">
        <v>105</v>
      </c>
      <c r="B13" s="207">
        <v>142.71429499999999</v>
      </c>
      <c r="C13" s="207">
        <v>15.513402000000001</v>
      </c>
      <c r="D13" s="207">
        <v>0.38425999999999999</v>
      </c>
      <c r="E13" s="207">
        <v>7.3827360000000004</v>
      </c>
      <c r="F13" s="207">
        <v>3.7686379999999997</v>
      </c>
      <c r="G13" s="207">
        <v>562.05356099999995</v>
      </c>
      <c r="H13" s="207">
        <v>278.31755200000003</v>
      </c>
      <c r="I13" s="207">
        <v>4.9545110000000001</v>
      </c>
      <c r="J13" s="196">
        <f t="shared" si="2"/>
        <v>1015.0889550000001</v>
      </c>
    </row>
    <row r="14" spans="1:12">
      <c r="A14" s="198" t="s">
        <v>106</v>
      </c>
      <c r="B14" s="207">
        <v>137.48292699999999</v>
      </c>
      <c r="C14" s="207">
        <v>4.6735090000000001</v>
      </c>
      <c r="D14" s="207">
        <v>21.284455000000001</v>
      </c>
      <c r="E14" s="207">
        <v>7.6837870000000006</v>
      </c>
      <c r="F14" s="207">
        <v>17.746410000000001</v>
      </c>
      <c r="G14" s="207">
        <v>429.833663</v>
      </c>
      <c r="H14" s="207">
        <v>270.77778599999999</v>
      </c>
      <c r="I14" s="207">
        <v>67.714424999999991</v>
      </c>
      <c r="J14" s="196">
        <f t="shared" si="2"/>
        <v>957.19696199999998</v>
      </c>
    </row>
    <row r="15" spans="1:12">
      <c r="A15" s="198" t="s">
        <v>107</v>
      </c>
      <c r="B15" s="207">
        <v>154.91464400000001</v>
      </c>
      <c r="C15" s="207">
        <v>0</v>
      </c>
      <c r="D15" s="207">
        <v>10.14588</v>
      </c>
      <c r="E15" s="207">
        <v>1.3899099999999998</v>
      </c>
      <c r="F15" s="207">
        <v>10.296709999999997</v>
      </c>
      <c r="G15" s="207">
        <v>587.20411700000022</v>
      </c>
      <c r="H15" s="207">
        <v>427.36625600000002</v>
      </c>
      <c r="I15" s="207">
        <v>15.1005</v>
      </c>
      <c r="J15" s="196">
        <f t="shared" si="2"/>
        <v>1206.4180170000002</v>
      </c>
    </row>
    <row r="16" spans="1:12">
      <c r="A16" s="198" t="s">
        <v>108</v>
      </c>
      <c r="B16" s="207">
        <v>1238.5909220000001</v>
      </c>
      <c r="C16" s="207">
        <v>250.92619599999998</v>
      </c>
      <c r="D16" s="207">
        <v>7.4161999999999999</v>
      </c>
      <c r="E16" s="207">
        <v>0.48838999999999999</v>
      </c>
      <c r="F16" s="207">
        <v>3.4391289999999999</v>
      </c>
      <c r="G16" s="207">
        <v>827.15273999999954</v>
      </c>
      <c r="H16" s="207">
        <v>348.05600500000008</v>
      </c>
      <c r="I16" s="207">
        <v>2.5763880000000001</v>
      </c>
      <c r="J16" s="196">
        <f t="shared" si="2"/>
        <v>2678.6459699999996</v>
      </c>
    </row>
    <row r="17" spans="1:17">
      <c r="A17" s="198" t="s">
        <v>109</v>
      </c>
      <c r="B17" s="207">
        <v>937.17901799999981</v>
      </c>
      <c r="C17" s="207">
        <v>135.64148699999998</v>
      </c>
      <c r="D17" s="207">
        <v>49.137759999999993</v>
      </c>
      <c r="E17" s="207">
        <v>3.709136</v>
      </c>
      <c r="F17" s="207">
        <v>68.171029999999988</v>
      </c>
      <c r="G17" s="207">
        <v>1266.0033289999997</v>
      </c>
      <c r="H17" s="207">
        <v>559.85041000000024</v>
      </c>
      <c r="I17" s="207">
        <v>59.342482999999994</v>
      </c>
      <c r="J17" s="196">
        <f t="shared" si="2"/>
        <v>3079.0346529999993</v>
      </c>
    </row>
    <row r="18" spans="1:17">
      <c r="A18" s="198" t="s">
        <v>110</v>
      </c>
      <c r="B18" s="207">
        <v>428.12249699999995</v>
      </c>
      <c r="C18" s="207">
        <v>0.35801000000000005</v>
      </c>
      <c r="D18" s="207">
        <v>4.3049400000000002</v>
      </c>
      <c r="E18" s="207">
        <v>4.1899989999999994</v>
      </c>
      <c r="F18" s="207">
        <v>3.3537600000000003</v>
      </c>
      <c r="G18" s="207">
        <v>414.501195</v>
      </c>
      <c r="H18" s="207">
        <v>170.42360199999996</v>
      </c>
      <c r="I18" s="207">
        <v>2.4917739999999999</v>
      </c>
      <c r="J18" s="196">
        <f t="shared" si="2"/>
        <v>1027.7457770000001</v>
      </c>
    </row>
    <row r="19" spans="1:17">
      <c r="A19" s="235" t="s">
        <v>167</v>
      </c>
      <c r="J19" s="3"/>
    </row>
    <row r="20" spans="1:17">
      <c r="A20" s="200"/>
    </row>
    <row r="32" spans="1:17">
      <c r="K32" s="41"/>
      <c r="L32" s="41"/>
      <c r="M32" s="41"/>
      <c r="N32" s="41"/>
      <c r="O32" s="41"/>
      <c r="P32" s="41"/>
      <c r="Q32" s="41"/>
    </row>
  </sheetData>
  <sortState ref="A5:J18">
    <sortCondition ref="A5"/>
  </sortState>
  <mergeCells count="1">
    <mergeCell ref="B2:J2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6"/>
  <dimension ref="A1:O42"/>
  <sheetViews>
    <sheetView showGridLines="0" zoomScaleNormal="100" zoomScaleSheetLayoutView="100" workbookViewId="0">
      <selection activeCell="P21" sqref="P21"/>
    </sheetView>
  </sheetViews>
  <sheetFormatPr defaultColWidth="9.140625" defaultRowHeight="12"/>
  <cols>
    <col min="1" max="1" width="38" style="74" customWidth="1"/>
    <col min="2" max="9" width="13.28515625" style="74" customWidth="1"/>
    <col min="10" max="15" width="9.140625" style="179" customWidth="1"/>
    <col min="16" max="16384" width="9.140625" style="74"/>
  </cols>
  <sheetData>
    <row r="1" spans="1:15" ht="20.25">
      <c r="A1" s="176" t="s">
        <v>260</v>
      </c>
      <c r="I1" s="239" t="str">
        <f>'3'!N1</f>
        <v>IV. čtvrtletí 2023</v>
      </c>
    </row>
    <row r="2" spans="1:15" ht="18">
      <c r="A2" s="236" t="s">
        <v>261</v>
      </c>
    </row>
    <row r="3" spans="1:15" ht="12" customHeight="1">
      <c r="E3" s="103"/>
      <c r="F3" s="103"/>
      <c r="G3" s="103"/>
    </row>
    <row r="4" spans="1:15">
      <c r="A4" s="7"/>
      <c r="B4" s="126"/>
      <c r="C4" s="126"/>
      <c r="D4" s="126"/>
    </row>
    <row r="5" spans="1:15" ht="12.75" customHeight="1">
      <c r="A5" s="382">
        <v>2024</v>
      </c>
      <c r="B5" s="371" t="s">
        <v>17</v>
      </c>
      <c r="C5" s="373"/>
      <c r="D5" s="371" t="s">
        <v>18</v>
      </c>
      <c r="E5" s="373"/>
      <c r="F5" s="371" t="s">
        <v>19</v>
      </c>
      <c r="G5" s="373"/>
      <c r="H5" s="372" t="s">
        <v>7</v>
      </c>
      <c r="I5" s="372"/>
    </row>
    <row r="6" spans="1:15">
      <c r="A6" s="383"/>
      <c r="B6" s="274" t="s">
        <v>282</v>
      </c>
      <c r="C6" s="275" t="s">
        <v>283</v>
      </c>
      <c r="D6" s="274" t="s">
        <v>282</v>
      </c>
      <c r="E6" s="275" t="s">
        <v>283</v>
      </c>
      <c r="F6" s="274" t="s">
        <v>282</v>
      </c>
      <c r="G6" s="275" t="s">
        <v>283</v>
      </c>
      <c r="H6" s="293" t="s">
        <v>282</v>
      </c>
      <c r="I6" s="293" t="s">
        <v>283</v>
      </c>
      <c r="J6" s="265"/>
      <c r="O6" s="265"/>
    </row>
    <row r="7" spans="1:15" ht="13.5">
      <c r="A7" s="171" t="s">
        <v>192</v>
      </c>
      <c r="B7" s="278">
        <v>1689.3516000000004</v>
      </c>
      <c r="C7" s="321">
        <v>4.5038034209961567E-2</v>
      </c>
      <c r="D7" s="278">
        <v>1689.3516000000004</v>
      </c>
      <c r="E7" s="321">
        <v>4.5042147624138058E-2</v>
      </c>
      <c r="F7" s="294">
        <v>1689.3101000000004</v>
      </c>
      <c r="G7" s="321">
        <v>4.5033395571346078E-2</v>
      </c>
      <c r="H7" s="192">
        <v>1689.3101000000004</v>
      </c>
      <c r="I7" s="204">
        <v>4.5033395571346078E-2</v>
      </c>
      <c r="J7" s="266"/>
      <c r="O7" s="267"/>
    </row>
    <row r="8" spans="1:15">
      <c r="A8" s="167" t="s">
        <v>314</v>
      </c>
      <c r="B8" s="278">
        <v>451246.86500000005</v>
      </c>
      <c r="C8" s="321">
        <v>4.298187140762625E-2</v>
      </c>
      <c r="D8" s="278">
        <v>573275.3110000001</v>
      </c>
      <c r="E8" s="321">
        <v>3.8769969438910451E-2</v>
      </c>
      <c r="F8" s="294">
        <v>645551.58900000004</v>
      </c>
      <c r="G8" s="321">
        <v>3.8813987024633387E-2</v>
      </c>
      <c r="H8" s="192">
        <v>1670073.7650000001</v>
      </c>
      <c r="I8" s="204">
        <v>3.9842347216085011E-2</v>
      </c>
      <c r="J8" s="266"/>
      <c r="O8" s="267"/>
    </row>
    <row r="9" spans="1:15">
      <c r="A9" s="167" t="s">
        <v>315</v>
      </c>
      <c r="B9" s="278">
        <v>312852.97299999994</v>
      </c>
      <c r="C9" s="321">
        <v>5.2912981290202235E-2</v>
      </c>
      <c r="D9" s="278">
        <v>422716.80100000009</v>
      </c>
      <c r="E9" s="321">
        <v>4.6810445566557154E-2</v>
      </c>
      <c r="F9" s="294">
        <v>503858.69900000002</v>
      </c>
      <c r="G9" s="321">
        <v>4.8204132423606508E-2</v>
      </c>
      <c r="H9" s="192">
        <v>1239428.473</v>
      </c>
      <c r="I9" s="205">
        <v>4.8804865360285284E-2</v>
      </c>
      <c r="J9" s="268"/>
      <c r="O9" s="269"/>
    </row>
    <row r="10" spans="1:15">
      <c r="A10" s="170" t="s">
        <v>40</v>
      </c>
      <c r="B10" s="276">
        <v>0</v>
      </c>
      <c r="C10" s="322">
        <v>0</v>
      </c>
      <c r="D10" s="276">
        <v>0</v>
      </c>
      <c r="E10" s="322">
        <v>0</v>
      </c>
      <c r="F10" s="292">
        <v>0</v>
      </c>
      <c r="G10" s="325">
        <v>0</v>
      </c>
      <c r="H10" s="189">
        <v>0</v>
      </c>
      <c r="I10" s="206">
        <v>0</v>
      </c>
      <c r="J10" s="268"/>
      <c r="O10" s="269"/>
    </row>
    <row r="11" spans="1:15">
      <c r="A11" s="170" t="s">
        <v>39</v>
      </c>
      <c r="B11" s="276">
        <v>7184</v>
      </c>
      <c r="C11" s="322">
        <v>0.15396821460803012</v>
      </c>
      <c r="D11" s="276">
        <v>6098</v>
      </c>
      <c r="E11" s="322">
        <v>0.10912369467848763</v>
      </c>
      <c r="F11" s="292">
        <v>6912</v>
      </c>
      <c r="G11" s="325">
        <v>0.11133668207828148</v>
      </c>
      <c r="H11" s="189">
        <v>20194</v>
      </c>
      <c r="I11" s="206">
        <v>0.12266854069175298</v>
      </c>
      <c r="J11" s="268"/>
      <c r="O11" s="269"/>
    </row>
    <row r="12" spans="1:15">
      <c r="A12" s="170" t="s">
        <v>38</v>
      </c>
      <c r="B12" s="276">
        <v>0</v>
      </c>
      <c r="C12" s="322">
        <v>0</v>
      </c>
      <c r="D12" s="276">
        <v>0</v>
      </c>
      <c r="E12" s="322">
        <v>0</v>
      </c>
      <c r="F12" s="292">
        <v>0</v>
      </c>
      <c r="G12" s="325">
        <v>0</v>
      </c>
      <c r="H12" s="189">
        <v>0</v>
      </c>
      <c r="I12" s="206">
        <v>0</v>
      </c>
      <c r="J12" s="268"/>
      <c r="O12" s="269"/>
    </row>
    <row r="13" spans="1:15">
      <c r="A13" s="170" t="s">
        <v>60</v>
      </c>
      <c r="B13" s="276">
        <v>0</v>
      </c>
      <c r="C13" s="322">
        <v>0</v>
      </c>
      <c r="D13" s="276">
        <v>0</v>
      </c>
      <c r="E13" s="322">
        <v>0</v>
      </c>
      <c r="F13" s="292">
        <v>0</v>
      </c>
      <c r="G13" s="325">
        <v>0</v>
      </c>
      <c r="H13" s="189">
        <v>0</v>
      </c>
      <c r="I13" s="206">
        <v>0</v>
      </c>
      <c r="J13" s="268"/>
      <c r="O13" s="269"/>
    </row>
    <row r="14" spans="1:15">
      <c r="A14" s="170" t="s">
        <v>61</v>
      </c>
      <c r="B14" s="276">
        <v>2999.21</v>
      </c>
      <c r="C14" s="322">
        <v>0.34915150132781003</v>
      </c>
      <c r="D14" s="276">
        <v>1108.75</v>
      </c>
      <c r="E14" s="322">
        <v>0.12163577312776948</v>
      </c>
      <c r="F14" s="292">
        <v>978.32</v>
      </c>
      <c r="G14" s="325">
        <v>9.7069396225790625E-2</v>
      </c>
      <c r="H14" s="189">
        <v>5086.28</v>
      </c>
      <c r="I14" s="206">
        <v>0.18306581797628033</v>
      </c>
      <c r="J14" s="268"/>
      <c r="O14" s="269"/>
    </row>
    <row r="15" spans="1:15">
      <c r="A15" s="170" t="s">
        <v>62</v>
      </c>
      <c r="B15" s="276">
        <v>0</v>
      </c>
      <c r="C15" s="322">
        <v>0</v>
      </c>
      <c r="D15" s="276">
        <v>0</v>
      </c>
      <c r="E15" s="322">
        <v>0</v>
      </c>
      <c r="F15" s="292">
        <v>0</v>
      </c>
      <c r="G15" s="325">
        <v>0</v>
      </c>
      <c r="H15" s="189">
        <v>0</v>
      </c>
      <c r="I15" s="206">
        <v>0</v>
      </c>
      <c r="J15" s="268"/>
      <c r="O15" s="269"/>
    </row>
    <row r="16" spans="1:15">
      <c r="A16" s="170" t="s">
        <v>37</v>
      </c>
      <c r="B16" s="276">
        <v>0</v>
      </c>
      <c r="C16" s="322">
        <v>0</v>
      </c>
      <c r="D16" s="276">
        <v>0</v>
      </c>
      <c r="E16" s="322">
        <v>0</v>
      </c>
      <c r="F16" s="292">
        <v>0</v>
      </c>
      <c r="G16" s="325">
        <v>0</v>
      </c>
      <c r="H16" s="189">
        <v>0</v>
      </c>
      <c r="I16" s="206">
        <v>0</v>
      </c>
      <c r="J16" s="268"/>
      <c r="O16" s="269"/>
    </row>
    <row r="17" spans="1:15">
      <c r="A17" s="170" t="s">
        <v>72</v>
      </c>
      <c r="B17" s="276">
        <v>0</v>
      </c>
      <c r="C17" s="322">
        <v>0</v>
      </c>
      <c r="D17" s="276">
        <v>0</v>
      </c>
      <c r="E17" s="322">
        <v>0</v>
      </c>
      <c r="F17" s="292">
        <v>0</v>
      </c>
      <c r="G17" s="325">
        <v>0</v>
      </c>
      <c r="H17" s="189">
        <v>0</v>
      </c>
      <c r="I17" s="206">
        <v>0</v>
      </c>
      <c r="J17" s="268"/>
      <c r="O17" s="269"/>
    </row>
    <row r="18" spans="1:15">
      <c r="A18" s="170" t="s">
        <v>36</v>
      </c>
      <c r="B18" s="276">
        <v>0</v>
      </c>
      <c r="C18" s="322">
        <v>0</v>
      </c>
      <c r="D18" s="276">
        <v>0</v>
      </c>
      <c r="E18" s="322">
        <v>0</v>
      </c>
      <c r="F18" s="292">
        <v>0</v>
      </c>
      <c r="G18" s="325">
        <v>0</v>
      </c>
      <c r="H18" s="189">
        <v>0</v>
      </c>
      <c r="I18" s="206">
        <v>0</v>
      </c>
      <c r="O18" s="269"/>
    </row>
    <row r="19" spans="1:15">
      <c r="A19" s="170" t="s">
        <v>35</v>
      </c>
      <c r="B19" s="276">
        <v>0</v>
      </c>
      <c r="C19" s="322">
        <v>0</v>
      </c>
      <c r="D19" s="276">
        <v>0</v>
      </c>
      <c r="E19" s="322">
        <v>0</v>
      </c>
      <c r="F19" s="292">
        <v>0</v>
      </c>
      <c r="G19" s="325">
        <v>0</v>
      </c>
      <c r="H19" s="189">
        <v>0</v>
      </c>
      <c r="I19" s="206">
        <v>0</v>
      </c>
      <c r="O19" s="269"/>
    </row>
    <row r="20" spans="1:15">
      <c r="A20" s="170" t="s">
        <v>34</v>
      </c>
      <c r="B20" s="276">
        <v>0</v>
      </c>
      <c r="C20" s="322">
        <v>0</v>
      </c>
      <c r="D20" s="276">
        <v>0</v>
      </c>
      <c r="E20" s="322">
        <v>0</v>
      </c>
      <c r="F20" s="292">
        <v>0</v>
      </c>
      <c r="G20" s="325">
        <v>0</v>
      </c>
      <c r="H20" s="189">
        <v>0</v>
      </c>
      <c r="I20" s="206">
        <v>0</v>
      </c>
      <c r="O20" s="269"/>
    </row>
    <row r="21" spans="1:15">
      <c r="A21" s="170" t="s">
        <v>33</v>
      </c>
      <c r="B21" s="276">
        <v>76080</v>
      </c>
      <c r="C21" s="322">
        <v>0.29651549743041145</v>
      </c>
      <c r="D21" s="276">
        <v>78257</v>
      </c>
      <c r="E21" s="322">
        <v>0.22287203330743746</v>
      </c>
      <c r="F21" s="292">
        <v>78176</v>
      </c>
      <c r="G21" s="325">
        <v>0.22942632033121724</v>
      </c>
      <c r="H21" s="189">
        <v>232513</v>
      </c>
      <c r="I21" s="206">
        <v>0.24514909099819265</v>
      </c>
      <c r="O21" s="269"/>
    </row>
    <row r="22" spans="1:15">
      <c r="A22" s="170" t="s">
        <v>32</v>
      </c>
      <c r="B22" s="276">
        <v>0</v>
      </c>
      <c r="C22" s="322">
        <v>0</v>
      </c>
      <c r="D22" s="276">
        <v>0</v>
      </c>
      <c r="E22" s="322">
        <v>0</v>
      </c>
      <c r="F22" s="292">
        <v>0</v>
      </c>
      <c r="G22" s="325">
        <v>0</v>
      </c>
      <c r="H22" s="189">
        <v>0</v>
      </c>
      <c r="I22" s="206">
        <v>0</v>
      </c>
      <c r="O22" s="269"/>
    </row>
    <row r="23" spans="1:15">
      <c r="A23" s="170" t="s">
        <v>3</v>
      </c>
      <c r="B23" s="276">
        <v>0</v>
      </c>
      <c r="C23" s="322">
        <v>0</v>
      </c>
      <c r="D23" s="276">
        <v>0</v>
      </c>
      <c r="E23" s="322">
        <v>0</v>
      </c>
      <c r="F23" s="292">
        <v>0</v>
      </c>
      <c r="G23" s="325">
        <v>0</v>
      </c>
      <c r="H23" s="189">
        <v>0</v>
      </c>
      <c r="I23" s="206">
        <v>0</v>
      </c>
      <c r="O23" s="269"/>
    </row>
    <row r="24" spans="1:15">
      <c r="A24" s="170" t="s">
        <v>31</v>
      </c>
      <c r="B24" s="276">
        <v>0</v>
      </c>
      <c r="C24" s="322">
        <v>0</v>
      </c>
      <c r="D24" s="276">
        <v>0</v>
      </c>
      <c r="E24" s="322">
        <v>0</v>
      </c>
      <c r="F24" s="292">
        <v>0</v>
      </c>
      <c r="G24" s="325">
        <v>0</v>
      </c>
      <c r="H24" s="189">
        <v>0</v>
      </c>
      <c r="I24" s="206">
        <v>0</v>
      </c>
      <c r="O24" s="269"/>
    </row>
    <row r="25" spans="1:15">
      <c r="A25" s="170" t="s">
        <v>30</v>
      </c>
      <c r="B25" s="276">
        <v>226589.76299999995</v>
      </c>
      <c r="C25" s="322">
        <v>0.14069574358275971</v>
      </c>
      <c r="D25" s="276">
        <v>337253.05100000009</v>
      </c>
      <c r="E25" s="322">
        <v>0.13961866889997754</v>
      </c>
      <c r="F25" s="292">
        <v>417792.37900000002</v>
      </c>
      <c r="G25" s="325">
        <v>0.14658988800482781</v>
      </c>
      <c r="H25" s="189">
        <v>981635.19299999997</v>
      </c>
      <c r="I25" s="206">
        <v>0.14276043925744128</v>
      </c>
      <c r="O25" s="268"/>
    </row>
    <row r="26" spans="1:15" ht="13.5" customHeight="1">
      <c r="A26" s="168" t="s">
        <v>316</v>
      </c>
      <c r="B26" s="278">
        <v>646138</v>
      </c>
      <c r="C26" s="321"/>
      <c r="D26" s="278">
        <v>1084066</v>
      </c>
      <c r="E26" s="321"/>
      <c r="F26" s="294">
        <v>1283307</v>
      </c>
      <c r="G26" s="321"/>
      <c r="H26" s="192">
        <v>3013511</v>
      </c>
      <c r="I26" s="205"/>
      <c r="O26" s="270"/>
    </row>
    <row r="27" spans="1:15" ht="13.5" customHeight="1">
      <c r="A27" s="168" t="s">
        <v>317</v>
      </c>
      <c r="B27" s="278">
        <v>861379.89500000002</v>
      </c>
      <c r="C27" s="321">
        <v>0.15944463273411952</v>
      </c>
      <c r="D27" s="278">
        <v>1381914.5680000002</v>
      </c>
      <c r="E27" s="321">
        <v>0.16626140344418136</v>
      </c>
      <c r="F27" s="294">
        <v>1576945.352</v>
      </c>
      <c r="G27" s="321">
        <v>0.16357751716390848</v>
      </c>
      <c r="H27" s="192">
        <v>3820239.8150000004</v>
      </c>
      <c r="I27" s="205">
        <v>0.16357667173496623</v>
      </c>
      <c r="O27" s="270"/>
    </row>
    <row r="28" spans="1:15" ht="12.75" customHeight="1">
      <c r="A28" s="170" t="s">
        <v>26</v>
      </c>
      <c r="B28" s="276">
        <v>13710.162</v>
      </c>
      <c r="C28" s="322">
        <v>1.1815244429255422E-2</v>
      </c>
      <c r="D28" s="276">
        <v>25787.171999999999</v>
      </c>
      <c r="E28" s="322">
        <v>1.6708492120751227E-2</v>
      </c>
      <c r="F28" s="292">
        <v>43999.864000000001</v>
      </c>
      <c r="G28" s="322">
        <v>2.7048643662072883E-2</v>
      </c>
      <c r="H28" s="189">
        <v>83497.198000000004</v>
      </c>
      <c r="I28" s="206">
        <v>1.9281501972592593E-2</v>
      </c>
      <c r="O28" s="270"/>
    </row>
    <row r="29" spans="1:15" ht="12.75" customHeight="1">
      <c r="A29" s="170" t="s">
        <v>0</v>
      </c>
      <c r="B29" s="276">
        <v>784.91300000000001</v>
      </c>
      <c r="C29" s="322">
        <v>4.363192098493931E-3</v>
      </c>
      <c r="D29" s="276">
        <v>2719.116</v>
      </c>
      <c r="E29" s="322">
        <v>1.1935029978581375E-2</v>
      </c>
      <c r="F29" s="292">
        <v>5901.277</v>
      </c>
      <c r="G29" s="322">
        <v>2.2192567167224769E-2</v>
      </c>
      <c r="H29" s="189">
        <v>9405.3060000000005</v>
      </c>
      <c r="I29" s="206">
        <v>1.3962061993395065E-2</v>
      </c>
      <c r="O29" s="270"/>
    </row>
    <row r="30" spans="1:15" ht="12.75" customHeight="1">
      <c r="A30" s="170" t="s">
        <v>1</v>
      </c>
      <c r="B30" s="276">
        <v>2623.3530000000001</v>
      </c>
      <c r="C30" s="322">
        <v>8.5055053010407555E-2</v>
      </c>
      <c r="D30" s="276">
        <v>17141.040999999997</v>
      </c>
      <c r="E30" s="322">
        <v>0.24994991098007313</v>
      </c>
      <c r="F30" s="292">
        <v>34079.417000000001</v>
      </c>
      <c r="G30" s="322">
        <v>0.35142592166479081</v>
      </c>
      <c r="H30" s="189">
        <v>53843.811000000002</v>
      </c>
      <c r="I30" s="206">
        <v>0.2741599854489602</v>
      </c>
      <c r="O30" s="270"/>
    </row>
    <row r="31" spans="1:15" ht="12.75" customHeight="1">
      <c r="A31" s="170" t="s">
        <v>2</v>
      </c>
      <c r="B31" s="276">
        <v>1603.0609999999999</v>
      </c>
      <c r="C31" s="322">
        <v>0.10713705462371696</v>
      </c>
      <c r="D31" s="276">
        <v>2583.7579999999998</v>
      </c>
      <c r="E31" s="322">
        <v>7.9861991487781225E-2</v>
      </c>
      <c r="F31" s="292">
        <v>5467.7190000000001</v>
      </c>
      <c r="G31" s="322">
        <v>0.13521415803568737</v>
      </c>
      <c r="H31" s="189">
        <v>9654.5380000000005</v>
      </c>
      <c r="I31" s="206">
        <v>0.11001949631929281</v>
      </c>
    </row>
    <row r="32" spans="1:15">
      <c r="A32" s="170" t="s">
        <v>6</v>
      </c>
      <c r="B32" s="276">
        <v>180.99100000000001</v>
      </c>
      <c r="C32" s="322">
        <v>3.8748501605498763E-3</v>
      </c>
      <c r="D32" s="276">
        <v>337.61</v>
      </c>
      <c r="E32" s="322">
        <v>6.0657569666191669E-3</v>
      </c>
      <c r="F32" s="292">
        <v>670.48</v>
      </c>
      <c r="G32" s="322">
        <v>1.2464987770190155E-2</v>
      </c>
      <c r="H32" s="189">
        <v>1189.0810000000001</v>
      </c>
      <c r="I32" s="206">
        <v>7.6146716568804753E-3</v>
      </c>
    </row>
    <row r="33" spans="1:9">
      <c r="A33" s="170" t="s">
        <v>25</v>
      </c>
      <c r="B33" s="276">
        <v>652064.5</v>
      </c>
      <c r="C33" s="322">
        <v>0.23662004019413205</v>
      </c>
      <c r="D33" s="276">
        <v>936155.53899999999</v>
      </c>
      <c r="E33" s="322">
        <v>0.22029064904492912</v>
      </c>
      <c r="F33" s="292">
        <v>806660.86199999996</v>
      </c>
      <c r="G33" s="322">
        <v>0.1675574835409486</v>
      </c>
      <c r="H33" s="189">
        <v>2394880.9009999996</v>
      </c>
      <c r="I33" s="206">
        <v>0.20261916763810736</v>
      </c>
    </row>
    <row r="34" spans="1:9">
      <c r="A34" s="170" t="s">
        <v>5</v>
      </c>
      <c r="B34" s="276">
        <v>186263.58099999995</v>
      </c>
      <c r="C34" s="322">
        <v>0.17083849801603179</v>
      </c>
      <c r="D34" s="276">
        <v>388514.27200000006</v>
      </c>
      <c r="E34" s="322">
        <v>0.20144865997172581</v>
      </c>
      <c r="F34" s="292">
        <v>664315.52799999993</v>
      </c>
      <c r="G34" s="322">
        <v>0.26530261005711614</v>
      </c>
      <c r="H34" s="189">
        <v>1239093.3810000001</v>
      </c>
      <c r="I34" s="206">
        <v>0.22435621912811798</v>
      </c>
    </row>
    <row r="35" spans="1:9">
      <c r="A35" s="170" t="s">
        <v>3</v>
      </c>
      <c r="B35" s="276">
        <v>4149.3339999999998</v>
      </c>
      <c r="C35" s="322">
        <v>3.3583531411521983E-2</v>
      </c>
      <c r="D35" s="276">
        <v>8676.0600000000013</v>
      </c>
      <c r="E35" s="322">
        <v>4.2181260754451562E-2</v>
      </c>
      <c r="F35" s="292">
        <v>15850.204999999998</v>
      </c>
      <c r="G35" s="322">
        <v>6.6507406775350456E-2</v>
      </c>
      <c r="H35" s="189">
        <v>28675.598999999998</v>
      </c>
      <c r="I35" s="206">
        <v>5.0524328591112902E-2</v>
      </c>
    </row>
    <row r="36" spans="1:9" ht="12" customHeight="1">
      <c r="A36" s="190" t="s">
        <v>326</v>
      </c>
      <c r="B36" s="71"/>
      <c r="C36" s="8"/>
      <c r="E36" s="103"/>
      <c r="F36" s="103"/>
      <c r="G36" s="103"/>
      <c r="I36" s="3"/>
    </row>
    <row r="37" spans="1:9">
      <c r="A37" s="190"/>
      <c r="B37" s="71"/>
    </row>
    <row r="38" spans="1:9">
      <c r="A38" s="103" t="s">
        <v>164</v>
      </c>
      <c r="B38" s="104">
        <f>+I7</f>
        <v>4.5033395571346078E-2</v>
      </c>
      <c r="C38" s="93" t="str">
        <f>+B5</f>
        <v>Říjen</v>
      </c>
      <c r="D38" s="103" t="str">
        <f>+D5</f>
        <v>Listopad</v>
      </c>
      <c r="E38" s="103" t="str">
        <f>+F5</f>
        <v>Prosinec</v>
      </c>
    </row>
    <row r="39" spans="1:9">
      <c r="A39" s="103" t="s">
        <v>59</v>
      </c>
      <c r="B39" s="104">
        <f t="shared" ref="B39:B40" si="0">+I8</f>
        <v>3.9842347216085011E-2</v>
      </c>
      <c r="C39" s="93"/>
      <c r="D39" s="103"/>
      <c r="E39" s="103"/>
    </row>
    <row r="40" spans="1:9">
      <c r="A40" s="103" t="s">
        <v>116</v>
      </c>
      <c r="B40" s="104">
        <f t="shared" si="0"/>
        <v>4.8804865360285284E-2</v>
      </c>
      <c r="C40" s="93"/>
      <c r="D40" s="103"/>
      <c r="E40" s="103"/>
      <c r="H40" s="116">
        <f>I7</f>
        <v>4.5033395571346078E-2</v>
      </c>
    </row>
    <row r="41" spans="1:9">
      <c r="B41" s="120"/>
      <c r="C41" s="120"/>
      <c r="H41" s="116">
        <f>I8</f>
        <v>3.9842347216085011E-2</v>
      </c>
    </row>
    <row r="42" spans="1:9">
      <c r="B42" s="78"/>
      <c r="C42" s="78"/>
      <c r="H42" s="116">
        <f>I9</f>
        <v>4.8804865360285284E-2</v>
      </c>
    </row>
  </sheetData>
  <mergeCells count="5">
    <mergeCell ref="A5:A6"/>
    <mergeCell ref="B5:C5"/>
    <mergeCell ref="D5:E5"/>
    <mergeCell ref="F5:G5"/>
    <mergeCell ref="H5:I5"/>
  </mergeCells>
  <conditionalFormatting sqref="C10:C25 C28:C35 E10:E25 E28:E35 G10:G25 G28:G35 I10:I25 I28:I35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{434664EA-4D25-45A7-8C03-F8AE07084FA9}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scale="9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34664EA-4D25-45A7-8C03-F8AE07084FA9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C28:C35 E10:E25 E28:E35 G10:G25 G28:G35 I10:I25 I28:I35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20"/>
  <dimension ref="A1:O41"/>
  <sheetViews>
    <sheetView showGridLines="0" zoomScaleNormal="100" zoomScaleSheetLayoutView="100" workbookViewId="0">
      <selection activeCell="O29" sqref="O29"/>
    </sheetView>
  </sheetViews>
  <sheetFormatPr defaultColWidth="9.140625" defaultRowHeight="12"/>
  <cols>
    <col min="1" max="1" width="31.7109375" style="74" customWidth="1"/>
    <col min="2" max="9" width="13.28515625" style="74" customWidth="1"/>
    <col min="10" max="15" width="9.140625" style="74" customWidth="1"/>
    <col min="16" max="16384" width="9.140625" style="74"/>
  </cols>
  <sheetData>
    <row r="1" spans="1:15" ht="18">
      <c r="A1" s="236" t="s">
        <v>262</v>
      </c>
      <c r="I1" s="239" t="str">
        <f>'3'!N1</f>
        <v>IV. čtvrtletí 2023</v>
      </c>
    </row>
    <row r="2" spans="1:15" ht="1.5" customHeight="1">
      <c r="E2" s="103"/>
      <c r="F2" s="103"/>
      <c r="G2" s="103"/>
    </row>
    <row r="3" spans="1:15" ht="12" customHeight="1">
      <c r="E3" s="103"/>
      <c r="F3" s="103"/>
      <c r="G3" s="103"/>
    </row>
    <row r="4" spans="1:15">
      <c r="A4" s="130"/>
      <c r="B4" s="126"/>
      <c r="C4" s="126"/>
      <c r="D4" s="126"/>
    </row>
    <row r="5" spans="1:15" ht="12.75" customHeight="1">
      <c r="A5" s="382">
        <v>2024</v>
      </c>
      <c r="B5" s="371" t="s">
        <v>17</v>
      </c>
      <c r="C5" s="373"/>
      <c r="D5" s="371" t="s">
        <v>18</v>
      </c>
      <c r="E5" s="373"/>
      <c r="F5" s="371" t="s">
        <v>19</v>
      </c>
      <c r="G5" s="373"/>
      <c r="H5" s="371" t="s">
        <v>7</v>
      </c>
      <c r="I5" s="372"/>
    </row>
    <row r="6" spans="1:15">
      <c r="A6" s="383"/>
      <c r="B6" s="274" t="s">
        <v>282</v>
      </c>
      <c r="C6" s="275" t="s">
        <v>283</v>
      </c>
      <c r="D6" s="274" t="s">
        <v>282</v>
      </c>
      <c r="E6" s="275" t="s">
        <v>283</v>
      </c>
      <c r="F6" s="274" t="s">
        <v>282</v>
      </c>
      <c r="G6" s="275" t="s">
        <v>283</v>
      </c>
      <c r="H6" s="274" t="s">
        <v>282</v>
      </c>
      <c r="I6" s="293" t="s">
        <v>283</v>
      </c>
      <c r="J6" s="109"/>
      <c r="O6" s="109"/>
    </row>
    <row r="7" spans="1:15" ht="13.5">
      <c r="A7" s="167" t="s">
        <v>192</v>
      </c>
      <c r="B7" s="280">
        <v>2147.767000000003</v>
      </c>
      <c r="C7" s="323">
        <v>5.7259367215816197E-2</v>
      </c>
      <c r="D7" s="280">
        <v>2147.747000000003</v>
      </c>
      <c r="E7" s="323">
        <v>5.7264063581139509E-2</v>
      </c>
      <c r="F7" s="280">
        <v>2150.8530000000032</v>
      </c>
      <c r="G7" s="323">
        <v>5.7337142520379511E-2</v>
      </c>
      <c r="H7" s="195">
        <v>2150.8530000000032</v>
      </c>
      <c r="I7" s="201">
        <v>5.7337142520379511E-2</v>
      </c>
      <c r="J7" s="111"/>
      <c r="O7" s="60"/>
    </row>
    <row r="8" spans="1:15">
      <c r="A8" s="167" t="s">
        <v>314</v>
      </c>
      <c r="B8" s="280">
        <v>531747.12199999997</v>
      </c>
      <c r="C8" s="323">
        <v>5.0649629264857818E-2</v>
      </c>
      <c r="D8" s="280">
        <v>750773.73000000033</v>
      </c>
      <c r="E8" s="323">
        <v>5.0773989406351416E-2</v>
      </c>
      <c r="F8" s="280">
        <v>860633.98999999964</v>
      </c>
      <c r="G8" s="323">
        <v>5.1745882265682781E-2</v>
      </c>
      <c r="H8" s="195">
        <v>2143154.8420000002</v>
      </c>
      <c r="I8" s="201">
        <v>5.112847177310028E-2</v>
      </c>
      <c r="J8" s="111"/>
      <c r="O8" s="60"/>
    </row>
    <row r="9" spans="1:15">
      <c r="A9" s="167" t="s">
        <v>315</v>
      </c>
      <c r="B9" s="280">
        <v>323895.88299999997</v>
      </c>
      <c r="C9" s="323">
        <v>5.4780674234323271E-2</v>
      </c>
      <c r="D9" s="280">
        <v>500892.31799999997</v>
      </c>
      <c r="E9" s="323">
        <v>5.5467377996280855E-2</v>
      </c>
      <c r="F9" s="280">
        <v>578576.42700000003</v>
      </c>
      <c r="G9" s="323">
        <v>5.5352373114997279E-2</v>
      </c>
      <c r="H9" s="195">
        <v>1403364.628</v>
      </c>
      <c r="I9" s="202">
        <v>5.5260164836415569E-2</v>
      </c>
      <c r="J9" s="101"/>
      <c r="O9" s="104"/>
    </row>
    <row r="10" spans="1:15">
      <c r="A10" s="170" t="s">
        <v>40</v>
      </c>
      <c r="B10" s="282">
        <v>134552.15699999998</v>
      </c>
      <c r="C10" s="324">
        <v>0.16810808742699307</v>
      </c>
      <c r="D10" s="282">
        <v>189084.08000000002</v>
      </c>
      <c r="E10" s="324">
        <v>0.16386935999451668</v>
      </c>
      <c r="F10" s="282">
        <v>217384.12900000002</v>
      </c>
      <c r="G10" s="324">
        <v>0.17033981659765177</v>
      </c>
      <c r="H10" s="196">
        <v>541020.36599999992</v>
      </c>
      <c r="I10" s="203">
        <v>0.16747571002381553</v>
      </c>
      <c r="J10" s="101"/>
      <c r="O10" s="127"/>
    </row>
    <row r="11" spans="1:15">
      <c r="A11" s="170" t="s">
        <v>39</v>
      </c>
      <c r="B11" s="282">
        <v>7653.4870000000001</v>
      </c>
      <c r="C11" s="324">
        <v>0.16403030747713929</v>
      </c>
      <c r="D11" s="282">
        <v>8229.1029999999992</v>
      </c>
      <c r="E11" s="324">
        <v>0.14725977750899091</v>
      </c>
      <c r="F11" s="282">
        <v>9654.39</v>
      </c>
      <c r="G11" s="324">
        <v>0.15551038051066837</v>
      </c>
      <c r="H11" s="196">
        <v>25536.98</v>
      </c>
      <c r="I11" s="203">
        <v>0.15512449590346053</v>
      </c>
      <c r="J11" s="101"/>
      <c r="O11" s="127"/>
    </row>
    <row r="12" spans="1:15">
      <c r="A12" s="170" t="s">
        <v>38</v>
      </c>
      <c r="B12" s="282">
        <v>0</v>
      </c>
      <c r="C12" s="324">
        <v>0</v>
      </c>
      <c r="D12" s="282">
        <v>0</v>
      </c>
      <c r="E12" s="324">
        <v>0</v>
      </c>
      <c r="F12" s="282">
        <v>0</v>
      </c>
      <c r="G12" s="324">
        <v>0</v>
      </c>
      <c r="H12" s="196">
        <v>0</v>
      </c>
      <c r="I12" s="203">
        <v>0</v>
      </c>
      <c r="J12" s="101"/>
      <c r="O12" s="127"/>
    </row>
    <row r="13" spans="1:15">
      <c r="A13" s="170" t="s">
        <v>60</v>
      </c>
      <c r="B13" s="282">
        <v>6.7</v>
      </c>
      <c r="C13" s="324">
        <v>7.795640654475449E-4</v>
      </c>
      <c r="D13" s="282">
        <v>0</v>
      </c>
      <c r="E13" s="324">
        <v>0</v>
      </c>
      <c r="F13" s="282">
        <v>1</v>
      </c>
      <c r="G13" s="324">
        <v>1.733153016093539E-4</v>
      </c>
      <c r="H13" s="196">
        <v>7.7</v>
      </c>
      <c r="I13" s="203">
        <v>4.1064776591882726E-4</v>
      </c>
      <c r="J13" s="101"/>
      <c r="O13" s="127"/>
    </row>
    <row r="14" spans="1:15">
      <c r="A14" s="170" t="s">
        <v>61</v>
      </c>
      <c r="B14" s="282">
        <v>0</v>
      </c>
      <c r="C14" s="324">
        <v>0</v>
      </c>
      <c r="D14" s="282">
        <v>0</v>
      </c>
      <c r="E14" s="324">
        <v>0</v>
      </c>
      <c r="F14" s="282">
        <v>0</v>
      </c>
      <c r="G14" s="324">
        <v>0</v>
      </c>
      <c r="H14" s="196">
        <v>0</v>
      </c>
      <c r="I14" s="203">
        <v>0</v>
      </c>
      <c r="J14" s="101"/>
      <c r="O14" s="127"/>
    </row>
    <row r="15" spans="1:15">
      <c r="A15" s="170" t="s">
        <v>62</v>
      </c>
      <c r="B15" s="282">
        <v>0</v>
      </c>
      <c r="C15" s="324">
        <v>0</v>
      </c>
      <c r="D15" s="282">
        <v>0</v>
      </c>
      <c r="E15" s="324">
        <v>0</v>
      </c>
      <c r="F15" s="282">
        <v>0</v>
      </c>
      <c r="G15" s="324">
        <v>0</v>
      </c>
      <c r="H15" s="196">
        <v>0</v>
      </c>
      <c r="I15" s="203">
        <v>0</v>
      </c>
      <c r="J15" s="101"/>
      <c r="O15" s="127"/>
    </row>
    <row r="16" spans="1:15">
      <c r="A16" s="170" t="s">
        <v>37</v>
      </c>
      <c r="B16" s="282">
        <v>63772.020000000004</v>
      </c>
      <c r="C16" s="324">
        <v>2.6278277181227591E-2</v>
      </c>
      <c r="D16" s="282">
        <v>111480.478</v>
      </c>
      <c r="E16" s="324">
        <v>2.870755803898364E-2</v>
      </c>
      <c r="F16" s="282">
        <v>136472.035</v>
      </c>
      <c r="G16" s="324">
        <v>2.9675374711557515E-2</v>
      </c>
      <c r="H16" s="196">
        <v>311724.53300000005</v>
      </c>
      <c r="I16" s="203">
        <v>2.8575139705284205E-2</v>
      </c>
      <c r="J16" s="101"/>
      <c r="O16" s="127"/>
    </row>
    <row r="17" spans="1:15">
      <c r="A17" s="170" t="s">
        <v>72</v>
      </c>
      <c r="B17" s="282">
        <v>77079</v>
      </c>
      <c r="C17" s="324">
        <v>0.95924881927980743</v>
      </c>
      <c r="D17" s="282">
        <v>129507.16</v>
      </c>
      <c r="E17" s="324">
        <v>0.9628352749066138</v>
      </c>
      <c r="F17" s="282">
        <v>147933.9</v>
      </c>
      <c r="G17" s="324">
        <v>0.96160425135788175</v>
      </c>
      <c r="H17" s="196">
        <v>354520.06</v>
      </c>
      <c r="I17" s="203">
        <v>0.96154000646649918</v>
      </c>
      <c r="J17" s="101"/>
      <c r="O17" s="127"/>
    </row>
    <row r="18" spans="1:15">
      <c r="A18" s="170" t="s">
        <v>36</v>
      </c>
      <c r="B18" s="282">
        <v>0</v>
      </c>
      <c r="C18" s="324">
        <v>0</v>
      </c>
      <c r="D18" s="282">
        <v>0</v>
      </c>
      <c r="E18" s="324">
        <v>0</v>
      </c>
      <c r="F18" s="282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>
      <c r="A19" s="170" t="s">
        <v>35</v>
      </c>
      <c r="B19" s="282">
        <v>0</v>
      </c>
      <c r="C19" s="324">
        <v>0</v>
      </c>
      <c r="D19" s="282">
        <v>0</v>
      </c>
      <c r="E19" s="324">
        <v>0</v>
      </c>
      <c r="F19" s="282">
        <v>0</v>
      </c>
      <c r="G19" s="324">
        <v>0</v>
      </c>
      <c r="H19" s="196">
        <v>0</v>
      </c>
      <c r="I19" s="203">
        <v>0</v>
      </c>
      <c r="J19" s="101"/>
      <c r="O19" s="127"/>
    </row>
    <row r="20" spans="1:15">
      <c r="A20" s="170" t="s">
        <v>34</v>
      </c>
      <c r="B20" s="282">
        <v>0</v>
      </c>
      <c r="C20" s="324">
        <v>0</v>
      </c>
      <c r="D20" s="282">
        <v>0</v>
      </c>
      <c r="E20" s="324">
        <v>0</v>
      </c>
      <c r="F20" s="282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>
      <c r="A21" s="170" t="s">
        <v>33</v>
      </c>
      <c r="B21" s="282">
        <v>878.43299999999999</v>
      </c>
      <c r="C21" s="324">
        <v>3.4236198469280842E-3</v>
      </c>
      <c r="D21" s="282">
        <v>847.31200000000001</v>
      </c>
      <c r="E21" s="324">
        <v>2.4131023203776201E-3</v>
      </c>
      <c r="F21" s="282">
        <v>477.55399999999997</v>
      </c>
      <c r="G21" s="324">
        <v>1.4014973518657145E-3</v>
      </c>
      <c r="H21" s="196">
        <v>2203.299</v>
      </c>
      <c r="I21" s="203">
        <v>2.3230389141563131E-3</v>
      </c>
      <c r="J21" s="101"/>
      <c r="O21" s="127"/>
    </row>
    <row r="22" spans="1:15">
      <c r="A22" s="170" t="s">
        <v>32</v>
      </c>
      <c r="B22" s="282">
        <v>48.561999999999998</v>
      </c>
      <c r="C22" s="324">
        <v>2.2770680426493405E-4</v>
      </c>
      <c r="D22" s="282">
        <v>78.447000000000003</v>
      </c>
      <c r="E22" s="324">
        <v>3.9197879090290216E-4</v>
      </c>
      <c r="F22" s="282">
        <v>81.966999999999999</v>
      </c>
      <c r="G22" s="324">
        <v>3.7980827325444238E-4</v>
      </c>
      <c r="H22" s="196">
        <v>208.976</v>
      </c>
      <c r="I22" s="203">
        <v>3.3212561346195816E-4</v>
      </c>
      <c r="J22" s="101"/>
      <c r="O22" s="127"/>
    </row>
    <row r="23" spans="1:15">
      <c r="A23" s="170" t="s">
        <v>3</v>
      </c>
      <c r="B23" s="282">
        <v>0</v>
      </c>
      <c r="C23" s="324">
        <v>0</v>
      </c>
      <c r="D23" s="282">
        <v>0</v>
      </c>
      <c r="E23" s="324">
        <v>0</v>
      </c>
      <c r="F23" s="282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>
      <c r="A24" s="170" t="s">
        <v>31</v>
      </c>
      <c r="B24" s="282">
        <v>363.96199999999999</v>
      </c>
      <c r="C24" s="324">
        <v>5.1769698648982704E-2</v>
      </c>
      <c r="D24" s="282">
        <v>3457.0839999999998</v>
      </c>
      <c r="E24" s="324">
        <v>0.19402557191534339</v>
      </c>
      <c r="F24" s="282">
        <v>687.48799999999994</v>
      </c>
      <c r="G24" s="324">
        <v>3.0628642588821715E-2</v>
      </c>
      <c r="H24" s="196">
        <v>4508.5339999999997</v>
      </c>
      <c r="I24" s="203">
        <v>9.5329944206871423E-2</v>
      </c>
      <c r="J24" s="101"/>
      <c r="O24" s="127"/>
    </row>
    <row r="25" spans="1:15">
      <c r="A25" s="170" t="s">
        <v>30</v>
      </c>
      <c r="B25" s="282">
        <v>39541.561999999998</v>
      </c>
      <c r="C25" s="324">
        <v>2.455243076455222E-2</v>
      </c>
      <c r="D25" s="282">
        <v>58208.65400000001</v>
      </c>
      <c r="E25" s="324">
        <v>2.4097676109501975E-2</v>
      </c>
      <c r="F25" s="282">
        <v>65883.964000000007</v>
      </c>
      <c r="G25" s="324">
        <v>2.3116560735719185E-2</v>
      </c>
      <c r="H25" s="196">
        <v>163634.18000000002</v>
      </c>
      <c r="I25" s="203">
        <v>2.3797524356210829E-2</v>
      </c>
      <c r="J25" s="101"/>
      <c r="O25" s="98"/>
    </row>
    <row r="26" spans="1:15" ht="13.5" customHeight="1">
      <c r="A26" s="168" t="s">
        <v>317</v>
      </c>
      <c r="B26" s="280">
        <v>307230.99900000001</v>
      </c>
      <c r="C26" s="323">
        <v>5.686960432259873E-2</v>
      </c>
      <c r="D26" s="280">
        <v>479921.71099999995</v>
      </c>
      <c r="E26" s="323">
        <v>5.7740513821830403E-2</v>
      </c>
      <c r="F26" s="280">
        <v>564122.92099999997</v>
      </c>
      <c r="G26" s="323">
        <v>5.8516819670001906E-2</v>
      </c>
      <c r="H26" s="195">
        <v>1351275.6310000001</v>
      </c>
      <c r="I26" s="202">
        <v>5.7859501240643013E-2</v>
      </c>
      <c r="J26" s="10"/>
      <c r="O26" s="78"/>
    </row>
    <row r="27" spans="1:15" ht="12.75" customHeight="1">
      <c r="A27" s="170" t="s">
        <v>26</v>
      </c>
      <c r="B27" s="282">
        <v>55320.024999999994</v>
      </c>
      <c r="C27" s="324">
        <v>4.7674098760286027E-2</v>
      </c>
      <c r="D27" s="282">
        <v>75381.754000000001</v>
      </c>
      <c r="E27" s="324">
        <v>4.8842713065139806E-2</v>
      </c>
      <c r="F27" s="282">
        <v>78195.739000000016</v>
      </c>
      <c r="G27" s="324">
        <v>4.8070345856147549E-2</v>
      </c>
      <c r="H27" s="196">
        <v>208897.51800000001</v>
      </c>
      <c r="I27" s="203">
        <v>4.8239437991520355E-2</v>
      </c>
      <c r="J27" s="101"/>
      <c r="O27" s="78"/>
    </row>
    <row r="28" spans="1:15" ht="12.75" customHeight="1">
      <c r="A28" s="170" t="s">
        <v>0</v>
      </c>
      <c r="B28" s="282">
        <v>2540.0500000000002</v>
      </c>
      <c r="C28" s="324">
        <v>1.4119687264422313E-2</v>
      </c>
      <c r="D28" s="282">
        <v>3447.65</v>
      </c>
      <c r="E28" s="324">
        <v>1.5132788047900891E-2</v>
      </c>
      <c r="F28" s="282">
        <v>4024.68</v>
      </c>
      <c r="G28" s="324">
        <v>1.5135364977205133E-2</v>
      </c>
      <c r="H28" s="196">
        <v>10012.380000000001</v>
      </c>
      <c r="I28" s="203">
        <v>1.4863255938874173E-2</v>
      </c>
      <c r="J28" s="101"/>
      <c r="O28" s="78"/>
    </row>
    <row r="29" spans="1:15" ht="12.75" customHeight="1">
      <c r="A29" s="170" t="s">
        <v>1</v>
      </c>
      <c r="B29" s="282">
        <v>3163.3830000000003</v>
      </c>
      <c r="C29" s="324">
        <v>0.10256405018967028</v>
      </c>
      <c r="D29" s="282">
        <v>5996.5990000000002</v>
      </c>
      <c r="E29" s="324">
        <v>8.7442144630142105E-2</v>
      </c>
      <c r="F29" s="282">
        <v>7440.6320000000005</v>
      </c>
      <c r="G29" s="324">
        <v>7.6727573079332187E-2</v>
      </c>
      <c r="H29" s="196">
        <v>16600.614000000001</v>
      </c>
      <c r="I29" s="203">
        <v>8.4526410893980081E-2</v>
      </c>
      <c r="J29" s="101"/>
      <c r="O29" s="78"/>
    </row>
    <row r="30" spans="1:15" ht="12.75" customHeight="1">
      <c r="A30" s="170" t="s">
        <v>2</v>
      </c>
      <c r="B30" s="282">
        <v>413.47699999999998</v>
      </c>
      <c r="C30" s="324">
        <v>2.7633825496753157E-2</v>
      </c>
      <c r="D30" s="282">
        <v>708.13599999999997</v>
      </c>
      <c r="E30" s="324">
        <v>2.188794430600368E-2</v>
      </c>
      <c r="F30" s="282">
        <v>804.10199999999998</v>
      </c>
      <c r="G30" s="324">
        <v>1.988506997247157E-2</v>
      </c>
      <c r="H30" s="196">
        <v>1925.7149999999997</v>
      </c>
      <c r="I30" s="203">
        <v>2.1944726340556837E-2</v>
      </c>
      <c r="J30" s="101"/>
    </row>
    <row r="31" spans="1:15">
      <c r="A31" s="170" t="s">
        <v>6</v>
      </c>
      <c r="B31" s="282">
        <v>1700.8320000000001</v>
      </c>
      <c r="C31" s="324">
        <v>3.6413242361600116E-2</v>
      </c>
      <c r="D31" s="282">
        <v>2418.8310000000001</v>
      </c>
      <c r="E31" s="324">
        <v>4.3458549774368083E-2</v>
      </c>
      <c r="F31" s="282">
        <v>3007.4229999999998</v>
      </c>
      <c r="G31" s="324">
        <v>5.5911423032437325E-2</v>
      </c>
      <c r="H31" s="196">
        <v>7127.0860000000002</v>
      </c>
      <c r="I31" s="203">
        <v>4.5640641605029127E-2</v>
      </c>
      <c r="J31" s="101"/>
    </row>
    <row r="32" spans="1:15">
      <c r="A32" s="170" t="s">
        <v>25</v>
      </c>
      <c r="B32" s="282">
        <v>155777.633</v>
      </c>
      <c r="C32" s="324">
        <v>5.6528318566348504E-2</v>
      </c>
      <c r="D32" s="282">
        <v>249819.152</v>
      </c>
      <c r="E32" s="324">
        <v>5.8785982505342851E-2</v>
      </c>
      <c r="F32" s="282">
        <v>300834.71399999998</v>
      </c>
      <c r="G32" s="324">
        <v>6.2488599626147438E-2</v>
      </c>
      <c r="H32" s="196">
        <v>706431.49900000007</v>
      </c>
      <c r="I32" s="203">
        <v>5.9767716323994573E-2</v>
      </c>
      <c r="J32" s="101"/>
    </row>
    <row r="33" spans="1:10">
      <c r="A33" s="170" t="s">
        <v>5</v>
      </c>
      <c r="B33" s="282">
        <v>79967.850999999995</v>
      </c>
      <c r="C33" s="324">
        <v>7.3345457448334081E-2</v>
      </c>
      <c r="D33" s="282">
        <v>128606.87399999998</v>
      </c>
      <c r="E33" s="324">
        <v>6.6683991548327409E-2</v>
      </c>
      <c r="F33" s="282">
        <v>154203.44999999998</v>
      </c>
      <c r="G33" s="324">
        <v>6.1583052089687125E-2</v>
      </c>
      <c r="H33" s="196">
        <v>362778.17499999993</v>
      </c>
      <c r="I33" s="203">
        <v>6.5686364702805811E-2</v>
      </c>
      <c r="J33" s="101"/>
    </row>
    <row r="34" spans="1:10">
      <c r="A34" s="170" t="s">
        <v>3</v>
      </c>
      <c r="B34" s="282">
        <v>8347.7480000000014</v>
      </c>
      <c r="C34" s="324">
        <v>6.7564302409367338E-2</v>
      </c>
      <c r="D34" s="282">
        <v>13542.715</v>
      </c>
      <c r="E34" s="324">
        <v>6.5841959684260196E-2</v>
      </c>
      <c r="F34" s="282">
        <v>15612.181000000002</v>
      </c>
      <c r="G34" s="324">
        <v>6.5508658873333042E-2</v>
      </c>
      <c r="H34" s="196">
        <v>37502.644000000008</v>
      </c>
      <c r="I34" s="203">
        <v>6.6076942577259823E-2</v>
      </c>
      <c r="J34" s="101"/>
    </row>
    <row r="35" spans="1:10" ht="12" customHeight="1">
      <c r="A35" s="190" t="s">
        <v>326</v>
      </c>
      <c r="B35" s="71"/>
      <c r="C35" s="8"/>
      <c r="E35" s="103"/>
      <c r="F35" s="103"/>
      <c r="G35" s="103"/>
      <c r="I35" s="3"/>
    </row>
    <row r="36" spans="1:10">
      <c r="A36" s="190"/>
      <c r="B36" s="71"/>
    </row>
    <row r="37" spans="1:10">
      <c r="B37" s="78"/>
      <c r="C37" s="78"/>
    </row>
    <row r="38" spans="1:10">
      <c r="A38" s="103" t="s">
        <v>164</v>
      </c>
      <c r="B38" s="104">
        <f>+I7</f>
        <v>5.7337142520379511E-2</v>
      </c>
      <c r="C38" s="93" t="str">
        <f>+B5</f>
        <v>Říjen</v>
      </c>
      <c r="D38" s="103" t="str">
        <f>+D5</f>
        <v>Listopad</v>
      </c>
      <c r="E38" s="103" t="str">
        <f>+F5</f>
        <v>Prosinec</v>
      </c>
    </row>
    <row r="39" spans="1:10">
      <c r="A39" s="103" t="s">
        <v>59</v>
      </c>
      <c r="B39" s="104">
        <f t="shared" ref="B39:B40" si="0">+I8</f>
        <v>5.112847177310028E-2</v>
      </c>
      <c r="C39" s="93"/>
      <c r="D39" s="103"/>
      <c r="E39" s="103"/>
      <c r="H39" s="116"/>
    </row>
    <row r="40" spans="1:10">
      <c r="A40" s="103" t="s">
        <v>116</v>
      </c>
      <c r="B40" s="104">
        <f t="shared" si="0"/>
        <v>5.5260164836415569E-2</v>
      </c>
      <c r="C40" s="93"/>
      <c r="D40" s="103"/>
      <c r="E40" s="103"/>
      <c r="H40" s="116"/>
    </row>
    <row r="41" spans="1:10">
      <c r="B41" s="78"/>
      <c r="C41" s="78"/>
      <c r="H41" s="116"/>
    </row>
  </sheetData>
  <mergeCells count="5">
    <mergeCell ref="A5:A6"/>
    <mergeCell ref="B5:C5"/>
    <mergeCell ref="D5:E5"/>
    <mergeCell ref="F5:G5"/>
    <mergeCell ref="H5:I5"/>
  </mergeCells>
  <conditionalFormatting sqref="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{029605AC-0507-4D5B-8D5B-24A1B2AF878B}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29605AC-0507-4D5B-8D5B-24A1B2AF878B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C27:C34 E10:E25 E27:E34 G10:G25 G27:G34 I10:I25 I27:I34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/>
  <dimension ref="A1:U38"/>
  <sheetViews>
    <sheetView showGridLines="0" zoomScaleNormal="100" workbookViewId="0">
      <selection activeCell="B3" sqref="B3:M6"/>
    </sheetView>
  </sheetViews>
  <sheetFormatPr defaultColWidth="9.140625" defaultRowHeight="12"/>
  <cols>
    <col min="1" max="1" width="9.42578125" style="74" customWidth="1"/>
    <col min="2" max="2" width="14.42578125" style="74" customWidth="1"/>
    <col min="3" max="3" width="8" style="74" customWidth="1"/>
    <col min="4" max="4" width="14.42578125" style="74" customWidth="1"/>
    <col min="5" max="5" width="8" style="74" customWidth="1"/>
    <col min="6" max="6" width="14.42578125" style="74" customWidth="1"/>
    <col min="7" max="7" width="8" style="74" customWidth="1"/>
    <col min="8" max="8" width="14.42578125" style="74" customWidth="1"/>
    <col min="9" max="9" width="8" style="74" customWidth="1"/>
    <col min="10" max="10" width="14.42578125" style="74" customWidth="1"/>
    <col min="11" max="11" width="8" style="74" customWidth="1"/>
    <col min="12" max="12" width="14.42578125" style="74" customWidth="1"/>
    <col min="13" max="13" width="8" style="74" customWidth="1"/>
    <col min="14" max="26" width="9.140625" style="74" customWidth="1"/>
    <col min="27" max="16384" width="9.140625" style="74"/>
  </cols>
  <sheetData>
    <row r="1" spans="1:21" ht="18">
      <c r="A1" s="89" t="s">
        <v>46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0" t="e">
        <f>Obsah!#REF!</f>
        <v>#REF!</v>
      </c>
      <c r="N1" s="101"/>
      <c r="O1" s="98"/>
    </row>
    <row r="2" spans="1:21" ht="7.5" customHeight="1">
      <c r="A2" s="89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101"/>
      <c r="O2" s="98"/>
    </row>
    <row r="3" spans="1:21">
      <c r="A3" s="27"/>
      <c r="B3" s="391"/>
      <c r="C3" s="391"/>
      <c r="D3" s="391"/>
      <c r="E3" s="391"/>
      <c r="F3" s="391"/>
      <c r="G3" s="392"/>
      <c r="H3" s="398"/>
      <c r="I3" s="391"/>
      <c r="J3" s="391"/>
      <c r="K3" s="391"/>
      <c r="L3" s="391"/>
      <c r="M3" s="391"/>
      <c r="N3" s="51"/>
    </row>
    <row r="4" spans="1:21" ht="13.5" customHeight="1">
      <c r="A4" s="27"/>
      <c r="B4" s="399"/>
      <c r="C4" s="400"/>
      <c r="D4" s="400"/>
      <c r="E4" s="400"/>
      <c r="F4" s="400"/>
      <c r="G4" s="401"/>
      <c r="H4" s="399"/>
      <c r="I4" s="400"/>
      <c r="J4" s="400"/>
      <c r="K4" s="400"/>
      <c r="L4" s="400"/>
      <c r="M4" s="400"/>
      <c r="N4" s="52"/>
    </row>
    <row r="5" spans="1:21">
      <c r="A5" s="15"/>
      <c r="B5" s="397"/>
      <c r="C5" s="396"/>
      <c r="D5" s="397"/>
      <c r="E5" s="396"/>
      <c r="F5" s="397"/>
      <c r="G5" s="396"/>
      <c r="H5" s="397"/>
      <c r="I5" s="396"/>
      <c r="J5" s="397"/>
      <c r="K5" s="396"/>
      <c r="L5" s="397"/>
      <c r="M5" s="395"/>
      <c r="N5" s="53"/>
    </row>
    <row r="6" spans="1:21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48"/>
      <c r="N6" s="53"/>
    </row>
    <row r="7" spans="1:21">
      <c r="A7" s="388"/>
      <c r="B7" s="386"/>
      <c r="C7" s="387"/>
      <c r="D7" s="387"/>
      <c r="E7" s="387"/>
      <c r="F7" s="387"/>
      <c r="G7" s="390"/>
      <c r="H7" s="386"/>
      <c r="I7" s="387"/>
      <c r="J7" s="387"/>
      <c r="K7" s="387"/>
      <c r="L7" s="387"/>
      <c r="M7" s="387"/>
      <c r="N7" s="54"/>
    </row>
    <row r="8" spans="1:21">
      <c r="A8" s="389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55"/>
    </row>
    <row r="9" spans="1:21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</row>
    <row r="10" spans="1:21">
      <c r="A10" s="35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</row>
    <row r="11" spans="1:21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</row>
    <row r="12" spans="1:21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</row>
    <row r="13" spans="1:21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</row>
    <row r="14" spans="1:21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</row>
    <row r="15" spans="1:21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</row>
    <row r="16" spans="1:21" ht="12.75" thickBot="1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</row>
    <row r="17" spans="1:20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20">
      <c r="A18" s="49"/>
      <c r="B18" s="391"/>
      <c r="C18" s="391"/>
      <c r="D18" s="391"/>
      <c r="E18" s="391"/>
      <c r="F18" s="391"/>
      <c r="G18" s="392"/>
      <c r="H18" s="7"/>
      <c r="I18" s="7"/>
      <c r="J18" s="7"/>
      <c r="K18" s="7"/>
      <c r="L18" s="7"/>
      <c r="M18" s="7"/>
      <c r="N18" s="101"/>
      <c r="O18" s="98"/>
      <c r="P18" s="59"/>
      <c r="Q18" s="38"/>
      <c r="R18" s="8"/>
      <c r="S18" s="8"/>
      <c r="T18" s="8"/>
    </row>
    <row r="19" spans="1:20">
      <c r="A19" s="36"/>
      <c r="B19" s="393"/>
      <c r="C19" s="394"/>
      <c r="D19" s="394"/>
      <c r="E19" s="394"/>
      <c r="F19" s="394"/>
      <c r="G19" s="394"/>
      <c r="H19" s="101"/>
      <c r="I19" s="102"/>
      <c r="J19" s="103"/>
      <c r="K19" s="50"/>
      <c r="L19" s="103"/>
      <c r="M19" s="104"/>
      <c r="N19" s="101"/>
      <c r="O19" s="98"/>
      <c r="P19" s="59"/>
      <c r="Q19" s="38"/>
      <c r="R19" s="8"/>
      <c r="S19" s="8"/>
      <c r="T19" s="8"/>
    </row>
    <row r="20" spans="1:20">
      <c r="A20" s="37"/>
      <c r="B20" s="395"/>
      <c r="C20" s="396"/>
      <c r="D20" s="395"/>
      <c r="E20" s="396"/>
      <c r="F20" s="395"/>
      <c r="G20" s="396"/>
      <c r="H20" s="101"/>
      <c r="I20" s="102"/>
      <c r="J20" s="103"/>
      <c r="K20" s="50"/>
      <c r="L20" s="103"/>
      <c r="M20" s="104"/>
      <c r="N20" s="101"/>
      <c r="O20" s="98"/>
      <c r="P20" s="59"/>
      <c r="Q20" s="38"/>
      <c r="R20" s="44"/>
      <c r="S20" s="44"/>
      <c r="T20" s="44"/>
    </row>
    <row r="21" spans="1:20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  <c r="P21" s="59"/>
      <c r="Q21" s="38"/>
      <c r="R21" s="8"/>
      <c r="S21" s="8"/>
      <c r="T21" s="8"/>
    </row>
    <row r="22" spans="1:20">
      <c r="A22" s="384"/>
      <c r="B22" s="386"/>
      <c r="C22" s="387"/>
      <c r="D22" s="387"/>
      <c r="E22" s="387"/>
      <c r="F22" s="387"/>
      <c r="G22" s="387"/>
      <c r="H22" s="101"/>
      <c r="I22" s="102"/>
      <c r="J22" s="103"/>
      <c r="K22" s="50"/>
      <c r="L22" s="103"/>
      <c r="M22" s="104"/>
      <c r="N22" s="101"/>
      <c r="O22" s="98"/>
      <c r="P22" s="59"/>
      <c r="Q22" s="38"/>
      <c r="R22" s="8"/>
      <c r="S22" s="8"/>
      <c r="T22" s="8"/>
    </row>
    <row r="23" spans="1:20">
      <c r="A23" s="385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  <c r="P23" s="59"/>
      <c r="Q23" s="38"/>
      <c r="R23" s="41"/>
      <c r="S23" s="44"/>
      <c r="T23" s="44"/>
    </row>
    <row r="24" spans="1:20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  <c r="T24" s="99"/>
    </row>
    <row r="25" spans="1:20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20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20" ht="12.75" thickBot="1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20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</row>
    <row r="29" spans="1:20">
      <c r="H29" s="98"/>
      <c r="I29" s="98"/>
      <c r="J29" s="98"/>
      <c r="K29" s="98"/>
      <c r="L29" s="98"/>
      <c r="M29" s="98"/>
    </row>
    <row r="30" spans="1:20">
      <c r="J30" s="103"/>
      <c r="K30" s="103"/>
      <c r="L30" s="103"/>
      <c r="M30" s="103"/>
    </row>
    <row r="31" spans="1:20">
      <c r="H31" s="103"/>
      <c r="I31" s="105"/>
      <c r="J31" s="103"/>
      <c r="K31" s="93"/>
      <c r="L31" s="93"/>
      <c r="M31" s="93"/>
    </row>
    <row r="32" spans="1:20" ht="12.75" customHeight="1">
      <c r="H32" s="103"/>
      <c r="I32" s="105"/>
      <c r="J32" s="103"/>
      <c r="K32" s="93"/>
      <c r="L32" s="93"/>
      <c r="M32" s="93"/>
    </row>
    <row r="33" spans="8:13">
      <c r="H33" s="103"/>
      <c r="I33" s="105"/>
      <c r="J33" s="103"/>
      <c r="K33" s="93"/>
      <c r="L33" s="93"/>
      <c r="M33" s="93"/>
    </row>
    <row r="34" spans="8:13" ht="13.5" customHeight="1">
      <c r="H34" s="103"/>
      <c r="I34" s="105"/>
      <c r="J34" s="103"/>
      <c r="K34" s="93"/>
      <c r="L34" s="93"/>
      <c r="M34" s="93"/>
    </row>
    <row r="35" spans="8:13" ht="12.75" customHeight="1">
      <c r="H35" s="103"/>
      <c r="I35" s="105"/>
      <c r="J35" s="103"/>
      <c r="K35" s="93"/>
      <c r="L35" s="93"/>
      <c r="M35" s="93"/>
    </row>
    <row r="36" spans="8:13" ht="12.75" customHeight="1">
      <c r="H36" s="103"/>
      <c r="I36" s="105"/>
      <c r="J36" s="103"/>
      <c r="K36" s="93"/>
      <c r="L36" s="93"/>
      <c r="M36" s="93"/>
    </row>
    <row r="37" spans="8:13" ht="12.75" customHeight="1">
      <c r="H37" s="103"/>
      <c r="I37" s="105"/>
      <c r="J37" s="103"/>
      <c r="K37" s="93"/>
      <c r="L37" s="93"/>
      <c r="M37" s="93"/>
    </row>
    <row r="38" spans="8:13" ht="12.75" customHeight="1">
      <c r="H38" s="103"/>
      <c r="I38" s="105"/>
      <c r="J38" s="103"/>
      <c r="K38" s="93"/>
      <c r="L38" s="93"/>
      <c r="M38" s="93"/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O42"/>
  <sheetViews>
    <sheetView showGridLines="0" zoomScaleNormal="100" zoomScaleSheetLayoutView="90" workbookViewId="0">
      <selection activeCell="B14" sqref="B14"/>
    </sheetView>
  </sheetViews>
  <sheetFormatPr defaultColWidth="9.140625" defaultRowHeight="12"/>
  <cols>
    <col min="1" max="1" width="6.28515625" style="74" customWidth="1"/>
    <col min="2" max="6" width="9.140625" style="74"/>
    <col min="7" max="7" width="9.140625" style="74" customWidth="1"/>
    <col min="8" max="8" width="9.140625" style="80" customWidth="1"/>
    <col min="9" max="9" width="9.140625" style="74" customWidth="1"/>
    <col min="10" max="10" width="9" style="74" customWidth="1"/>
    <col min="11" max="11" width="10.7109375" style="74" customWidth="1"/>
    <col min="12" max="16384" width="9.140625" style="74"/>
  </cols>
  <sheetData>
    <row r="1" spans="1:15" ht="20.25">
      <c r="A1" s="215" t="s">
        <v>198</v>
      </c>
      <c r="J1" s="211"/>
      <c r="K1" s="211"/>
      <c r="L1" s="179"/>
      <c r="M1" s="179"/>
      <c r="N1" s="179"/>
      <c r="O1" s="179"/>
    </row>
    <row r="2" spans="1:15" ht="6" customHeight="1">
      <c r="A2" s="212"/>
      <c r="B2" s="81"/>
      <c r="C2" s="81"/>
      <c r="D2" s="81"/>
      <c r="E2" s="81"/>
      <c r="F2" s="81"/>
      <c r="G2" s="81"/>
      <c r="H2" s="213"/>
      <c r="I2" s="81"/>
      <c r="J2" s="214"/>
      <c r="K2" s="214"/>
      <c r="L2" s="179"/>
      <c r="M2" s="179"/>
      <c r="N2" s="179"/>
      <c r="O2" s="179"/>
    </row>
    <row r="3" spans="1:15" s="81" customFormat="1" ht="15">
      <c r="A3" s="221" t="s">
        <v>204</v>
      </c>
      <c r="B3" s="222" t="s">
        <v>248</v>
      </c>
      <c r="C3" s="225"/>
      <c r="D3" s="225"/>
      <c r="E3" s="225"/>
      <c r="F3" s="225"/>
      <c r="G3" s="225"/>
      <c r="H3" s="232"/>
      <c r="I3" s="226"/>
      <c r="J3" s="223"/>
      <c r="K3" s="224">
        <v>4</v>
      </c>
      <c r="L3" s="181"/>
      <c r="M3" s="181"/>
      <c r="N3" s="181"/>
      <c r="O3" s="181"/>
    </row>
    <row r="4" spans="1:15" s="81" customFormat="1" ht="15">
      <c r="A4" s="221" t="s">
        <v>205</v>
      </c>
      <c r="B4" s="222" t="s">
        <v>330</v>
      </c>
      <c r="C4" s="225"/>
      <c r="D4" s="225"/>
      <c r="E4" s="225"/>
      <c r="F4" s="225"/>
      <c r="G4" s="225"/>
      <c r="H4" s="232"/>
      <c r="I4" s="226"/>
      <c r="J4" s="223"/>
      <c r="K4" s="224">
        <v>5</v>
      </c>
      <c r="L4" s="181"/>
      <c r="M4" s="181"/>
      <c r="N4" s="181"/>
      <c r="O4" s="181"/>
    </row>
    <row r="5" spans="1:15" s="81" customFormat="1" ht="15">
      <c r="A5" s="221" t="s">
        <v>206</v>
      </c>
      <c r="B5" s="222" t="s">
        <v>249</v>
      </c>
      <c r="C5" s="225"/>
      <c r="D5" s="225"/>
      <c r="E5" s="226"/>
      <c r="F5" s="226"/>
      <c r="G5" s="226"/>
      <c r="H5" s="225"/>
      <c r="I5" s="226"/>
      <c r="J5" s="225"/>
      <c r="K5" s="224">
        <v>6</v>
      </c>
      <c r="L5" s="181"/>
      <c r="M5" s="181"/>
      <c r="N5" s="181"/>
      <c r="O5" s="181"/>
    </row>
    <row r="6" spans="1:15" s="81" customFormat="1" ht="15">
      <c r="A6" s="221" t="s">
        <v>207</v>
      </c>
      <c r="B6" s="222" t="s">
        <v>250</v>
      </c>
      <c r="C6" s="225"/>
      <c r="D6" s="225"/>
      <c r="E6" s="226"/>
      <c r="F6" s="226"/>
      <c r="G6" s="226"/>
      <c r="H6" s="225"/>
      <c r="I6" s="226"/>
      <c r="J6" s="225"/>
      <c r="K6" s="224">
        <v>7</v>
      </c>
      <c r="L6" s="181"/>
      <c r="M6" s="181"/>
      <c r="N6" s="181"/>
      <c r="O6" s="181"/>
    </row>
    <row r="7" spans="1:15" s="81" customFormat="1" ht="15">
      <c r="A7" s="221" t="s">
        <v>208</v>
      </c>
      <c r="B7" s="222" t="s">
        <v>112</v>
      </c>
      <c r="C7" s="225"/>
      <c r="D7" s="225"/>
      <c r="E7" s="226"/>
      <c r="F7" s="226"/>
      <c r="G7" s="226"/>
      <c r="H7" s="225"/>
      <c r="I7" s="226"/>
      <c r="J7" s="225"/>
      <c r="K7" s="224">
        <v>7</v>
      </c>
      <c r="L7" s="181"/>
      <c r="M7" s="181"/>
      <c r="N7" s="181"/>
      <c r="O7" s="181"/>
    </row>
    <row r="8" spans="1:15" s="81" customFormat="1" ht="15">
      <c r="A8" s="221" t="s">
        <v>209</v>
      </c>
      <c r="B8" s="222" t="s">
        <v>111</v>
      </c>
      <c r="C8" s="225"/>
      <c r="D8" s="225"/>
      <c r="E8" s="226"/>
      <c r="F8" s="226"/>
      <c r="G8" s="226"/>
      <c r="H8" s="225"/>
      <c r="I8" s="226"/>
      <c r="J8" s="225"/>
      <c r="K8" s="224">
        <v>8</v>
      </c>
      <c r="L8" s="181"/>
      <c r="M8" s="181"/>
      <c r="N8" s="181"/>
      <c r="O8" s="181"/>
    </row>
    <row r="9" spans="1:15" s="81" customFormat="1" ht="15">
      <c r="A9" s="221" t="s">
        <v>210</v>
      </c>
      <c r="B9" s="222" t="s">
        <v>331</v>
      </c>
      <c r="C9" s="225"/>
      <c r="D9" s="225"/>
      <c r="E9" s="226"/>
      <c r="F9" s="226"/>
      <c r="G9" s="226"/>
      <c r="H9" s="225"/>
      <c r="I9" s="226"/>
      <c r="J9" s="225"/>
      <c r="K9" s="224">
        <v>9</v>
      </c>
      <c r="L9" s="181"/>
      <c r="M9" s="181"/>
      <c r="N9" s="181"/>
      <c r="O9" s="181"/>
    </row>
    <row r="10" spans="1:15" s="81" customFormat="1" ht="15">
      <c r="A10" s="221" t="s">
        <v>211</v>
      </c>
      <c r="B10" s="222" t="s">
        <v>251</v>
      </c>
      <c r="C10" s="225"/>
      <c r="D10" s="225"/>
      <c r="E10" s="226"/>
      <c r="F10" s="226"/>
      <c r="G10" s="226"/>
      <c r="H10" s="225"/>
      <c r="I10" s="226"/>
      <c r="J10" s="225"/>
      <c r="K10" s="224">
        <v>10</v>
      </c>
      <c r="L10" s="181"/>
      <c r="M10" s="181"/>
      <c r="N10" s="181"/>
      <c r="O10" s="181"/>
    </row>
    <row r="11" spans="1:15" s="81" customFormat="1" ht="15">
      <c r="A11" s="221" t="s">
        <v>212</v>
      </c>
      <c r="B11" s="222" t="s">
        <v>119</v>
      </c>
      <c r="C11" s="225"/>
      <c r="D11" s="225"/>
      <c r="E11" s="226"/>
      <c r="F11" s="226"/>
      <c r="G11" s="226"/>
      <c r="H11" s="225"/>
      <c r="I11" s="226"/>
      <c r="J11" s="225"/>
      <c r="K11" s="224">
        <v>10</v>
      </c>
      <c r="L11" s="181"/>
      <c r="M11" s="181"/>
      <c r="N11" s="181"/>
      <c r="O11" s="181"/>
    </row>
    <row r="12" spans="1:15" s="81" customFormat="1" ht="15">
      <c r="A12" s="221" t="s">
        <v>213</v>
      </c>
      <c r="B12" s="222" t="s">
        <v>120</v>
      </c>
      <c r="C12" s="225"/>
      <c r="D12" s="225"/>
      <c r="E12" s="226"/>
      <c r="F12" s="226"/>
      <c r="G12" s="226"/>
      <c r="H12" s="225"/>
      <c r="I12" s="226"/>
      <c r="J12" s="225"/>
      <c r="K12" s="224">
        <v>11</v>
      </c>
      <c r="L12" s="181"/>
      <c r="M12" s="181"/>
      <c r="N12" s="181"/>
      <c r="O12" s="181"/>
    </row>
    <row r="13" spans="1:15" s="81" customFormat="1" ht="15">
      <c r="A13" s="221" t="s">
        <v>279</v>
      </c>
      <c r="B13" s="222" t="s">
        <v>332</v>
      </c>
      <c r="C13" s="225"/>
      <c r="D13" s="233"/>
      <c r="E13" s="226"/>
      <c r="F13" s="226"/>
      <c r="G13" s="226"/>
      <c r="H13" s="225"/>
      <c r="I13" s="226"/>
      <c r="J13" s="225"/>
      <c r="K13" s="224">
        <v>12</v>
      </c>
      <c r="L13" s="181"/>
      <c r="M13" s="181"/>
      <c r="N13" s="181"/>
      <c r="O13" s="181"/>
    </row>
    <row r="14" spans="1:15" s="81" customFormat="1" ht="15">
      <c r="A14" s="221" t="s">
        <v>280</v>
      </c>
      <c r="B14" s="222" t="s">
        <v>123</v>
      </c>
      <c r="C14" s="225"/>
      <c r="D14" s="225"/>
      <c r="E14" s="226"/>
      <c r="F14" s="226"/>
      <c r="G14" s="226"/>
      <c r="H14" s="225"/>
      <c r="I14" s="226"/>
      <c r="J14" s="225"/>
      <c r="K14" s="224">
        <v>13</v>
      </c>
      <c r="L14" s="181"/>
      <c r="M14" s="181"/>
      <c r="N14" s="181"/>
      <c r="O14" s="181"/>
    </row>
    <row r="15" spans="1:15" s="81" customFormat="1" ht="15">
      <c r="A15" s="221" t="s">
        <v>214</v>
      </c>
      <c r="B15" s="222" t="s">
        <v>252</v>
      </c>
      <c r="C15" s="225"/>
      <c r="D15" s="225"/>
      <c r="E15" s="226"/>
      <c r="F15" s="226"/>
      <c r="G15" s="226"/>
      <c r="H15" s="225"/>
      <c r="I15" s="226"/>
      <c r="J15" s="225"/>
      <c r="K15" s="224">
        <v>14</v>
      </c>
      <c r="L15" s="181"/>
      <c r="M15" s="181"/>
      <c r="N15" s="181"/>
      <c r="O15" s="181"/>
    </row>
    <row r="16" spans="1:15" s="81" customFormat="1" ht="15">
      <c r="A16" s="221" t="s">
        <v>215</v>
      </c>
      <c r="B16" s="222" t="s">
        <v>253</v>
      </c>
      <c r="C16" s="225"/>
      <c r="D16" s="225"/>
      <c r="E16" s="226"/>
      <c r="F16" s="226"/>
      <c r="G16" s="226"/>
      <c r="H16" s="225"/>
      <c r="I16" s="226"/>
      <c r="J16" s="225"/>
      <c r="K16" s="224">
        <v>15</v>
      </c>
      <c r="L16" s="181"/>
      <c r="M16" s="181"/>
      <c r="N16" s="181"/>
      <c r="O16" s="181"/>
    </row>
    <row r="17" spans="1:15" s="81" customFormat="1" ht="15">
      <c r="A17" s="221" t="s">
        <v>216</v>
      </c>
      <c r="B17" s="222" t="s">
        <v>117</v>
      </c>
      <c r="C17" s="225"/>
      <c r="D17" s="225"/>
      <c r="E17" s="226"/>
      <c r="F17" s="226"/>
      <c r="G17" s="226"/>
      <c r="H17" s="225"/>
      <c r="I17" s="226"/>
      <c r="J17" s="225"/>
      <c r="K17" s="224">
        <v>15</v>
      </c>
      <c r="L17" s="181"/>
      <c r="M17" s="181"/>
      <c r="N17" s="181"/>
      <c r="O17" s="181"/>
    </row>
    <row r="18" spans="1:15" s="81" customFormat="1" ht="15">
      <c r="A18" s="221" t="s">
        <v>217</v>
      </c>
      <c r="B18" s="222" t="s">
        <v>118</v>
      </c>
      <c r="C18" s="225"/>
      <c r="D18" s="225"/>
      <c r="E18" s="226"/>
      <c r="F18" s="226"/>
      <c r="G18" s="226"/>
      <c r="H18" s="225"/>
      <c r="I18" s="226"/>
      <c r="J18" s="225"/>
      <c r="K18" s="224">
        <v>16</v>
      </c>
      <c r="L18" s="181"/>
      <c r="M18" s="181"/>
      <c r="N18" s="181"/>
      <c r="O18" s="181"/>
    </row>
    <row r="19" spans="1:15" s="146" customFormat="1" ht="15">
      <c r="A19" s="221" t="s">
        <v>218</v>
      </c>
      <c r="B19" s="222" t="s">
        <v>254</v>
      </c>
      <c r="C19" s="225"/>
      <c r="D19" s="225"/>
      <c r="E19" s="226"/>
      <c r="F19" s="226"/>
      <c r="G19" s="226"/>
      <c r="H19" s="225"/>
      <c r="I19" s="226"/>
      <c r="J19" s="225"/>
      <c r="K19" s="224">
        <v>17</v>
      </c>
      <c r="L19" s="181"/>
      <c r="M19" s="184"/>
      <c r="N19" s="184"/>
      <c r="O19" s="184"/>
    </row>
    <row r="20" spans="1:15" s="81" customFormat="1" ht="15">
      <c r="A20" s="221" t="s">
        <v>219</v>
      </c>
      <c r="B20" s="222" t="s">
        <v>142</v>
      </c>
      <c r="C20" s="225"/>
      <c r="D20" s="225"/>
      <c r="E20" s="226"/>
      <c r="F20" s="226"/>
      <c r="G20" s="226"/>
      <c r="H20" s="225"/>
      <c r="I20" s="226"/>
      <c r="J20" s="225"/>
      <c r="K20" s="224">
        <v>17</v>
      </c>
      <c r="L20" s="181"/>
      <c r="M20" s="181"/>
      <c r="N20" s="181"/>
      <c r="O20" s="181"/>
    </row>
    <row r="21" spans="1:15" s="81" customFormat="1" ht="15">
      <c r="A21" s="221" t="s">
        <v>220</v>
      </c>
      <c r="B21" s="222" t="s">
        <v>143</v>
      </c>
      <c r="C21" s="225"/>
      <c r="D21" s="225"/>
      <c r="E21" s="226"/>
      <c r="F21" s="226"/>
      <c r="G21" s="226"/>
      <c r="H21" s="225"/>
      <c r="I21" s="226"/>
      <c r="J21" s="225"/>
      <c r="K21" s="224">
        <v>18</v>
      </c>
      <c r="L21" s="181"/>
      <c r="M21" s="181"/>
      <c r="N21" s="181"/>
      <c r="O21" s="181"/>
    </row>
    <row r="22" spans="1:15" s="81" customFormat="1" ht="15">
      <c r="A22" s="221" t="s">
        <v>221</v>
      </c>
      <c r="B22" s="222" t="s">
        <v>130</v>
      </c>
      <c r="C22" s="225"/>
      <c r="D22" s="225"/>
      <c r="E22" s="226"/>
      <c r="F22" s="226"/>
      <c r="G22" s="226"/>
      <c r="H22" s="225"/>
      <c r="I22" s="226"/>
      <c r="J22" s="225"/>
      <c r="K22" s="224">
        <v>19</v>
      </c>
      <c r="L22" s="181"/>
      <c r="M22" s="181"/>
      <c r="N22" s="181"/>
      <c r="O22" s="181"/>
    </row>
    <row r="23" spans="1:15" s="81" customFormat="1" ht="15">
      <c r="A23" s="221" t="s">
        <v>222</v>
      </c>
      <c r="B23" s="222" t="s">
        <v>131</v>
      </c>
      <c r="C23" s="225"/>
      <c r="D23" s="225"/>
      <c r="E23" s="226"/>
      <c r="F23" s="226"/>
      <c r="G23" s="226"/>
      <c r="H23" s="225"/>
      <c r="I23" s="226"/>
      <c r="J23" s="225"/>
      <c r="K23" s="224">
        <v>20</v>
      </c>
      <c r="L23" s="181"/>
      <c r="M23" s="181"/>
      <c r="N23" s="181"/>
      <c r="O23" s="181"/>
    </row>
    <row r="24" spans="1:15" s="81" customFormat="1" ht="15">
      <c r="A24" s="221" t="s">
        <v>223</v>
      </c>
      <c r="B24" s="222" t="s">
        <v>140</v>
      </c>
      <c r="C24" s="225"/>
      <c r="D24" s="225"/>
      <c r="E24" s="226"/>
      <c r="F24" s="226"/>
      <c r="G24" s="226"/>
      <c r="H24" s="225"/>
      <c r="I24" s="226"/>
      <c r="J24" s="225"/>
      <c r="K24" s="224">
        <v>21</v>
      </c>
      <c r="L24" s="181"/>
      <c r="M24" s="181"/>
      <c r="N24" s="181"/>
      <c r="O24" s="181"/>
    </row>
    <row r="25" spans="1:15" s="81" customFormat="1" ht="15">
      <c r="A25" s="221" t="s">
        <v>224</v>
      </c>
      <c r="B25" s="222" t="s">
        <v>132</v>
      </c>
      <c r="C25" s="225"/>
      <c r="D25" s="225"/>
      <c r="E25" s="226"/>
      <c r="F25" s="226"/>
      <c r="G25" s="226"/>
      <c r="H25" s="225"/>
      <c r="I25" s="226"/>
      <c r="J25" s="225"/>
      <c r="K25" s="224">
        <v>22</v>
      </c>
      <c r="L25" s="181"/>
      <c r="M25" s="181"/>
      <c r="N25" s="181"/>
      <c r="O25" s="181"/>
    </row>
    <row r="26" spans="1:15" s="81" customFormat="1" ht="15">
      <c r="A26" s="221" t="s">
        <v>225</v>
      </c>
      <c r="B26" s="222" t="s">
        <v>133</v>
      </c>
      <c r="C26" s="225"/>
      <c r="D26" s="225"/>
      <c r="E26" s="226"/>
      <c r="F26" s="226"/>
      <c r="G26" s="226"/>
      <c r="H26" s="225"/>
      <c r="I26" s="226"/>
      <c r="J26" s="225"/>
      <c r="K26" s="224">
        <v>23</v>
      </c>
      <c r="L26" s="181"/>
      <c r="M26" s="181"/>
      <c r="N26" s="181"/>
      <c r="O26" s="181"/>
    </row>
    <row r="27" spans="1:15" s="81" customFormat="1" ht="15">
      <c r="A27" s="221" t="s">
        <v>226</v>
      </c>
      <c r="B27" s="222" t="s">
        <v>134</v>
      </c>
      <c r="C27" s="225"/>
      <c r="D27" s="225"/>
      <c r="E27" s="226"/>
      <c r="F27" s="226"/>
      <c r="G27" s="226"/>
      <c r="H27" s="225"/>
      <c r="I27" s="226"/>
      <c r="J27" s="225"/>
      <c r="K27" s="224">
        <v>24</v>
      </c>
      <c r="L27" s="181"/>
      <c r="M27" s="181"/>
      <c r="N27" s="181"/>
      <c r="O27" s="181"/>
    </row>
    <row r="28" spans="1:15" s="81" customFormat="1" ht="15">
      <c r="A28" s="221" t="s">
        <v>227</v>
      </c>
      <c r="B28" s="222" t="s">
        <v>135</v>
      </c>
      <c r="C28" s="225"/>
      <c r="D28" s="225"/>
      <c r="E28" s="226"/>
      <c r="F28" s="226"/>
      <c r="G28" s="226"/>
      <c r="H28" s="225"/>
      <c r="I28" s="226"/>
      <c r="J28" s="225"/>
      <c r="K28" s="224">
        <v>25</v>
      </c>
      <c r="L28" s="181"/>
      <c r="M28" s="181"/>
      <c r="N28" s="181"/>
      <c r="O28" s="181"/>
    </row>
    <row r="29" spans="1:15" s="81" customFormat="1" ht="15">
      <c r="A29" s="221" t="s">
        <v>228</v>
      </c>
      <c r="B29" s="222" t="s">
        <v>136</v>
      </c>
      <c r="C29" s="225"/>
      <c r="D29" s="225"/>
      <c r="E29" s="226"/>
      <c r="F29" s="226"/>
      <c r="G29" s="226"/>
      <c r="H29" s="225"/>
      <c r="I29" s="226"/>
      <c r="J29" s="225"/>
      <c r="K29" s="224">
        <v>26</v>
      </c>
      <c r="L29" s="181"/>
      <c r="M29" s="181"/>
      <c r="N29" s="181"/>
      <c r="O29" s="181"/>
    </row>
    <row r="30" spans="1:15" s="81" customFormat="1" ht="15">
      <c r="A30" s="221" t="s">
        <v>229</v>
      </c>
      <c r="B30" s="222" t="s">
        <v>137</v>
      </c>
      <c r="C30" s="225"/>
      <c r="D30" s="225"/>
      <c r="E30" s="226"/>
      <c r="F30" s="226"/>
      <c r="G30" s="226"/>
      <c r="H30" s="225"/>
      <c r="I30" s="226"/>
      <c r="J30" s="225"/>
      <c r="K30" s="224">
        <v>27</v>
      </c>
      <c r="L30" s="181"/>
      <c r="M30" s="181"/>
      <c r="N30" s="181"/>
      <c r="O30" s="181"/>
    </row>
    <row r="31" spans="1:15" s="81" customFormat="1" ht="15">
      <c r="A31" s="221" t="s">
        <v>230</v>
      </c>
      <c r="B31" s="222" t="s">
        <v>138</v>
      </c>
      <c r="C31" s="225"/>
      <c r="D31" s="225"/>
      <c r="E31" s="226"/>
      <c r="F31" s="226"/>
      <c r="G31" s="226"/>
      <c r="H31" s="225"/>
      <c r="I31" s="226"/>
      <c r="J31" s="225"/>
      <c r="K31" s="224">
        <v>28</v>
      </c>
      <c r="L31" s="181"/>
      <c r="M31" s="181"/>
      <c r="N31" s="181"/>
      <c r="O31" s="181"/>
    </row>
    <row r="32" spans="1:15" s="81" customFormat="1" ht="15">
      <c r="A32" s="221" t="s">
        <v>231</v>
      </c>
      <c r="B32" s="222" t="s">
        <v>139</v>
      </c>
      <c r="C32" s="225"/>
      <c r="D32" s="225"/>
      <c r="E32" s="226"/>
      <c r="F32" s="226"/>
      <c r="G32" s="226"/>
      <c r="H32" s="225"/>
      <c r="I32" s="226"/>
      <c r="J32" s="225"/>
      <c r="K32" s="224">
        <v>29</v>
      </c>
      <c r="L32" s="181"/>
      <c r="M32" s="181"/>
      <c r="N32" s="181"/>
      <c r="O32" s="181"/>
    </row>
    <row r="33" spans="1:15" s="81" customFormat="1" ht="15">
      <c r="A33" s="221" t="s">
        <v>232</v>
      </c>
      <c r="B33" s="222" t="s">
        <v>141</v>
      </c>
      <c r="C33" s="225"/>
      <c r="D33" s="225"/>
      <c r="E33" s="226"/>
      <c r="F33" s="226"/>
      <c r="G33" s="226"/>
      <c r="H33" s="225"/>
      <c r="I33" s="226"/>
      <c r="J33" s="225"/>
      <c r="K33" s="224">
        <v>30</v>
      </c>
      <c r="L33" s="181"/>
      <c r="M33" s="181"/>
      <c r="N33" s="181"/>
      <c r="O33" s="181"/>
    </row>
    <row r="34" spans="1:15" s="83" customFormat="1" ht="15">
      <c r="A34" s="221" t="s">
        <v>233</v>
      </c>
      <c r="B34" s="222" t="s">
        <v>296</v>
      </c>
      <c r="C34" s="225"/>
      <c r="D34" s="225"/>
      <c r="E34" s="226"/>
      <c r="F34" s="226"/>
      <c r="G34" s="226"/>
      <c r="H34" s="225"/>
      <c r="I34" s="226"/>
      <c r="J34" s="225"/>
      <c r="K34" s="224">
        <v>31</v>
      </c>
      <c r="L34" s="181"/>
      <c r="M34" s="185"/>
      <c r="N34" s="185"/>
      <c r="O34" s="185"/>
    </row>
    <row r="35" spans="1:15" ht="15">
      <c r="A35" s="227" t="s">
        <v>234</v>
      </c>
      <c r="B35" s="228" t="s">
        <v>255</v>
      </c>
      <c r="C35" s="229"/>
      <c r="D35" s="229"/>
      <c r="E35" s="230"/>
      <c r="F35" s="230"/>
      <c r="G35" s="230"/>
      <c r="H35" s="229"/>
      <c r="I35" s="230"/>
      <c r="J35" s="229"/>
      <c r="K35" s="231">
        <v>32</v>
      </c>
      <c r="L35" s="181"/>
      <c r="M35" s="179"/>
      <c r="N35" s="179"/>
      <c r="O35" s="179"/>
    </row>
    <row r="36" spans="1:15" ht="15">
      <c r="A36" s="221" t="s">
        <v>235</v>
      </c>
      <c r="B36" s="222" t="s">
        <v>193</v>
      </c>
      <c r="C36" s="225"/>
      <c r="D36" s="225"/>
      <c r="E36" s="226"/>
      <c r="F36" s="226"/>
      <c r="G36" s="226"/>
      <c r="H36" s="225"/>
      <c r="I36" s="226"/>
      <c r="J36" s="225"/>
      <c r="K36" s="224">
        <v>32</v>
      </c>
      <c r="L36" s="181"/>
      <c r="M36" s="179"/>
      <c r="N36" s="179"/>
      <c r="O36" s="179"/>
    </row>
    <row r="37" spans="1:15" ht="15">
      <c r="A37" s="221" t="s">
        <v>236</v>
      </c>
      <c r="B37" s="222" t="s">
        <v>194</v>
      </c>
      <c r="C37" s="225"/>
      <c r="D37" s="225"/>
      <c r="E37" s="226"/>
      <c r="F37" s="226"/>
      <c r="G37" s="226"/>
      <c r="H37" s="225"/>
      <c r="I37" s="226"/>
      <c r="J37" s="225"/>
      <c r="K37" s="224">
        <v>33</v>
      </c>
      <c r="L37" s="181"/>
      <c r="M37" s="179"/>
      <c r="N37" s="179"/>
      <c r="O37" s="179"/>
    </row>
    <row r="38" spans="1:15" ht="15">
      <c r="A38" s="227" t="s">
        <v>237</v>
      </c>
      <c r="B38" s="222" t="s">
        <v>281</v>
      </c>
      <c r="C38" s="225"/>
      <c r="D38" s="225"/>
      <c r="E38" s="226"/>
      <c r="F38" s="226"/>
      <c r="G38" s="226"/>
      <c r="H38" s="225"/>
      <c r="I38" s="226"/>
      <c r="J38" s="225"/>
      <c r="K38" s="224">
        <v>34</v>
      </c>
      <c r="L38" s="181"/>
      <c r="M38" s="179"/>
      <c r="N38" s="179"/>
      <c r="O38" s="179"/>
    </row>
    <row r="39" spans="1:15" ht="15">
      <c r="A39" s="227" t="s">
        <v>238</v>
      </c>
      <c r="B39" s="222" t="s">
        <v>191</v>
      </c>
      <c r="C39" s="225"/>
      <c r="D39" s="225"/>
      <c r="E39" s="226"/>
      <c r="F39" s="226"/>
      <c r="G39" s="226"/>
      <c r="H39" s="225"/>
      <c r="I39" s="226"/>
      <c r="J39" s="225"/>
      <c r="K39" s="224">
        <v>35</v>
      </c>
      <c r="L39" s="181"/>
      <c r="M39" s="179"/>
      <c r="N39" s="179"/>
      <c r="O39" s="179"/>
    </row>
    <row r="40" spans="1:15" ht="15">
      <c r="A40" s="227" t="s">
        <v>239</v>
      </c>
      <c r="B40" s="228" t="s">
        <v>177</v>
      </c>
      <c r="C40" s="229"/>
      <c r="D40" s="229"/>
      <c r="E40" s="230"/>
      <c r="F40" s="230"/>
      <c r="G40" s="230"/>
      <c r="H40" s="229"/>
      <c r="I40" s="230"/>
      <c r="J40" s="229"/>
      <c r="K40" s="231">
        <v>36</v>
      </c>
      <c r="L40" s="181"/>
      <c r="M40" s="179"/>
      <c r="N40" s="179"/>
      <c r="O40" s="179"/>
    </row>
    <row r="41" spans="1:15" ht="14.25">
      <c r="A41" s="186"/>
      <c r="B41" s="187"/>
      <c r="C41" s="182"/>
      <c r="D41" s="182"/>
      <c r="E41" s="183"/>
      <c r="F41" s="183"/>
      <c r="G41" s="183"/>
      <c r="H41" s="182"/>
      <c r="I41" s="183"/>
      <c r="J41" s="182"/>
      <c r="K41" s="188"/>
      <c r="L41" s="181"/>
      <c r="M41" s="179"/>
      <c r="N41" s="179"/>
      <c r="O41" s="179"/>
    </row>
    <row r="42" spans="1:15">
      <c r="A42" s="179"/>
      <c r="B42" s="179"/>
      <c r="C42" s="179"/>
      <c r="D42" s="179"/>
      <c r="E42" s="179"/>
      <c r="F42" s="179"/>
      <c r="G42" s="179"/>
      <c r="H42" s="180"/>
      <c r="I42" s="179"/>
      <c r="J42" s="179"/>
      <c r="K42" s="179"/>
      <c r="L42" s="179"/>
      <c r="M42" s="179"/>
      <c r="N42" s="179"/>
      <c r="O42" s="179"/>
    </row>
  </sheetData>
  <sortState ref="B23:B36">
    <sortCondition ref="B23:B36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17"/>
  <dimension ref="A1:X39"/>
  <sheetViews>
    <sheetView showGridLines="0" zoomScaleNormal="100" workbookViewId="0">
      <selection activeCell="B3" sqref="B3:M6"/>
    </sheetView>
  </sheetViews>
  <sheetFormatPr defaultColWidth="9.140625" defaultRowHeight="12"/>
  <cols>
    <col min="1" max="1" width="9.42578125" style="74" customWidth="1"/>
    <col min="2" max="2" width="14.42578125" style="74" customWidth="1"/>
    <col min="3" max="3" width="8" style="74" bestFit="1" customWidth="1"/>
    <col min="4" max="4" width="14.42578125" style="74" customWidth="1"/>
    <col min="5" max="5" width="8" style="74" bestFit="1" customWidth="1"/>
    <col min="6" max="6" width="14.42578125" style="74" customWidth="1"/>
    <col min="7" max="7" width="8" style="74" bestFit="1" customWidth="1"/>
    <col min="8" max="8" width="14.42578125" style="74" customWidth="1"/>
    <col min="9" max="9" width="8" style="74" bestFit="1" customWidth="1"/>
    <col min="10" max="10" width="14.42578125" style="74" customWidth="1"/>
    <col min="11" max="11" width="8" style="74" bestFit="1" customWidth="1"/>
    <col min="12" max="12" width="14.42578125" style="74" customWidth="1"/>
    <col min="13" max="13" width="8" style="74" bestFit="1" customWidth="1"/>
    <col min="14" max="26" width="9.140625" style="74" customWidth="1"/>
    <col min="27" max="16384" width="9.140625" style="74"/>
  </cols>
  <sheetData>
    <row r="1" spans="1:24" ht="18">
      <c r="A1" s="89" t="s">
        <v>47</v>
      </c>
      <c r="M1" s="90" t="e">
        <f>Obsah!#REF!</f>
        <v>#REF!</v>
      </c>
    </row>
    <row r="2" spans="1:24" ht="7.5" customHeight="1"/>
    <row r="3" spans="1:24">
      <c r="A3" s="27"/>
      <c r="B3" s="391"/>
      <c r="C3" s="391"/>
      <c r="D3" s="391"/>
      <c r="E3" s="391"/>
      <c r="F3" s="391"/>
      <c r="G3" s="392"/>
      <c r="H3" s="398"/>
      <c r="I3" s="391"/>
      <c r="J3" s="391"/>
      <c r="K3" s="391"/>
      <c r="L3" s="391"/>
      <c r="M3" s="391"/>
      <c r="N3" s="9"/>
    </row>
    <row r="4" spans="1:24">
      <c r="A4" s="27"/>
      <c r="B4" s="399"/>
      <c r="C4" s="400"/>
      <c r="D4" s="400"/>
      <c r="E4" s="400"/>
      <c r="F4" s="400"/>
      <c r="G4" s="401"/>
      <c r="H4" s="399"/>
      <c r="I4" s="400"/>
      <c r="J4" s="400"/>
      <c r="K4" s="400"/>
      <c r="L4" s="400"/>
      <c r="M4" s="400"/>
      <c r="N4" s="39"/>
    </row>
    <row r="5" spans="1:24">
      <c r="A5" s="15"/>
      <c r="B5" s="397"/>
      <c r="C5" s="396"/>
      <c r="D5" s="397"/>
      <c r="E5" s="396"/>
      <c r="F5" s="397"/>
      <c r="G5" s="396"/>
      <c r="H5" s="397"/>
      <c r="I5" s="396"/>
      <c r="J5" s="397"/>
      <c r="K5" s="396"/>
      <c r="L5" s="397"/>
      <c r="M5" s="395"/>
      <c r="N5" s="58"/>
    </row>
    <row r="6" spans="1:24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58"/>
    </row>
    <row r="7" spans="1:24">
      <c r="A7" s="388"/>
      <c r="B7" s="386"/>
      <c r="C7" s="387"/>
      <c r="D7" s="387"/>
      <c r="E7" s="387"/>
      <c r="F7" s="387"/>
      <c r="G7" s="390"/>
      <c r="H7" s="386"/>
      <c r="I7" s="387"/>
      <c r="J7" s="387"/>
      <c r="K7" s="387"/>
      <c r="L7" s="387"/>
      <c r="M7" s="387"/>
      <c r="N7" s="40"/>
    </row>
    <row r="8" spans="1:24">
      <c r="A8" s="389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4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  <c r="X9" s="93"/>
    </row>
    <row r="10" spans="1:24">
      <c r="A10" s="26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  <c r="X10" s="93"/>
    </row>
    <row r="11" spans="1:24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  <c r="X11" s="93"/>
    </row>
    <row r="12" spans="1:24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  <c r="X12" s="93"/>
    </row>
    <row r="13" spans="1:24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  <c r="X13" s="93"/>
    </row>
    <row r="14" spans="1:24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  <c r="X14" s="93"/>
    </row>
    <row r="15" spans="1:24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  <c r="X15" s="93"/>
    </row>
    <row r="16" spans="1:24" ht="12.75" thickBot="1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  <c r="X16" s="93"/>
    </row>
    <row r="17" spans="1:15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15">
      <c r="A18" s="28"/>
      <c r="B18" s="391"/>
      <c r="C18" s="391"/>
      <c r="D18" s="391"/>
      <c r="E18" s="391"/>
      <c r="F18" s="391"/>
      <c r="G18" s="392"/>
      <c r="H18" s="98"/>
      <c r="I18" s="98"/>
      <c r="J18" s="98"/>
      <c r="K18" s="98"/>
      <c r="L18" s="98"/>
      <c r="M18" s="98"/>
      <c r="N18" s="101"/>
      <c r="O18" s="98"/>
    </row>
    <row r="19" spans="1:15">
      <c r="A19" s="36"/>
      <c r="B19" s="393"/>
      <c r="C19" s="394"/>
      <c r="D19" s="394"/>
      <c r="E19" s="394"/>
      <c r="F19" s="394"/>
      <c r="G19" s="394"/>
      <c r="H19" s="101"/>
      <c r="I19" s="102"/>
      <c r="J19" s="103"/>
      <c r="K19" s="50"/>
      <c r="L19" s="103"/>
      <c r="M19" s="104"/>
      <c r="N19" s="101"/>
      <c r="O19" s="98"/>
    </row>
    <row r="20" spans="1:15">
      <c r="A20" s="37"/>
      <c r="B20" s="395"/>
      <c r="C20" s="396"/>
      <c r="D20" s="395"/>
      <c r="E20" s="396"/>
      <c r="F20" s="395"/>
      <c r="G20" s="396"/>
      <c r="H20" s="101"/>
      <c r="I20" s="102"/>
      <c r="J20" s="103"/>
      <c r="K20" s="50"/>
      <c r="L20" s="103"/>
      <c r="M20" s="104"/>
      <c r="N20" s="101"/>
      <c r="O20" s="98"/>
    </row>
    <row r="21" spans="1:15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</row>
    <row r="22" spans="1:15">
      <c r="A22" s="384"/>
      <c r="B22" s="386"/>
      <c r="C22" s="387"/>
      <c r="D22" s="387"/>
      <c r="E22" s="387"/>
      <c r="F22" s="387"/>
      <c r="G22" s="387"/>
      <c r="H22" s="101"/>
      <c r="I22" s="102"/>
      <c r="J22" s="103"/>
      <c r="K22" s="50"/>
      <c r="L22" s="103"/>
      <c r="M22" s="104"/>
      <c r="N22" s="101"/>
      <c r="O22" s="98"/>
    </row>
    <row r="23" spans="1:15">
      <c r="A23" s="385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</row>
    <row r="24" spans="1:15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</row>
    <row r="25" spans="1:15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15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15" ht="12.75" thickBot="1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15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  <c r="N28" s="98"/>
      <c r="O28" s="98"/>
    </row>
    <row r="29" spans="1:15">
      <c r="A29" s="17"/>
      <c r="B29" s="17"/>
      <c r="C29" s="38"/>
      <c r="D29" s="8"/>
      <c r="E29" s="8"/>
      <c r="F29" s="8"/>
      <c r="G29" s="99"/>
      <c r="H29" s="98"/>
      <c r="I29" s="98"/>
      <c r="J29" s="98"/>
      <c r="K29" s="98"/>
      <c r="L29" s="98"/>
      <c r="M29" s="98"/>
      <c r="N29" s="98"/>
      <c r="O29" s="98"/>
    </row>
    <row r="30" spans="1:15">
      <c r="J30" s="103"/>
      <c r="K30" s="103"/>
      <c r="L30" s="103"/>
      <c r="M30" s="103"/>
    </row>
    <row r="31" spans="1:15">
      <c r="H31" s="103"/>
      <c r="I31" s="105"/>
      <c r="J31" s="103"/>
      <c r="K31" s="93"/>
      <c r="L31" s="93"/>
      <c r="M31" s="93"/>
    </row>
    <row r="32" spans="1:15">
      <c r="H32" s="103"/>
      <c r="I32" s="105"/>
      <c r="J32" s="103"/>
      <c r="K32" s="93"/>
      <c r="L32" s="93"/>
      <c r="M32" s="93"/>
    </row>
    <row r="33" spans="8:13" ht="12.75" customHeight="1">
      <c r="H33" s="103"/>
      <c r="I33" s="105"/>
      <c r="J33" s="103"/>
      <c r="K33" s="93"/>
      <c r="L33" s="93"/>
      <c r="M33" s="93"/>
    </row>
    <row r="34" spans="8:13">
      <c r="H34" s="103"/>
      <c r="I34" s="105"/>
      <c r="J34" s="103"/>
      <c r="K34" s="93"/>
      <c r="L34" s="93"/>
      <c r="M34" s="93"/>
    </row>
    <row r="35" spans="8:13" ht="13.5" customHeight="1">
      <c r="H35" s="103"/>
      <c r="I35" s="105"/>
      <c r="J35" s="103"/>
      <c r="K35" s="93"/>
      <c r="L35" s="93"/>
      <c r="M35" s="93"/>
    </row>
    <row r="36" spans="8:13" ht="12.75" customHeight="1">
      <c r="H36" s="103"/>
      <c r="I36" s="105"/>
      <c r="J36" s="103"/>
      <c r="K36" s="93"/>
      <c r="L36" s="93"/>
      <c r="M36" s="93"/>
    </row>
    <row r="37" spans="8:13" ht="12.75" customHeight="1">
      <c r="H37" s="103"/>
      <c r="I37" s="105"/>
      <c r="J37" s="103"/>
      <c r="K37" s="93"/>
      <c r="L37" s="93"/>
      <c r="M37" s="93"/>
    </row>
    <row r="38" spans="8:13" ht="12.75" customHeight="1">
      <c r="H38" s="103"/>
      <c r="I38" s="105"/>
      <c r="J38" s="103"/>
      <c r="K38" s="93"/>
      <c r="L38" s="93"/>
      <c r="M38" s="93"/>
    </row>
    <row r="39" spans="8:13" ht="12.75" customHeight="1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8"/>
  <dimension ref="A1:U38"/>
  <sheetViews>
    <sheetView showGridLines="0" zoomScaleNormal="100" workbookViewId="0">
      <selection activeCell="B3" sqref="B3:M6"/>
    </sheetView>
  </sheetViews>
  <sheetFormatPr defaultColWidth="9.140625" defaultRowHeight="12"/>
  <cols>
    <col min="1" max="1" width="9.42578125" style="74" customWidth="1"/>
    <col min="2" max="2" width="14.42578125" style="74" customWidth="1"/>
    <col min="3" max="3" width="8" style="74" bestFit="1" customWidth="1"/>
    <col min="4" max="4" width="14.42578125" style="74" customWidth="1"/>
    <col min="5" max="5" width="8" style="74" bestFit="1" customWidth="1"/>
    <col min="6" max="6" width="14.42578125" style="74" customWidth="1"/>
    <col min="7" max="7" width="8" style="74" bestFit="1" customWidth="1"/>
    <col min="8" max="8" width="14.42578125" style="74" customWidth="1"/>
    <col min="9" max="9" width="8" style="74" bestFit="1" customWidth="1"/>
    <col min="10" max="10" width="14.42578125" style="74" customWidth="1"/>
    <col min="11" max="11" width="8" style="74" bestFit="1" customWidth="1"/>
    <col min="12" max="12" width="14.42578125" style="74" customWidth="1"/>
    <col min="13" max="13" width="8" style="74" bestFit="1" customWidth="1"/>
    <col min="14" max="26" width="9.140625" style="74" customWidth="1"/>
    <col min="27" max="16384" width="9.140625" style="74"/>
  </cols>
  <sheetData>
    <row r="1" spans="1:21" ht="18">
      <c r="A1" s="89" t="s">
        <v>48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0" t="e">
        <f>Obsah!#REF!</f>
        <v>#REF!</v>
      </c>
      <c r="N1" s="98"/>
      <c r="O1" s="98"/>
    </row>
    <row r="2" spans="1:21" ht="7.5" customHeight="1">
      <c r="A2" s="89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</row>
    <row r="3" spans="1:21">
      <c r="A3" s="27"/>
      <c r="B3" s="391"/>
      <c r="C3" s="391"/>
      <c r="D3" s="391"/>
      <c r="E3" s="391"/>
      <c r="F3" s="391"/>
      <c r="G3" s="392"/>
      <c r="H3" s="398"/>
      <c r="I3" s="391"/>
      <c r="J3" s="391"/>
      <c r="K3" s="391"/>
      <c r="L3" s="391"/>
      <c r="M3" s="391"/>
      <c r="N3" s="9"/>
    </row>
    <row r="4" spans="1:21" ht="13.5" customHeight="1">
      <c r="A4" s="27"/>
      <c r="B4" s="399"/>
      <c r="C4" s="400"/>
      <c r="D4" s="400"/>
      <c r="E4" s="400"/>
      <c r="F4" s="400"/>
      <c r="G4" s="401"/>
      <c r="H4" s="399"/>
      <c r="I4" s="400"/>
      <c r="J4" s="400"/>
      <c r="K4" s="400"/>
      <c r="L4" s="400"/>
      <c r="M4" s="400"/>
      <c r="N4" s="39"/>
    </row>
    <row r="5" spans="1:21">
      <c r="A5" s="15"/>
      <c r="B5" s="397"/>
      <c r="C5" s="396"/>
      <c r="D5" s="397"/>
      <c r="E5" s="396"/>
      <c r="F5" s="397"/>
      <c r="G5" s="396"/>
      <c r="H5" s="397"/>
      <c r="I5" s="396"/>
      <c r="J5" s="397"/>
      <c r="K5" s="396"/>
      <c r="L5" s="397"/>
      <c r="M5" s="395"/>
      <c r="N5" s="58"/>
    </row>
    <row r="6" spans="1:21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48"/>
      <c r="N6" s="58"/>
    </row>
    <row r="7" spans="1:21">
      <c r="A7" s="388"/>
      <c r="B7" s="386"/>
      <c r="C7" s="387"/>
      <c r="D7" s="387"/>
      <c r="E7" s="387"/>
      <c r="F7" s="387"/>
      <c r="G7" s="390"/>
      <c r="H7" s="386"/>
      <c r="I7" s="387"/>
      <c r="J7" s="387"/>
      <c r="K7" s="387"/>
      <c r="L7" s="387"/>
      <c r="M7" s="387"/>
      <c r="N7" s="40"/>
    </row>
    <row r="8" spans="1:21">
      <c r="A8" s="389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1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</row>
    <row r="10" spans="1:21">
      <c r="A10" s="35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</row>
    <row r="11" spans="1:21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</row>
    <row r="12" spans="1:21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</row>
    <row r="13" spans="1:21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</row>
    <row r="14" spans="1:21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</row>
    <row r="15" spans="1:21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</row>
    <row r="16" spans="1:21" ht="12.75" thickBot="1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</row>
    <row r="17" spans="1:20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20">
      <c r="A18" s="49"/>
      <c r="B18" s="391"/>
      <c r="C18" s="391"/>
      <c r="D18" s="391"/>
      <c r="E18" s="391"/>
      <c r="F18" s="391"/>
      <c r="G18" s="392"/>
      <c r="H18" s="7"/>
      <c r="I18" s="7"/>
      <c r="J18" s="7"/>
      <c r="K18" s="7"/>
      <c r="L18" s="7"/>
      <c r="M18" s="7"/>
      <c r="N18" s="101"/>
      <c r="O18" s="98"/>
      <c r="P18" s="59"/>
      <c r="Q18" s="38"/>
      <c r="R18" s="8"/>
      <c r="S18" s="8"/>
      <c r="T18" s="8"/>
    </row>
    <row r="19" spans="1:20">
      <c r="A19" s="36"/>
      <c r="B19" s="393"/>
      <c r="C19" s="394"/>
      <c r="D19" s="394"/>
      <c r="E19" s="394"/>
      <c r="F19" s="394"/>
      <c r="G19" s="394"/>
      <c r="H19" s="101"/>
      <c r="I19" s="102"/>
      <c r="J19" s="103"/>
      <c r="K19" s="50"/>
      <c r="L19" s="103"/>
      <c r="M19" s="104"/>
      <c r="N19" s="101"/>
      <c r="O19" s="98"/>
      <c r="P19" s="59"/>
      <c r="Q19" s="38"/>
      <c r="R19" s="8"/>
      <c r="S19" s="8"/>
      <c r="T19" s="8"/>
    </row>
    <row r="20" spans="1:20">
      <c r="A20" s="37"/>
      <c r="B20" s="395"/>
      <c r="C20" s="396"/>
      <c r="D20" s="395"/>
      <c r="E20" s="396"/>
      <c r="F20" s="395"/>
      <c r="G20" s="396"/>
      <c r="H20" s="101"/>
      <c r="I20" s="102"/>
      <c r="J20" s="103"/>
      <c r="K20" s="50"/>
      <c r="L20" s="103"/>
      <c r="M20" s="104"/>
      <c r="N20" s="101"/>
      <c r="O20" s="98"/>
      <c r="P20" s="59"/>
      <c r="Q20" s="38"/>
      <c r="R20" s="44"/>
      <c r="S20" s="44"/>
      <c r="T20" s="44"/>
    </row>
    <row r="21" spans="1:20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  <c r="P21" s="59"/>
      <c r="Q21" s="38"/>
      <c r="R21" s="8"/>
      <c r="S21" s="8"/>
      <c r="T21" s="8"/>
    </row>
    <row r="22" spans="1:20">
      <c r="A22" s="384"/>
      <c r="B22" s="386"/>
      <c r="C22" s="387"/>
      <c r="D22" s="387"/>
      <c r="E22" s="387"/>
      <c r="F22" s="387"/>
      <c r="G22" s="387"/>
      <c r="H22" s="101"/>
      <c r="I22" s="102"/>
      <c r="J22" s="103"/>
      <c r="K22" s="50"/>
      <c r="L22" s="103"/>
      <c r="M22" s="104"/>
      <c r="N22" s="101"/>
      <c r="O22" s="98"/>
      <c r="P22" s="59"/>
      <c r="Q22" s="38"/>
      <c r="R22" s="8"/>
      <c r="S22" s="8"/>
      <c r="T22" s="8"/>
    </row>
    <row r="23" spans="1:20">
      <c r="A23" s="385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  <c r="P23" s="59"/>
      <c r="Q23" s="38"/>
      <c r="R23" s="41"/>
      <c r="S23" s="44"/>
      <c r="T23" s="44"/>
    </row>
    <row r="24" spans="1:20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  <c r="T24" s="99"/>
    </row>
    <row r="25" spans="1:20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20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20" ht="12.75" thickBot="1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20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</row>
    <row r="29" spans="1:20">
      <c r="H29" s="98"/>
      <c r="I29" s="98"/>
      <c r="J29" s="98"/>
      <c r="K29" s="98"/>
      <c r="L29" s="98"/>
      <c r="M29" s="98"/>
    </row>
    <row r="30" spans="1:20">
      <c r="J30" s="103"/>
      <c r="K30" s="103"/>
      <c r="L30" s="103"/>
      <c r="M30" s="103"/>
    </row>
    <row r="31" spans="1:20">
      <c r="H31" s="103"/>
      <c r="I31" s="105"/>
      <c r="J31" s="103"/>
      <c r="K31" s="93"/>
      <c r="L31" s="93"/>
      <c r="M31" s="93"/>
    </row>
    <row r="32" spans="1:20" ht="12.75" customHeight="1">
      <c r="H32" s="103"/>
      <c r="I32" s="105"/>
      <c r="J32" s="103"/>
      <c r="K32" s="93"/>
      <c r="L32" s="93"/>
      <c r="M32" s="93"/>
    </row>
    <row r="33" spans="8:13">
      <c r="H33" s="103"/>
      <c r="I33" s="105"/>
      <c r="J33" s="103"/>
      <c r="K33" s="93"/>
      <c r="L33" s="93"/>
      <c r="M33" s="93"/>
    </row>
    <row r="34" spans="8:13" ht="13.5" customHeight="1">
      <c r="H34" s="103"/>
      <c r="I34" s="105"/>
      <c r="J34" s="103"/>
      <c r="K34" s="93"/>
      <c r="L34" s="93"/>
      <c r="M34" s="93"/>
    </row>
    <row r="35" spans="8:13" ht="12.75" customHeight="1">
      <c r="H35" s="103"/>
      <c r="I35" s="105"/>
      <c r="J35" s="103"/>
      <c r="K35" s="93"/>
      <c r="L35" s="93"/>
      <c r="M35" s="93"/>
    </row>
    <row r="36" spans="8:13" ht="12.75" customHeight="1">
      <c r="H36" s="103"/>
      <c r="I36" s="105"/>
      <c r="J36" s="103"/>
      <c r="K36" s="93"/>
      <c r="L36" s="93"/>
      <c r="M36" s="93"/>
    </row>
    <row r="37" spans="8:13" ht="12.75" customHeight="1">
      <c r="H37" s="103"/>
      <c r="I37" s="105"/>
      <c r="J37" s="103"/>
      <c r="K37" s="93"/>
      <c r="L37" s="93"/>
      <c r="M37" s="93"/>
    </row>
    <row r="38" spans="8:13" ht="12.75" customHeight="1">
      <c r="H38" s="103"/>
      <c r="I38" s="105"/>
      <c r="J38" s="103"/>
      <c r="K38" s="93"/>
      <c r="L38" s="93"/>
      <c r="M38" s="93"/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9"/>
  <dimension ref="A1:X39"/>
  <sheetViews>
    <sheetView showGridLines="0" zoomScaleNormal="100" workbookViewId="0">
      <selection activeCell="B3" sqref="B3:M6"/>
    </sheetView>
  </sheetViews>
  <sheetFormatPr defaultColWidth="9.140625" defaultRowHeight="12"/>
  <cols>
    <col min="1" max="1" width="9.42578125" style="74" customWidth="1"/>
    <col min="2" max="2" width="14.42578125" style="74" customWidth="1"/>
    <col min="3" max="3" width="8" style="74" bestFit="1" customWidth="1"/>
    <col min="4" max="4" width="14.42578125" style="74" customWidth="1"/>
    <col min="5" max="5" width="8" style="74" bestFit="1" customWidth="1"/>
    <col min="6" max="6" width="14.42578125" style="74" customWidth="1"/>
    <col min="7" max="7" width="8" style="74" bestFit="1" customWidth="1"/>
    <col min="8" max="8" width="14.42578125" style="74" customWidth="1"/>
    <col min="9" max="9" width="8" style="74" bestFit="1" customWidth="1"/>
    <col min="10" max="10" width="14.42578125" style="74" customWidth="1"/>
    <col min="11" max="11" width="8" style="74" bestFit="1" customWidth="1"/>
    <col min="12" max="12" width="14.42578125" style="74" customWidth="1"/>
    <col min="13" max="13" width="8" style="74" bestFit="1" customWidth="1"/>
    <col min="14" max="26" width="9.140625" style="74" customWidth="1"/>
    <col min="27" max="16384" width="9.140625" style="74"/>
  </cols>
  <sheetData>
    <row r="1" spans="1:24" ht="18">
      <c r="A1" s="89" t="s">
        <v>49</v>
      </c>
      <c r="M1" s="90" t="e">
        <f>Obsah!#REF!</f>
        <v>#REF!</v>
      </c>
    </row>
    <row r="2" spans="1:24" ht="7.5" customHeight="1"/>
    <row r="3" spans="1:24">
      <c r="A3" s="27"/>
      <c r="B3" s="391"/>
      <c r="C3" s="391"/>
      <c r="D3" s="391"/>
      <c r="E3" s="391"/>
      <c r="F3" s="391"/>
      <c r="G3" s="392"/>
      <c r="H3" s="398"/>
      <c r="I3" s="391"/>
      <c r="J3" s="391"/>
      <c r="K3" s="391"/>
      <c r="L3" s="391"/>
      <c r="M3" s="391"/>
      <c r="N3" s="9"/>
    </row>
    <row r="4" spans="1:24">
      <c r="A4" s="27"/>
      <c r="B4" s="399"/>
      <c r="C4" s="400"/>
      <c r="D4" s="400"/>
      <c r="E4" s="400"/>
      <c r="F4" s="400"/>
      <c r="G4" s="401"/>
      <c r="H4" s="399"/>
      <c r="I4" s="400"/>
      <c r="J4" s="400"/>
      <c r="K4" s="400"/>
      <c r="L4" s="400"/>
      <c r="M4" s="400"/>
      <c r="N4" s="39"/>
    </row>
    <row r="5" spans="1:24">
      <c r="A5" s="15"/>
      <c r="B5" s="397"/>
      <c r="C5" s="396"/>
      <c r="D5" s="397"/>
      <c r="E5" s="396"/>
      <c r="F5" s="397"/>
      <c r="G5" s="396"/>
      <c r="H5" s="397"/>
      <c r="I5" s="396"/>
      <c r="J5" s="397"/>
      <c r="K5" s="396"/>
      <c r="L5" s="397"/>
      <c r="M5" s="395"/>
      <c r="N5" s="58"/>
    </row>
    <row r="6" spans="1:24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58"/>
    </row>
    <row r="7" spans="1:24">
      <c r="A7" s="388"/>
      <c r="B7" s="386"/>
      <c r="C7" s="387"/>
      <c r="D7" s="387"/>
      <c r="E7" s="387"/>
      <c r="F7" s="387"/>
      <c r="G7" s="390"/>
      <c r="H7" s="386"/>
      <c r="I7" s="387"/>
      <c r="J7" s="387"/>
      <c r="K7" s="387"/>
      <c r="L7" s="387"/>
      <c r="M7" s="387"/>
      <c r="N7" s="40"/>
    </row>
    <row r="8" spans="1:24">
      <c r="A8" s="389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4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  <c r="X9" s="93"/>
    </row>
    <row r="10" spans="1:24">
      <c r="A10" s="26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  <c r="X10" s="93"/>
    </row>
    <row r="11" spans="1:24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  <c r="X11" s="93"/>
    </row>
    <row r="12" spans="1:24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  <c r="X12" s="93"/>
    </row>
    <row r="13" spans="1:24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  <c r="X13" s="93"/>
    </row>
    <row r="14" spans="1:24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  <c r="X14" s="93"/>
    </row>
    <row r="15" spans="1:24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  <c r="X15" s="93"/>
    </row>
    <row r="16" spans="1:24" ht="12.75" thickBot="1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  <c r="X16" s="93"/>
    </row>
    <row r="17" spans="1:15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15">
      <c r="A18" s="28"/>
      <c r="B18" s="391"/>
      <c r="C18" s="391"/>
      <c r="D18" s="391"/>
      <c r="E18" s="391"/>
      <c r="F18" s="391"/>
      <c r="G18" s="392"/>
      <c r="H18" s="98"/>
      <c r="I18" s="98"/>
      <c r="J18" s="98"/>
      <c r="K18" s="98"/>
      <c r="L18" s="98"/>
      <c r="M18" s="98"/>
      <c r="N18" s="101"/>
      <c r="O18" s="98"/>
    </row>
    <row r="19" spans="1:15">
      <c r="A19" s="36"/>
      <c r="B19" s="393"/>
      <c r="C19" s="394"/>
      <c r="D19" s="394"/>
      <c r="E19" s="394"/>
      <c r="F19" s="394"/>
      <c r="G19" s="394"/>
      <c r="H19" s="101"/>
      <c r="I19" s="102"/>
      <c r="J19" s="103"/>
      <c r="K19" s="50"/>
      <c r="L19" s="103"/>
      <c r="M19" s="104"/>
      <c r="N19" s="101"/>
      <c r="O19" s="98"/>
    </row>
    <row r="20" spans="1:15">
      <c r="A20" s="37"/>
      <c r="B20" s="395"/>
      <c r="C20" s="396"/>
      <c r="D20" s="395"/>
      <c r="E20" s="396"/>
      <c r="F20" s="395"/>
      <c r="G20" s="396"/>
      <c r="H20" s="101"/>
      <c r="I20" s="102"/>
      <c r="J20" s="103"/>
      <c r="K20" s="50"/>
      <c r="L20" s="103"/>
      <c r="M20" s="104"/>
      <c r="N20" s="101"/>
      <c r="O20" s="98"/>
    </row>
    <row r="21" spans="1:15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</row>
    <row r="22" spans="1:15">
      <c r="A22" s="384"/>
      <c r="B22" s="386"/>
      <c r="C22" s="387"/>
      <c r="D22" s="387"/>
      <c r="E22" s="387"/>
      <c r="F22" s="387"/>
      <c r="G22" s="387"/>
      <c r="H22" s="101"/>
      <c r="I22" s="102"/>
      <c r="J22" s="103"/>
      <c r="K22" s="50"/>
      <c r="L22" s="103"/>
      <c r="M22" s="104"/>
      <c r="N22" s="101"/>
      <c r="O22" s="98"/>
    </row>
    <row r="23" spans="1:15">
      <c r="A23" s="385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</row>
    <row r="24" spans="1:15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</row>
    <row r="25" spans="1:15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15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15" ht="12.75" thickBot="1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15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  <c r="N28" s="98"/>
      <c r="O28" s="98"/>
    </row>
    <row r="29" spans="1:15">
      <c r="A29" s="17"/>
      <c r="B29" s="17"/>
      <c r="C29" s="38"/>
      <c r="D29" s="8"/>
      <c r="E29" s="8"/>
      <c r="F29" s="8"/>
      <c r="G29" s="99"/>
      <c r="H29" s="98"/>
      <c r="I29" s="98"/>
      <c r="J29" s="98"/>
      <c r="K29" s="98"/>
      <c r="L29" s="98"/>
      <c r="M29" s="98"/>
      <c r="N29" s="98"/>
      <c r="O29" s="98"/>
    </row>
    <row r="30" spans="1:15">
      <c r="J30" s="103"/>
      <c r="K30" s="103"/>
      <c r="L30" s="103"/>
      <c r="M30" s="103"/>
    </row>
    <row r="31" spans="1:15">
      <c r="H31" s="103"/>
      <c r="I31" s="105"/>
      <c r="J31" s="103"/>
      <c r="K31" s="93"/>
      <c r="L31" s="93"/>
      <c r="M31" s="93"/>
    </row>
    <row r="32" spans="1:15">
      <c r="H32" s="103"/>
      <c r="I32" s="105"/>
      <c r="J32" s="103"/>
      <c r="K32" s="93"/>
      <c r="L32" s="93"/>
      <c r="M32" s="93"/>
    </row>
    <row r="33" spans="8:13" ht="12.75" customHeight="1">
      <c r="H33" s="103"/>
      <c r="I33" s="105"/>
      <c r="J33" s="103"/>
      <c r="K33" s="93"/>
      <c r="L33" s="93"/>
      <c r="M33" s="93"/>
    </row>
    <row r="34" spans="8:13">
      <c r="H34" s="103"/>
      <c r="I34" s="105"/>
      <c r="J34" s="103"/>
      <c r="K34" s="93"/>
      <c r="L34" s="93"/>
      <c r="M34" s="93"/>
    </row>
    <row r="35" spans="8:13" ht="13.5" customHeight="1">
      <c r="H35" s="103"/>
      <c r="I35" s="105"/>
      <c r="J35" s="103"/>
      <c r="K35" s="93"/>
      <c r="L35" s="93"/>
      <c r="M35" s="93"/>
    </row>
    <row r="36" spans="8:13" ht="12.75" customHeight="1">
      <c r="H36" s="103"/>
      <c r="I36" s="105"/>
      <c r="J36" s="103"/>
      <c r="K36" s="93"/>
      <c r="L36" s="93"/>
      <c r="M36" s="93"/>
    </row>
    <row r="37" spans="8:13" ht="12.75" customHeight="1">
      <c r="H37" s="103"/>
      <c r="I37" s="105"/>
      <c r="J37" s="103"/>
      <c r="K37" s="93"/>
      <c r="L37" s="93"/>
      <c r="M37" s="93"/>
    </row>
    <row r="38" spans="8:13" ht="12.75" customHeight="1">
      <c r="H38" s="103"/>
      <c r="I38" s="105"/>
      <c r="J38" s="103"/>
      <c r="K38" s="93"/>
      <c r="L38" s="93"/>
      <c r="M38" s="93"/>
    </row>
    <row r="39" spans="8:13" ht="12.75" customHeight="1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22"/>
  <dimension ref="A1:U38"/>
  <sheetViews>
    <sheetView showGridLines="0" zoomScaleNormal="100" workbookViewId="0">
      <selection activeCell="B3" sqref="B3:M6"/>
    </sheetView>
  </sheetViews>
  <sheetFormatPr defaultColWidth="9.140625" defaultRowHeight="12"/>
  <cols>
    <col min="1" max="1" width="9.42578125" style="74" customWidth="1"/>
    <col min="2" max="2" width="14.42578125" style="74" customWidth="1"/>
    <col min="3" max="3" width="8" style="74" bestFit="1" customWidth="1"/>
    <col min="4" max="4" width="14.42578125" style="74" customWidth="1"/>
    <col min="5" max="5" width="8" style="74" bestFit="1" customWidth="1"/>
    <col min="6" max="6" width="14.42578125" style="74" customWidth="1"/>
    <col min="7" max="7" width="8" style="74" bestFit="1" customWidth="1"/>
    <col min="8" max="8" width="14.42578125" style="74" customWidth="1"/>
    <col min="9" max="9" width="8" style="74" bestFit="1" customWidth="1"/>
    <col min="10" max="10" width="14.42578125" style="74" customWidth="1"/>
    <col min="11" max="11" width="8" style="74" bestFit="1" customWidth="1"/>
    <col min="12" max="12" width="14.42578125" style="74" customWidth="1"/>
    <col min="13" max="13" width="8" style="74" bestFit="1" customWidth="1"/>
    <col min="14" max="26" width="9.140625" style="74" customWidth="1"/>
    <col min="27" max="16384" width="9.140625" style="74"/>
  </cols>
  <sheetData>
    <row r="1" spans="1:21" ht="18">
      <c r="A1" s="89" t="s">
        <v>50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0" t="e">
        <f>Obsah!#REF!</f>
        <v>#REF!</v>
      </c>
      <c r="N1" s="98"/>
      <c r="O1" s="98"/>
    </row>
    <row r="2" spans="1:21" ht="7.5" customHeight="1">
      <c r="A2" s="89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</row>
    <row r="3" spans="1:21">
      <c r="A3" s="27"/>
      <c r="B3" s="391"/>
      <c r="C3" s="391"/>
      <c r="D3" s="391"/>
      <c r="E3" s="391"/>
      <c r="F3" s="391"/>
      <c r="G3" s="392"/>
      <c r="H3" s="398"/>
      <c r="I3" s="391"/>
      <c r="J3" s="391"/>
      <c r="K3" s="391"/>
      <c r="L3" s="391"/>
      <c r="M3" s="391"/>
      <c r="N3" s="9"/>
    </row>
    <row r="4" spans="1:21" ht="13.5" customHeight="1">
      <c r="A4" s="27"/>
      <c r="B4" s="399"/>
      <c r="C4" s="400"/>
      <c r="D4" s="400"/>
      <c r="E4" s="400"/>
      <c r="F4" s="400"/>
      <c r="G4" s="401"/>
      <c r="H4" s="399"/>
      <c r="I4" s="400"/>
      <c r="J4" s="400"/>
      <c r="K4" s="400"/>
      <c r="L4" s="400"/>
      <c r="M4" s="400"/>
      <c r="N4" s="39"/>
    </row>
    <row r="5" spans="1:21">
      <c r="A5" s="15"/>
      <c r="B5" s="397"/>
      <c r="C5" s="396"/>
      <c r="D5" s="397"/>
      <c r="E5" s="396"/>
      <c r="F5" s="397"/>
      <c r="G5" s="396"/>
      <c r="H5" s="397"/>
      <c r="I5" s="396"/>
      <c r="J5" s="397"/>
      <c r="K5" s="396"/>
      <c r="L5" s="397"/>
      <c r="M5" s="395"/>
      <c r="N5" s="58"/>
    </row>
    <row r="6" spans="1:21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48"/>
      <c r="N6" s="58"/>
    </row>
    <row r="7" spans="1:21">
      <c r="A7" s="388"/>
      <c r="B7" s="386"/>
      <c r="C7" s="387"/>
      <c r="D7" s="387"/>
      <c r="E7" s="387"/>
      <c r="F7" s="387"/>
      <c r="G7" s="390"/>
      <c r="H7" s="386"/>
      <c r="I7" s="387"/>
      <c r="J7" s="387"/>
      <c r="K7" s="387"/>
      <c r="L7" s="387"/>
      <c r="M7" s="387"/>
      <c r="N7" s="40"/>
    </row>
    <row r="8" spans="1:21">
      <c r="A8" s="389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1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</row>
    <row r="10" spans="1:21">
      <c r="A10" s="35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</row>
    <row r="11" spans="1:21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</row>
    <row r="12" spans="1:21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</row>
    <row r="13" spans="1:21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</row>
    <row r="14" spans="1:21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</row>
    <row r="15" spans="1:21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</row>
    <row r="16" spans="1:21" ht="12.75" thickBot="1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</row>
    <row r="17" spans="1:20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20">
      <c r="A18" s="49"/>
      <c r="B18" s="391"/>
      <c r="C18" s="391"/>
      <c r="D18" s="391"/>
      <c r="E18" s="391"/>
      <c r="F18" s="391"/>
      <c r="G18" s="392"/>
      <c r="H18" s="7"/>
      <c r="I18" s="7"/>
      <c r="J18" s="7"/>
      <c r="K18" s="7"/>
      <c r="L18" s="7"/>
      <c r="M18" s="7"/>
      <c r="N18" s="101"/>
      <c r="O18" s="98"/>
      <c r="P18" s="59"/>
      <c r="Q18" s="38"/>
      <c r="R18" s="8"/>
      <c r="S18" s="8"/>
      <c r="T18" s="8"/>
    </row>
    <row r="19" spans="1:20">
      <c r="A19" s="36"/>
      <c r="B19" s="393"/>
      <c r="C19" s="394"/>
      <c r="D19" s="394"/>
      <c r="E19" s="394"/>
      <c r="F19" s="394"/>
      <c r="G19" s="394"/>
      <c r="H19" s="101"/>
      <c r="I19" s="102"/>
      <c r="J19" s="103"/>
      <c r="K19" s="50"/>
      <c r="L19" s="103"/>
      <c r="M19" s="104"/>
      <c r="N19" s="101"/>
      <c r="O19" s="98"/>
      <c r="P19" s="59"/>
      <c r="Q19" s="38"/>
      <c r="R19" s="8"/>
      <c r="S19" s="8"/>
      <c r="T19" s="8"/>
    </row>
    <row r="20" spans="1:20">
      <c r="A20" s="37"/>
      <c r="B20" s="395"/>
      <c r="C20" s="396"/>
      <c r="D20" s="395"/>
      <c r="E20" s="396"/>
      <c r="F20" s="395"/>
      <c r="G20" s="396"/>
      <c r="H20" s="101"/>
      <c r="I20" s="102"/>
      <c r="J20" s="103"/>
      <c r="K20" s="50"/>
      <c r="L20" s="103"/>
      <c r="M20" s="104"/>
      <c r="N20" s="101"/>
      <c r="O20" s="98"/>
      <c r="P20" s="59"/>
      <c r="Q20" s="38"/>
      <c r="R20" s="44"/>
      <c r="S20" s="44"/>
      <c r="T20" s="44"/>
    </row>
    <row r="21" spans="1:20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  <c r="P21" s="59"/>
      <c r="Q21" s="38"/>
      <c r="R21" s="8"/>
      <c r="S21" s="8"/>
      <c r="T21" s="8"/>
    </row>
    <row r="22" spans="1:20">
      <c r="A22" s="384"/>
      <c r="B22" s="386"/>
      <c r="C22" s="387"/>
      <c r="D22" s="387"/>
      <c r="E22" s="387"/>
      <c r="F22" s="387"/>
      <c r="G22" s="387"/>
      <c r="H22" s="101"/>
      <c r="I22" s="102"/>
      <c r="J22" s="103"/>
      <c r="K22" s="50"/>
      <c r="L22" s="103"/>
      <c r="M22" s="104"/>
      <c r="N22" s="101"/>
      <c r="O22" s="98"/>
      <c r="P22" s="59"/>
      <c r="Q22" s="38"/>
      <c r="R22" s="8"/>
      <c r="S22" s="8"/>
      <c r="T22" s="8"/>
    </row>
    <row r="23" spans="1:20">
      <c r="A23" s="385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  <c r="P23" s="59"/>
      <c r="Q23" s="38"/>
      <c r="R23" s="41"/>
      <c r="S23" s="44"/>
      <c r="T23" s="44"/>
    </row>
    <row r="24" spans="1:20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  <c r="T24" s="99"/>
    </row>
    <row r="25" spans="1:20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20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20" ht="12.75" thickBot="1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20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</row>
    <row r="29" spans="1:20">
      <c r="H29" s="98"/>
      <c r="I29" s="98"/>
      <c r="J29" s="98"/>
      <c r="K29" s="98"/>
      <c r="L29" s="98"/>
      <c r="M29" s="98"/>
    </row>
    <row r="30" spans="1:20">
      <c r="J30" s="103"/>
      <c r="K30" s="103"/>
      <c r="L30" s="103"/>
      <c r="M30" s="103"/>
    </row>
    <row r="31" spans="1:20">
      <c r="H31" s="103"/>
      <c r="I31" s="105"/>
      <c r="J31" s="103"/>
      <c r="K31" s="93"/>
      <c r="L31" s="93"/>
      <c r="M31" s="93"/>
    </row>
    <row r="32" spans="1:20" ht="12.75" customHeight="1">
      <c r="H32" s="103"/>
      <c r="I32" s="105"/>
      <c r="J32" s="103"/>
      <c r="K32" s="93"/>
      <c r="L32" s="93"/>
      <c r="M32" s="93"/>
    </row>
    <row r="33" spans="8:13">
      <c r="H33" s="103"/>
      <c r="I33" s="105"/>
      <c r="J33" s="103"/>
      <c r="K33" s="93"/>
      <c r="L33" s="93"/>
      <c r="M33" s="93"/>
    </row>
    <row r="34" spans="8:13" ht="13.5" customHeight="1">
      <c r="H34" s="103"/>
      <c r="I34" s="105"/>
      <c r="J34" s="103"/>
      <c r="K34" s="93"/>
      <c r="L34" s="93"/>
      <c r="M34" s="93"/>
    </row>
    <row r="35" spans="8:13" ht="12.75" customHeight="1">
      <c r="H35" s="103"/>
      <c r="I35" s="105"/>
      <c r="J35" s="103"/>
      <c r="K35" s="93"/>
      <c r="L35" s="93"/>
      <c r="M35" s="93"/>
    </row>
    <row r="36" spans="8:13" ht="12.75" customHeight="1">
      <c r="H36" s="103"/>
      <c r="I36" s="105"/>
      <c r="J36" s="103"/>
      <c r="K36" s="93"/>
      <c r="L36" s="93"/>
      <c r="M36" s="93"/>
    </row>
    <row r="37" spans="8:13" ht="12.75" customHeight="1">
      <c r="H37" s="103"/>
      <c r="I37" s="105"/>
      <c r="J37" s="103"/>
      <c r="K37" s="93"/>
      <c r="L37" s="93"/>
      <c r="M37" s="93"/>
    </row>
    <row r="38" spans="8:13" ht="12.75" customHeight="1">
      <c r="H38" s="103"/>
      <c r="I38" s="105"/>
      <c r="J38" s="103"/>
      <c r="K38" s="93"/>
      <c r="L38" s="93"/>
      <c r="M38" s="93"/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25"/>
  <dimension ref="A1:X39"/>
  <sheetViews>
    <sheetView showGridLines="0" zoomScaleNormal="100" workbookViewId="0">
      <selection activeCell="B3" sqref="B3:M6"/>
    </sheetView>
  </sheetViews>
  <sheetFormatPr defaultColWidth="9.140625" defaultRowHeight="12"/>
  <cols>
    <col min="1" max="1" width="9.42578125" style="74" customWidth="1"/>
    <col min="2" max="2" width="14.42578125" style="74" customWidth="1"/>
    <col min="3" max="3" width="8" style="74" bestFit="1" customWidth="1"/>
    <col min="4" max="4" width="14.42578125" style="74" customWidth="1"/>
    <col min="5" max="5" width="8" style="74" bestFit="1" customWidth="1"/>
    <col min="6" max="6" width="14.42578125" style="74" customWidth="1"/>
    <col min="7" max="7" width="8" style="74" bestFit="1" customWidth="1"/>
    <col min="8" max="8" width="14.42578125" style="74" customWidth="1"/>
    <col min="9" max="9" width="8" style="74" bestFit="1" customWidth="1"/>
    <col min="10" max="10" width="14.42578125" style="74" customWidth="1"/>
    <col min="11" max="11" width="8" style="74" bestFit="1" customWidth="1"/>
    <col min="12" max="12" width="14.42578125" style="74" customWidth="1"/>
    <col min="13" max="13" width="8" style="74" bestFit="1" customWidth="1"/>
    <col min="14" max="26" width="9.140625" style="74" customWidth="1"/>
    <col min="27" max="16384" width="9.140625" style="74"/>
  </cols>
  <sheetData>
    <row r="1" spans="1:24" ht="18">
      <c r="A1" s="89" t="s">
        <v>51</v>
      </c>
      <c r="M1" s="90" t="e">
        <f>Obsah!#REF!</f>
        <v>#REF!</v>
      </c>
    </row>
    <row r="2" spans="1:24" ht="7.5" customHeight="1"/>
    <row r="3" spans="1:24">
      <c r="A3" s="27"/>
      <c r="B3" s="391"/>
      <c r="C3" s="391"/>
      <c r="D3" s="391"/>
      <c r="E3" s="391"/>
      <c r="F3" s="391"/>
      <c r="G3" s="392"/>
      <c r="H3" s="398"/>
      <c r="I3" s="391"/>
      <c r="J3" s="391"/>
      <c r="K3" s="391"/>
      <c r="L3" s="391"/>
      <c r="M3" s="391"/>
      <c r="N3" s="9"/>
    </row>
    <row r="4" spans="1:24">
      <c r="A4" s="27"/>
      <c r="B4" s="399"/>
      <c r="C4" s="400"/>
      <c r="D4" s="400"/>
      <c r="E4" s="400"/>
      <c r="F4" s="400"/>
      <c r="G4" s="401"/>
      <c r="H4" s="399"/>
      <c r="I4" s="400"/>
      <c r="J4" s="400"/>
      <c r="K4" s="400"/>
      <c r="L4" s="400"/>
      <c r="M4" s="400"/>
      <c r="N4" s="39"/>
    </row>
    <row r="5" spans="1:24">
      <c r="A5" s="15"/>
      <c r="B5" s="397"/>
      <c r="C5" s="396"/>
      <c r="D5" s="397"/>
      <c r="E5" s="396"/>
      <c r="F5" s="397"/>
      <c r="G5" s="396"/>
      <c r="H5" s="397"/>
      <c r="I5" s="396"/>
      <c r="J5" s="397"/>
      <c r="K5" s="396"/>
      <c r="L5" s="397"/>
      <c r="M5" s="395"/>
      <c r="N5" s="58"/>
    </row>
    <row r="6" spans="1:24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58"/>
    </row>
    <row r="7" spans="1:24">
      <c r="A7" s="388"/>
      <c r="B7" s="386"/>
      <c r="C7" s="387"/>
      <c r="D7" s="387"/>
      <c r="E7" s="387"/>
      <c r="F7" s="387"/>
      <c r="G7" s="390"/>
      <c r="H7" s="386"/>
      <c r="I7" s="387"/>
      <c r="J7" s="387"/>
      <c r="K7" s="387"/>
      <c r="L7" s="387"/>
      <c r="M7" s="387"/>
      <c r="N7" s="40"/>
    </row>
    <row r="8" spans="1:24">
      <c r="A8" s="389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4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  <c r="X9" s="93"/>
    </row>
    <row r="10" spans="1:24">
      <c r="A10" s="26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  <c r="X10" s="93"/>
    </row>
    <row r="11" spans="1:24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  <c r="X11" s="93"/>
    </row>
    <row r="12" spans="1:24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  <c r="X12" s="93"/>
    </row>
    <row r="13" spans="1:24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  <c r="X13" s="93"/>
    </row>
    <row r="14" spans="1:24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  <c r="X14" s="93"/>
    </row>
    <row r="15" spans="1:24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  <c r="X15" s="93"/>
    </row>
    <row r="16" spans="1:24" ht="12.75" thickBot="1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  <c r="X16" s="93"/>
    </row>
    <row r="17" spans="1:15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15">
      <c r="A18" s="28"/>
      <c r="B18" s="391"/>
      <c r="C18" s="391"/>
      <c r="D18" s="391"/>
      <c r="E18" s="391"/>
      <c r="F18" s="391"/>
      <c r="G18" s="392"/>
      <c r="H18" s="98"/>
      <c r="I18" s="98"/>
      <c r="J18" s="98"/>
      <c r="K18" s="98"/>
      <c r="L18" s="98"/>
      <c r="M18" s="98"/>
      <c r="N18" s="101"/>
      <c r="O18" s="98"/>
    </row>
    <row r="19" spans="1:15">
      <c r="A19" s="36"/>
      <c r="B19" s="393"/>
      <c r="C19" s="394"/>
      <c r="D19" s="394"/>
      <c r="E19" s="394"/>
      <c r="F19" s="394"/>
      <c r="G19" s="394"/>
      <c r="H19" s="101"/>
      <c r="I19" s="102"/>
      <c r="J19" s="103"/>
      <c r="K19" s="50"/>
      <c r="L19" s="103"/>
      <c r="M19" s="104"/>
      <c r="N19" s="101"/>
      <c r="O19" s="98"/>
    </row>
    <row r="20" spans="1:15">
      <c r="A20" s="37"/>
      <c r="B20" s="395"/>
      <c r="C20" s="396"/>
      <c r="D20" s="395"/>
      <c r="E20" s="396"/>
      <c r="F20" s="395"/>
      <c r="G20" s="396"/>
      <c r="H20" s="101"/>
      <c r="I20" s="102"/>
      <c r="J20" s="103"/>
      <c r="K20" s="50"/>
      <c r="L20" s="103"/>
      <c r="M20" s="104"/>
      <c r="N20" s="101"/>
      <c r="O20" s="98"/>
    </row>
    <row r="21" spans="1:15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</row>
    <row r="22" spans="1:15">
      <c r="A22" s="384"/>
      <c r="B22" s="386"/>
      <c r="C22" s="387"/>
      <c r="D22" s="387"/>
      <c r="E22" s="387"/>
      <c r="F22" s="387"/>
      <c r="G22" s="387"/>
      <c r="H22" s="101"/>
      <c r="I22" s="102"/>
      <c r="J22" s="103"/>
      <c r="K22" s="50"/>
      <c r="L22" s="103"/>
      <c r="M22" s="104"/>
      <c r="N22" s="101"/>
      <c r="O22" s="98"/>
    </row>
    <row r="23" spans="1:15">
      <c r="A23" s="385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</row>
    <row r="24" spans="1:15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</row>
    <row r="25" spans="1:15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15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15" ht="12.75" thickBot="1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15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  <c r="N28" s="98"/>
      <c r="O28" s="98"/>
    </row>
    <row r="29" spans="1:15">
      <c r="A29" s="17"/>
      <c r="B29" s="17"/>
      <c r="C29" s="38"/>
      <c r="D29" s="8"/>
      <c r="E29" s="8"/>
      <c r="F29" s="8"/>
      <c r="G29" s="99"/>
      <c r="H29" s="98"/>
      <c r="I29" s="98"/>
      <c r="J29" s="98"/>
      <c r="K29" s="98"/>
      <c r="L29" s="98"/>
      <c r="M29" s="98"/>
      <c r="N29" s="98"/>
      <c r="O29" s="98"/>
    </row>
    <row r="30" spans="1:15">
      <c r="J30" s="103"/>
      <c r="K30" s="103"/>
      <c r="L30" s="103"/>
      <c r="M30" s="103"/>
    </row>
    <row r="31" spans="1:15">
      <c r="H31" s="103"/>
      <c r="I31" s="105"/>
      <c r="J31" s="103"/>
      <c r="K31" s="93"/>
      <c r="L31" s="93"/>
      <c r="M31" s="93"/>
    </row>
    <row r="32" spans="1:15">
      <c r="H32" s="103"/>
      <c r="I32" s="105"/>
      <c r="J32" s="103"/>
      <c r="K32" s="93"/>
      <c r="L32" s="93"/>
      <c r="M32" s="93"/>
    </row>
    <row r="33" spans="8:13" ht="12.75" customHeight="1">
      <c r="H33" s="103"/>
      <c r="I33" s="105"/>
      <c r="J33" s="103"/>
      <c r="K33" s="93"/>
      <c r="L33" s="93"/>
      <c r="M33" s="93"/>
    </row>
    <row r="34" spans="8:13">
      <c r="H34" s="103"/>
      <c r="I34" s="105"/>
      <c r="J34" s="103"/>
      <c r="K34" s="93"/>
      <c r="L34" s="93"/>
      <c r="M34" s="93"/>
    </row>
    <row r="35" spans="8:13" ht="13.5" customHeight="1">
      <c r="H35" s="103"/>
      <c r="I35" s="105"/>
      <c r="J35" s="103"/>
      <c r="K35" s="93"/>
      <c r="L35" s="93"/>
      <c r="M35" s="93"/>
    </row>
    <row r="36" spans="8:13" ht="12.75" customHeight="1">
      <c r="H36" s="103"/>
      <c r="I36" s="105"/>
      <c r="J36" s="103"/>
      <c r="K36" s="93"/>
      <c r="L36" s="93"/>
      <c r="M36" s="93"/>
    </row>
    <row r="37" spans="8:13" ht="12.75" customHeight="1">
      <c r="H37" s="103"/>
      <c r="I37" s="105"/>
      <c r="J37" s="103"/>
      <c r="K37" s="93"/>
      <c r="L37" s="93"/>
      <c r="M37" s="93"/>
    </row>
    <row r="38" spans="8:13" ht="12.75" customHeight="1">
      <c r="H38" s="103"/>
      <c r="I38" s="105"/>
      <c r="J38" s="103"/>
      <c r="K38" s="93"/>
      <c r="L38" s="93"/>
      <c r="M38" s="93"/>
    </row>
    <row r="39" spans="8:13" ht="12.75" customHeight="1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26"/>
  <dimension ref="A1:U38"/>
  <sheetViews>
    <sheetView showGridLines="0" zoomScaleNormal="100" workbookViewId="0">
      <selection activeCell="B3" sqref="B3:M6"/>
    </sheetView>
  </sheetViews>
  <sheetFormatPr defaultColWidth="9.140625" defaultRowHeight="12"/>
  <cols>
    <col min="1" max="1" width="9.42578125" style="74" customWidth="1"/>
    <col min="2" max="2" width="14.42578125" style="74" customWidth="1"/>
    <col min="3" max="3" width="8" style="74" bestFit="1" customWidth="1"/>
    <col min="4" max="4" width="14.42578125" style="74" customWidth="1"/>
    <col min="5" max="5" width="8" style="74" bestFit="1" customWidth="1"/>
    <col min="6" max="6" width="14.42578125" style="74" customWidth="1"/>
    <col min="7" max="7" width="8" style="74" bestFit="1" customWidth="1"/>
    <col min="8" max="8" width="14.42578125" style="74" customWidth="1"/>
    <col min="9" max="9" width="8" style="74" bestFit="1" customWidth="1"/>
    <col min="10" max="10" width="14.42578125" style="74" customWidth="1"/>
    <col min="11" max="11" width="8" style="74" bestFit="1" customWidth="1"/>
    <col min="12" max="12" width="14.42578125" style="74" customWidth="1"/>
    <col min="13" max="13" width="8" style="74" bestFit="1" customWidth="1"/>
    <col min="14" max="26" width="9.140625" style="74" customWidth="1"/>
    <col min="27" max="16384" width="9.140625" style="74"/>
  </cols>
  <sheetData>
    <row r="1" spans="1:21" ht="18">
      <c r="A1" s="89" t="s">
        <v>52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0" t="e">
        <f>Obsah!#REF!</f>
        <v>#REF!</v>
      </c>
      <c r="N1" s="98"/>
      <c r="O1" s="98"/>
    </row>
    <row r="2" spans="1:21" ht="7.5" customHeight="1">
      <c r="A2" s="89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</row>
    <row r="3" spans="1:21">
      <c r="A3" s="27"/>
      <c r="B3" s="391"/>
      <c r="C3" s="391"/>
      <c r="D3" s="391"/>
      <c r="E3" s="391"/>
      <c r="F3" s="391"/>
      <c r="G3" s="392"/>
      <c r="H3" s="398"/>
      <c r="I3" s="391"/>
      <c r="J3" s="391"/>
      <c r="K3" s="391"/>
      <c r="L3" s="391"/>
      <c r="M3" s="391"/>
      <c r="N3" s="9"/>
    </row>
    <row r="4" spans="1:21" ht="13.5" customHeight="1">
      <c r="A4" s="27"/>
      <c r="B4" s="399"/>
      <c r="C4" s="400"/>
      <c r="D4" s="400"/>
      <c r="E4" s="400"/>
      <c r="F4" s="400"/>
      <c r="G4" s="401"/>
      <c r="H4" s="399"/>
      <c r="I4" s="400"/>
      <c r="J4" s="400"/>
      <c r="K4" s="400"/>
      <c r="L4" s="400"/>
      <c r="M4" s="400"/>
      <c r="N4" s="39"/>
    </row>
    <row r="5" spans="1:21">
      <c r="A5" s="15"/>
      <c r="B5" s="397"/>
      <c r="C5" s="396"/>
      <c r="D5" s="397"/>
      <c r="E5" s="396"/>
      <c r="F5" s="397"/>
      <c r="G5" s="396"/>
      <c r="H5" s="397"/>
      <c r="I5" s="396"/>
      <c r="J5" s="397"/>
      <c r="K5" s="396"/>
      <c r="L5" s="397"/>
      <c r="M5" s="395"/>
      <c r="N5" s="58"/>
    </row>
    <row r="6" spans="1:21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48"/>
      <c r="N6" s="58"/>
    </row>
    <row r="7" spans="1:21">
      <c r="A7" s="388"/>
      <c r="B7" s="386"/>
      <c r="C7" s="387"/>
      <c r="D7" s="387"/>
      <c r="E7" s="387"/>
      <c r="F7" s="387"/>
      <c r="G7" s="390"/>
      <c r="H7" s="386"/>
      <c r="I7" s="387"/>
      <c r="J7" s="387"/>
      <c r="K7" s="387"/>
      <c r="L7" s="387"/>
      <c r="M7" s="387"/>
      <c r="N7" s="40"/>
    </row>
    <row r="8" spans="1:21">
      <c r="A8" s="389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1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</row>
    <row r="10" spans="1:21">
      <c r="A10" s="35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</row>
    <row r="11" spans="1:21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</row>
    <row r="12" spans="1:21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</row>
    <row r="13" spans="1:21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</row>
    <row r="14" spans="1:21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</row>
    <row r="15" spans="1:21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</row>
    <row r="16" spans="1:21" ht="12.75" thickBot="1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</row>
    <row r="17" spans="1:20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20">
      <c r="A18" s="49"/>
      <c r="B18" s="391"/>
      <c r="C18" s="391"/>
      <c r="D18" s="391"/>
      <c r="E18" s="391"/>
      <c r="F18" s="391"/>
      <c r="G18" s="392"/>
      <c r="H18" s="7"/>
      <c r="I18" s="7"/>
      <c r="J18" s="7"/>
      <c r="K18" s="7"/>
      <c r="L18" s="7"/>
      <c r="M18" s="7"/>
      <c r="N18" s="101"/>
      <c r="O18" s="98"/>
      <c r="P18" s="59"/>
      <c r="Q18" s="38"/>
      <c r="R18" s="8"/>
      <c r="S18" s="8"/>
      <c r="T18" s="8"/>
    </row>
    <row r="19" spans="1:20">
      <c r="A19" s="36"/>
      <c r="B19" s="393"/>
      <c r="C19" s="394"/>
      <c r="D19" s="394"/>
      <c r="E19" s="394"/>
      <c r="F19" s="394"/>
      <c r="G19" s="394"/>
      <c r="H19" s="101"/>
      <c r="I19" s="102"/>
      <c r="J19" s="103"/>
      <c r="K19" s="50"/>
      <c r="L19" s="103"/>
      <c r="M19" s="104"/>
      <c r="N19" s="101"/>
      <c r="O19" s="98"/>
      <c r="P19" s="59"/>
      <c r="Q19" s="38"/>
      <c r="R19" s="8"/>
      <c r="S19" s="8"/>
      <c r="T19" s="8"/>
    </row>
    <row r="20" spans="1:20">
      <c r="A20" s="37"/>
      <c r="B20" s="395"/>
      <c r="C20" s="396"/>
      <c r="D20" s="395"/>
      <c r="E20" s="396"/>
      <c r="F20" s="395"/>
      <c r="G20" s="396"/>
      <c r="H20" s="101"/>
      <c r="I20" s="102"/>
      <c r="J20" s="103"/>
      <c r="K20" s="50"/>
      <c r="L20" s="103"/>
      <c r="M20" s="104"/>
      <c r="N20" s="101"/>
      <c r="O20" s="98"/>
      <c r="P20" s="59"/>
      <c r="Q20" s="38"/>
      <c r="R20" s="44"/>
      <c r="S20" s="44"/>
      <c r="T20" s="44"/>
    </row>
    <row r="21" spans="1:20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  <c r="P21" s="59"/>
      <c r="Q21" s="38"/>
      <c r="R21" s="8"/>
      <c r="S21" s="8"/>
      <c r="T21" s="8"/>
    </row>
    <row r="22" spans="1:20">
      <c r="A22" s="384"/>
      <c r="B22" s="386"/>
      <c r="C22" s="387"/>
      <c r="D22" s="387"/>
      <c r="E22" s="387"/>
      <c r="F22" s="387"/>
      <c r="G22" s="387"/>
      <c r="H22" s="101"/>
      <c r="I22" s="102"/>
      <c r="J22" s="103"/>
      <c r="K22" s="50"/>
      <c r="L22" s="103"/>
      <c r="M22" s="104"/>
      <c r="N22" s="101"/>
      <c r="O22" s="98"/>
      <c r="P22" s="59"/>
      <c r="Q22" s="38"/>
      <c r="R22" s="8"/>
      <c r="S22" s="8"/>
      <c r="T22" s="8"/>
    </row>
    <row r="23" spans="1:20">
      <c r="A23" s="385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  <c r="P23" s="59"/>
      <c r="Q23" s="38"/>
      <c r="R23" s="41"/>
      <c r="S23" s="44"/>
      <c r="T23" s="44"/>
    </row>
    <row r="24" spans="1:20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  <c r="T24" s="99"/>
    </row>
    <row r="25" spans="1:20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20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20" ht="12.75" thickBot="1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20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</row>
    <row r="29" spans="1:20">
      <c r="H29" s="98"/>
      <c r="I29" s="98"/>
      <c r="J29" s="98"/>
      <c r="K29" s="98"/>
      <c r="L29" s="98"/>
      <c r="M29" s="98"/>
    </row>
    <row r="30" spans="1:20">
      <c r="J30" s="103"/>
      <c r="K30" s="103"/>
      <c r="L30" s="103"/>
      <c r="M30" s="103"/>
    </row>
    <row r="31" spans="1:20">
      <c r="H31" s="103"/>
      <c r="I31" s="105"/>
      <c r="J31" s="103"/>
      <c r="K31" s="93"/>
      <c r="L31" s="93"/>
      <c r="M31" s="93"/>
    </row>
    <row r="32" spans="1:20" ht="12.75" customHeight="1">
      <c r="H32" s="103"/>
      <c r="I32" s="105"/>
      <c r="J32" s="103"/>
      <c r="K32" s="93"/>
      <c r="L32" s="93"/>
      <c r="M32" s="93"/>
    </row>
    <row r="33" spans="8:13">
      <c r="H33" s="103"/>
      <c r="I33" s="105"/>
      <c r="J33" s="103"/>
      <c r="K33" s="93"/>
      <c r="L33" s="93"/>
      <c r="M33" s="93"/>
    </row>
    <row r="34" spans="8:13" ht="13.5" customHeight="1">
      <c r="H34" s="103"/>
      <c r="I34" s="105"/>
      <c r="J34" s="103"/>
      <c r="K34" s="93"/>
      <c r="L34" s="93"/>
      <c r="M34" s="93"/>
    </row>
    <row r="35" spans="8:13" ht="12.75" customHeight="1">
      <c r="H35" s="103"/>
      <c r="I35" s="105"/>
      <c r="J35" s="103"/>
      <c r="K35" s="93"/>
      <c r="L35" s="93"/>
      <c r="M35" s="93"/>
    </row>
    <row r="36" spans="8:13" ht="12.75" customHeight="1">
      <c r="H36" s="103"/>
      <c r="I36" s="105"/>
      <c r="J36" s="103"/>
      <c r="K36" s="93"/>
      <c r="L36" s="93"/>
      <c r="M36" s="93"/>
    </row>
    <row r="37" spans="8:13" ht="12.75" customHeight="1">
      <c r="H37" s="103"/>
      <c r="I37" s="105"/>
      <c r="J37" s="103"/>
      <c r="K37" s="93"/>
      <c r="L37" s="93"/>
      <c r="M37" s="93"/>
    </row>
    <row r="38" spans="8:13" ht="12.75" customHeight="1">
      <c r="H38" s="103"/>
      <c r="I38" s="105"/>
      <c r="J38" s="103"/>
      <c r="K38" s="93"/>
      <c r="L38" s="93"/>
      <c r="M38" s="93"/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7"/>
  <dimension ref="A1:X39"/>
  <sheetViews>
    <sheetView showGridLines="0" zoomScaleNormal="100" workbookViewId="0">
      <selection activeCell="B3" sqref="B3:M6"/>
    </sheetView>
  </sheetViews>
  <sheetFormatPr defaultColWidth="9.140625" defaultRowHeight="12"/>
  <cols>
    <col min="1" max="1" width="9.42578125" style="74" customWidth="1"/>
    <col min="2" max="2" width="14.42578125" style="74" customWidth="1"/>
    <col min="3" max="3" width="8" style="74" bestFit="1" customWidth="1"/>
    <col min="4" max="4" width="14.42578125" style="74" customWidth="1"/>
    <col min="5" max="5" width="8" style="74" bestFit="1" customWidth="1"/>
    <col min="6" max="6" width="14.42578125" style="74" customWidth="1"/>
    <col min="7" max="7" width="8" style="74" bestFit="1" customWidth="1"/>
    <col min="8" max="8" width="14.42578125" style="74" customWidth="1"/>
    <col min="9" max="9" width="8" style="74" bestFit="1" customWidth="1"/>
    <col min="10" max="10" width="14.42578125" style="74" customWidth="1"/>
    <col min="11" max="11" width="8" style="74" bestFit="1" customWidth="1"/>
    <col min="12" max="12" width="14.42578125" style="74" customWidth="1"/>
    <col min="13" max="13" width="8" style="74" bestFit="1" customWidth="1"/>
    <col min="14" max="26" width="9.140625" style="74" customWidth="1"/>
    <col min="27" max="16384" width="9.140625" style="74"/>
  </cols>
  <sheetData>
    <row r="1" spans="1:24" ht="18">
      <c r="A1" s="89" t="s">
        <v>53</v>
      </c>
      <c r="M1" s="90" t="e">
        <f>Obsah!#REF!</f>
        <v>#REF!</v>
      </c>
    </row>
    <row r="2" spans="1:24" ht="7.5" customHeight="1"/>
    <row r="3" spans="1:24">
      <c r="A3" s="27"/>
      <c r="B3" s="391"/>
      <c r="C3" s="391"/>
      <c r="D3" s="391"/>
      <c r="E3" s="391"/>
      <c r="F3" s="391"/>
      <c r="G3" s="392"/>
      <c r="H3" s="398"/>
      <c r="I3" s="391"/>
      <c r="J3" s="391"/>
      <c r="K3" s="391"/>
      <c r="L3" s="391"/>
      <c r="M3" s="391"/>
      <c r="N3" s="9"/>
    </row>
    <row r="4" spans="1:24">
      <c r="A4" s="27"/>
      <c r="B4" s="399"/>
      <c r="C4" s="400"/>
      <c r="D4" s="400"/>
      <c r="E4" s="400"/>
      <c r="F4" s="400"/>
      <c r="G4" s="401"/>
      <c r="H4" s="399"/>
      <c r="I4" s="400"/>
      <c r="J4" s="400"/>
      <c r="K4" s="400"/>
      <c r="L4" s="400"/>
      <c r="M4" s="400"/>
      <c r="N4" s="39"/>
    </row>
    <row r="5" spans="1:24">
      <c r="A5" s="15"/>
      <c r="B5" s="397"/>
      <c r="C5" s="396"/>
      <c r="D5" s="397"/>
      <c r="E5" s="396"/>
      <c r="F5" s="397"/>
      <c r="G5" s="396"/>
      <c r="H5" s="397"/>
      <c r="I5" s="396"/>
      <c r="J5" s="397"/>
      <c r="K5" s="396"/>
      <c r="L5" s="397"/>
      <c r="M5" s="395"/>
      <c r="N5" s="58"/>
    </row>
    <row r="6" spans="1:24">
      <c r="A6" s="47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58"/>
    </row>
    <row r="7" spans="1:24">
      <c r="A7" s="388"/>
      <c r="B7" s="386"/>
      <c r="C7" s="387"/>
      <c r="D7" s="387"/>
      <c r="E7" s="387"/>
      <c r="F7" s="387"/>
      <c r="G7" s="390"/>
      <c r="H7" s="386"/>
      <c r="I7" s="387"/>
      <c r="J7" s="387"/>
      <c r="K7" s="387"/>
      <c r="L7" s="387"/>
      <c r="M7" s="387"/>
      <c r="N7" s="40"/>
    </row>
    <row r="8" spans="1:24">
      <c r="A8" s="389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4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  <c r="X9" s="93"/>
    </row>
    <row r="10" spans="1:24">
      <c r="A10" s="26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  <c r="X10" s="93"/>
    </row>
    <row r="11" spans="1:24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  <c r="X11" s="93"/>
    </row>
    <row r="12" spans="1:24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  <c r="X12" s="93"/>
    </row>
    <row r="13" spans="1:24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  <c r="X13" s="93"/>
    </row>
    <row r="14" spans="1:24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  <c r="X14" s="93"/>
    </row>
    <row r="15" spans="1:24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  <c r="X15" s="93"/>
    </row>
    <row r="16" spans="1:24" ht="12.75" thickBot="1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  <c r="X16" s="93"/>
    </row>
    <row r="17" spans="1:15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15">
      <c r="A18" s="28"/>
      <c r="B18" s="391"/>
      <c r="C18" s="391"/>
      <c r="D18" s="391"/>
      <c r="E18" s="391"/>
      <c r="F18" s="391"/>
      <c r="G18" s="392"/>
      <c r="H18" s="98"/>
      <c r="I18" s="98"/>
      <c r="J18" s="98"/>
      <c r="K18" s="98"/>
      <c r="L18" s="98"/>
      <c r="M18" s="98"/>
      <c r="N18" s="101"/>
      <c r="O18" s="98"/>
    </row>
    <row r="19" spans="1:15">
      <c r="A19" s="36"/>
      <c r="B19" s="393"/>
      <c r="C19" s="394"/>
      <c r="D19" s="394"/>
      <c r="E19" s="394"/>
      <c r="F19" s="394"/>
      <c r="G19" s="394"/>
      <c r="H19" s="101"/>
      <c r="I19" s="102"/>
      <c r="J19" s="103"/>
      <c r="K19" s="50"/>
      <c r="L19" s="103"/>
      <c r="M19" s="104"/>
      <c r="N19" s="101"/>
      <c r="O19" s="98"/>
    </row>
    <row r="20" spans="1:15">
      <c r="A20" s="37"/>
      <c r="B20" s="395"/>
      <c r="C20" s="396"/>
      <c r="D20" s="395"/>
      <c r="E20" s="396"/>
      <c r="F20" s="395"/>
      <c r="G20" s="396"/>
      <c r="H20" s="101"/>
      <c r="I20" s="102"/>
      <c r="J20" s="103"/>
      <c r="K20" s="50"/>
      <c r="L20" s="103"/>
      <c r="M20" s="104"/>
      <c r="N20" s="101"/>
      <c r="O20" s="98"/>
    </row>
    <row r="21" spans="1:15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</row>
    <row r="22" spans="1:15">
      <c r="A22" s="384"/>
      <c r="B22" s="386"/>
      <c r="C22" s="387"/>
      <c r="D22" s="387"/>
      <c r="E22" s="387"/>
      <c r="F22" s="387"/>
      <c r="G22" s="387"/>
      <c r="H22" s="101"/>
      <c r="I22" s="102"/>
      <c r="J22" s="103"/>
      <c r="K22" s="50"/>
      <c r="L22" s="103"/>
      <c r="M22" s="104"/>
      <c r="N22" s="101"/>
      <c r="O22" s="98"/>
    </row>
    <row r="23" spans="1:15">
      <c r="A23" s="385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</row>
    <row r="24" spans="1:15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</row>
    <row r="25" spans="1:15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15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15" ht="12.75" thickBot="1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15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  <c r="N28" s="98"/>
      <c r="O28" s="98"/>
    </row>
    <row r="29" spans="1:15">
      <c r="A29" s="17"/>
      <c r="B29" s="17"/>
      <c r="C29" s="38"/>
      <c r="D29" s="8"/>
      <c r="E29" s="8"/>
      <c r="F29" s="8"/>
      <c r="G29" s="99"/>
      <c r="H29" s="98"/>
      <c r="I29" s="98"/>
      <c r="J29" s="98"/>
      <c r="K29" s="98"/>
      <c r="L29" s="98"/>
      <c r="M29" s="98"/>
      <c r="N29" s="98"/>
      <c r="O29" s="98"/>
    </row>
    <row r="30" spans="1:15">
      <c r="J30" s="103"/>
      <c r="K30" s="103"/>
      <c r="L30" s="103"/>
      <c r="M30" s="103"/>
    </row>
    <row r="31" spans="1:15">
      <c r="H31" s="103"/>
      <c r="I31" s="105"/>
      <c r="J31" s="103"/>
      <c r="K31" s="93"/>
      <c r="L31" s="93"/>
      <c r="M31" s="93"/>
    </row>
    <row r="32" spans="1:15">
      <c r="H32" s="103"/>
      <c r="I32" s="105"/>
      <c r="J32" s="103"/>
      <c r="K32" s="93"/>
      <c r="L32" s="93"/>
      <c r="M32" s="93"/>
    </row>
    <row r="33" spans="8:13" ht="12.75" customHeight="1">
      <c r="H33" s="103"/>
      <c r="I33" s="105"/>
      <c r="J33" s="103"/>
      <c r="K33" s="93"/>
      <c r="L33" s="93"/>
      <c r="M33" s="93"/>
    </row>
    <row r="34" spans="8:13">
      <c r="H34" s="103"/>
      <c r="I34" s="105"/>
      <c r="J34" s="103"/>
      <c r="K34" s="93"/>
      <c r="L34" s="93"/>
      <c r="M34" s="93"/>
    </row>
    <row r="35" spans="8:13" ht="13.5" customHeight="1">
      <c r="H35" s="103"/>
      <c r="I35" s="105"/>
      <c r="J35" s="103"/>
      <c r="K35" s="93"/>
      <c r="L35" s="93"/>
      <c r="M35" s="93"/>
    </row>
    <row r="36" spans="8:13" ht="12.75" customHeight="1">
      <c r="H36" s="103"/>
      <c r="I36" s="105"/>
      <c r="J36" s="103"/>
      <c r="K36" s="93"/>
      <c r="L36" s="93"/>
      <c r="M36" s="93"/>
    </row>
    <row r="37" spans="8:13" ht="12.75" customHeight="1">
      <c r="H37" s="103"/>
      <c r="I37" s="105"/>
      <c r="J37" s="103"/>
      <c r="K37" s="93"/>
      <c r="L37" s="93"/>
      <c r="M37" s="93"/>
    </row>
    <row r="38" spans="8:13" ht="12.75" customHeight="1">
      <c r="H38" s="103"/>
      <c r="I38" s="105"/>
      <c r="J38" s="103"/>
      <c r="K38" s="93"/>
      <c r="L38" s="93"/>
      <c r="M38" s="93"/>
    </row>
    <row r="39" spans="8:13" ht="12.75" customHeight="1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8"/>
  <dimension ref="A1:U38"/>
  <sheetViews>
    <sheetView showGridLines="0" zoomScaleNormal="100" workbookViewId="0">
      <selection activeCell="B3" sqref="B3:M6"/>
    </sheetView>
  </sheetViews>
  <sheetFormatPr defaultColWidth="9.140625" defaultRowHeight="12"/>
  <cols>
    <col min="1" max="1" width="9.42578125" style="74" customWidth="1"/>
    <col min="2" max="2" width="14.42578125" style="74" customWidth="1"/>
    <col min="3" max="3" width="8" style="74" bestFit="1" customWidth="1"/>
    <col min="4" max="4" width="14.42578125" style="74" customWidth="1"/>
    <col min="5" max="5" width="8" style="74" bestFit="1" customWidth="1"/>
    <col min="6" max="6" width="14.42578125" style="74" customWidth="1"/>
    <col min="7" max="7" width="8" style="74" bestFit="1" customWidth="1"/>
    <col min="8" max="8" width="14.42578125" style="74" customWidth="1"/>
    <col min="9" max="9" width="8" style="74" bestFit="1" customWidth="1"/>
    <col min="10" max="10" width="14.42578125" style="74" customWidth="1"/>
    <col min="11" max="11" width="8" style="74" bestFit="1" customWidth="1"/>
    <col min="12" max="12" width="14.42578125" style="74" customWidth="1"/>
    <col min="13" max="13" width="8" style="74" bestFit="1" customWidth="1"/>
    <col min="14" max="26" width="9.140625" style="74" customWidth="1"/>
    <col min="27" max="16384" width="9.140625" style="74"/>
  </cols>
  <sheetData>
    <row r="1" spans="1:21" ht="18">
      <c r="A1" s="89" t="s">
        <v>54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0" t="e">
        <f>Obsah!#REF!</f>
        <v>#REF!</v>
      </c>
      <c r="N1" s="98"/>
      <c r="O1" s="98"/>
    </row>
    <row r="2" spans="1:21" ht="7.5" customHeight="1">
      <c r="A2" s="89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</row>
    <row r="3" spans="1:21">
      <c r="A3" s="27"/>
      <c r="B3" s="391"/>
      <c r="C3" s="391"/>
      <c r="D3" s="391"/>
      <c r="E3" s="391"/>
      <c r="F3" s="391"/>
      <c r="G3" s="392"/>
      <c r="H3" s="398"/>
      <c r="I3" s="391"/>
      <c r="J3" s="391"/>
      <c r="K3" s="391"/>
      <c r="L3" s="391"/>
      <c r="M3" s="391"/>
      <c r="N3" s="9"/>
    </row>
    <row r="4" spans="1:21" ht="13.5" customHeight="1">
      <c r="A4" s="27"/>
      <c r="B4" s="399"/>
      <c r="C4" s="400"/>
      <c r="D4" s="400"/>
      <c r="E4" s="400"/>
      <c r="F4" s="400"/>
      <c r="G4" s="401"/>
      <c r="H4" s="399"/>
      <c r="I4" s="400"/>
      <c r="J4" s="400"/>
      <c r="K4" s="400"/>
      <c r="L4" s="400"/>
      <c r="M4" s="400"/>
      <c r="N4" s="39"/>
    </row>
    <row r="5" spans="1:21">
      <c r="A5" s="15"/>
      <c r="B5" s="397"/>
      <c r="C5" s="396"/>
      <c r="D5" s="397"/>
      <c r="E5" s="396"/>
      <c r="F5" s="397"/>
      <c r="G5" s="396"/>
      <c r="H5" s="397"/>
      <c r="I5" s="396"/>
      <c r="J5" s="397"/>
      <c r="K5" s="396"/>
      <c r="L5" s="397"/>
      <c r="M5" s="395"/>
      <c r="N5" s="58"/>
    </row>
    <row r="6" spans="1:21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48"/>
      <c r="N6" s="58"/>
    </row>
    <row r="7" spans="1:21">
      <c r="A7" s="388"/>
      <c r="B7" s="386"/>
      <c r="C7" s="387"/>
      <c r="D7" s="387"/>
      <c r="E7" s="387"/>
      <c r="F7" s="387"/>
      <c r="G7" s="390"/>
      <c r="H7" s="386"/>
      <c r="I7" s="387"/>
      <c r="J7" s="387"/>
      <c r="K7" s="387"/>
      <c r="L7" s="387"/>
      <c r="M7" s="387"/>
      <c r="N7" s="40"/>
    </row>
    <row r="8" spans="1:21">
      <c r="A8" s="389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1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</row>
    <row r="10" spans="1:21">
      <c r="A10" s="35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</row>
    <row r="11" spans="1:21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</row>
    <row r="12" spans="1:21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</row>
    <row r="13" spans="1:21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</row>
    <row r="14" spans="1:21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</row>
    <row r="15" spans="1:21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</row>
    <row r="16" spans="1:21" ht="12.75" thickBot="1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</row>
    <row r="17" spans="1:20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20">
      <c r="A18" s="49"/>
      <c r="B18" s="391"/>
      <c r="C18" s="391"/>
      <c r="D18" s="391"/>
      <c r="E18" s="391"/>
      <c r="F18" s="391"/>
      <c r="G18" s="392"/>
      <c r="H18" s="7"/>
      <c r="I18" s="7"/>
      <c r="J18" s="7"/>
      <c r="K18" s="7"/>
      <c r="L18" s="7"/>
      <c r="M18" s="7"/>
      <c r="N18" s="101"/>
      <c r="O18" s="98"/>
      <c r="P18" s="59"/>
      <c r="Q18" s="38"/>
      <c r="R18" s="8"/>
      <c r="S18" s="8"/>
      <c r="T18" s="8"/>
    </row>
    <row r="19" spans="1:20">
      <c r="A19" s="36"/>
      <c r="B19" s="393"/>
      <c r="C19" s="394"/>
      <c r="D19" s="394"/>
      <c r="E19" s="394"/>
      <c r="F19" s="394"/>
      <c r="G19" s="394"/>
      <c r="H19" s="101"/>
      <c r="I19" s="102"/>
      <c r="J19" s="103"/>
      <c r="K19" s="50"/>
      <c r="L19" s="103"/>
      <c r="M19" s="104"/>
      <c r="N19" s="101"/>
      <c r="O19" s="98"/>
      <c r="P19" s="59"/>
      <c r="Q19" s="38"/>
      <c r="R19" s="8"/>
      <c r="S19" s="8"/>
      <c r="T19" s="8"/>
    </row>
    <row r="20" spans="1:20">
      <c r="A20" s="37"/>
      <c r="B20" s="395"/>
      <c r="C20" s="396"/>
      <c r="D20" s="395"/>
      <c r="E20" s="396"/>
      <c r="F20" s="395"/>
      <c r="G20" s="396"/>
      <c r="H20" s="101"/>
      <c r="I20" s="102"/>
      <c r="J20" s="103"/>
      <c r="K20" s="50"/>
      <c r="L20" s="103"/>
      <c r="M20" s="104"/>
      <c r="N20" s="101"/>
      <c r="O20" s="98"/>
      <c r="P20" s="59"/>
      <c r="Q20" s="38"/>
      <c r="R20" s="44"/>
      <c r="S20" s="44"/>
      <c r="T20" s="44"/>
    </row>
    <row r="21" spans="1:20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  <c r="P21" s="59"/>
      <c r="Q21" s="38"/>
      <c r="R21" s="8"/>
      <c r="S21" s="8"/>
      <c r="T21" s="8"/>
    </row>
    <row r="22" spans="1:20">
      <c r="A22" s="384"/>
      <c r="B22" s="386"/>
      <c r="C22" s="387"/>
      <c r="D22" s="387"/>
      <c r="E22" s="387"/>
      <c r="F22" s="387"/>
      <c r="G22" s="387"/>
      <c r="H22" s="101"/>
      <c r="I22" s="102"/>
      <c r="J22" s="103"/>
      <c r="K22" s="50"/>
      <c r="L22" s="103"/>
      <c r="M22" s="104"/>
      <c r="N22" s="101"/>
      <c r="O22" s="98"/>
      <c r="P22" s="59"/>
      <c r="Q22" s="38"/>
      <c r="R22" s="8"/>
      <c r="S22" s="8"/>
      <c r="T22" s="8"/>
    </row>
    <row r="23" spans="1:20">
      <c r="A23" s="385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  <c r="P23" s="59"/>
      <c r="Q23" s="38"/>
      <c r="R23" s="41"/>
      <c r="S23" s="44"/>
      <c r="T23" s="44"/>
    </row>
    <row r="24" spans="1:20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  <c r="T24" s="99"/>
    </row>
    <row r="25" spans="1:20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20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20" ht="12.75" thickBot="1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20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</row>
    <row r="29" spans="1:20">
      <c r="H29" s="98"/>
      <c r="I29" s="98"/>
      <c r="J29" s="98"/>
      <c r="K29" s="98"/>
      <c r="L29" s="98"/>
      <c r="M29" s="98"/>
    </row>
    <row r="30" spans="1:20">
      <c r="J30" s="103"/>
      <c r="K30" s="103"/>
      <c r="L30" s="103"/>
      <c r="M30" s="103"/>
    </row>
    <row r="31" spans="1:20">
      <c r="H31" s="103"/>
      <c r="I31" s="105"/>
      <c r="J31" s="103"/>
      <c r="K31" s="93"/>
      <c r="L31" s="93"/>
      <c r="M31" s="93"/>
    </row>
    <row r="32" spans="1:20" ht="12.75" customHeight="1">
      <c r="H32" s="103"/>
      <c r="I32" s="105"/>
      <c r="J32" s="103"/>
      <c r="K32" s="93"/>
      <c r="L32" s="93"/>
      <c r="M32" s="93"/>
    </row>
    <row r="33" spans="8:13">
      <c r="H33" s="103"/>
      <c r="I33" s="105"/>
      <c r="J33" s="103"/>
      <c r="K33" s="93"/>
      <c r="L33" s="93"/>
      <c r="M33" s="93"/>
    </row>
    <row r="34" spans="8:13" ht="13.5" customHeight="1">
      <c r="H34" s="103"/>
      <c r="I34" s="105"/>
      <c r="J34" s="103"/>
      <c r="K34" s="93"/>
      <c r="L34" s="93"/>
      <c r="M34" s="93"/>
    </row>
    <row r="35" spans="8:13" ht="12.75" customHeight="1">
      <c r="H35" s="103"/>
      <c r="I35" s="105"/>
      <c r="J35" s="103"/>
      <c r="K35" s="93"/>
      <c r="L35" s="93"/>
      <c r="M35" s="93"/>
    </row>
    <row r="36" spans="8:13" ht="12.75" customHeight="1">
      <c r="H36" s="103"/>
      <c r="I36" s="105"/>
      <c r="J36" s="103"/>
      <c r="K36" s="93"/>
      <c r="L36" s="93"/>
      <c r="M36" s="93"/>
    </row>
    <row r="37" spans="8:13" ht="12.75" customHeight="1">
      <c r="H37" s="103"/>
      <c r="I37" s="105"/>
      <c r="J37" s="103"/>
      <c r="K37" s="93"/>
      <c r="L37" s="93"/>
      <c r="M37" s="93"/>
    </row>
    <row r="38" spans="8:13" ht="12.75" customHeight="1">
      <c r="H38" s="103"/>
      <c r="I38" s="105"/>
      <c r="J38" s="103"/>
      <c r="K38" s="93"/>
      <c r="L38" s="93"/>
      <c r="M38" s="93"/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9"/>
  <dimension ref="A1:X39"/>
  <sheetViews>
    <sheetView showGridLines="0" zoomScaleNormal="100" workbookViewId="0">
      <selection activeCell="B3" sqref="B3:M6"/>
    </sheetView>
  </sheetViews>
  <sheetFormatPr defaultColWidth="9.140625" defaultRowHeight="12"/>
  <cols>
    <col min="1" max="1" width="9.42578125" style="74" customWidth="1"/>
    <col min="2" max="2" width="14.42578125" style="74" customWidth="1"/>
    <col min="3" max="3" width="8" style="74" bestFit="1" customWidth="1"/>
    <col min="4" max="4" width="14.42578125" style="74" customWidth="1"/>
    <col min="5" max="5" width="8" style="74" bestFit="1" customWidth="1"/>
    <col min="6" max="6" width="14.42578125" style="74" customWidth="1"/>
    <col min="7" max="7" width="8" style="74" bestFit="1" customWidth="1"/>
    <col min="8" max="8" width="14.42578125" style="74" customWidth="1"/>
    <col min="9" max="9" width="8" style="74" bestFit="1" customWidth="1"/>
    <col min="10" max="10" width="14.42578125" style="74" customWidth="1"/>
    <col min="11" max="11" width="8" style="74" bestFit="1" customWidth="1"/>
    <col min="12" max="12" width="14.42578125" style="74" customWidth="1"/>
    <col min="13" max="13" width="8" style="74" bestFit="1" customWidth="1"/>
    <col min="14" max="26" width="9.140625" style="74" customWidth="1"/>
    <col min="27" max="16384" width="9.140625" style="74"/>
  </cols>
  <sheetData>
    <row r="1" spans="1:24" ht="18">
      <c r="A1" s="89" t="s">
        <v>55</v>
      </c>
      <c r="M1" s="90" t="e">
        <f>Obsah!#REF!</f>
        <v>#REF!</v>
      </c>
    </row>
    <row r="2" spans="1:24" ht="7.5" customHeight="1"/>
    <row r="3" spans="1:24">
      <c r="A3" s="27"/>
      <c r="B3" s="391"/>
      <c r="C3" s="391"/>
      <c r="D3" s="391"/>
      <c r="E3" s="391"/>
      <c r="F3" s="391"/>
      <c r="G3" s="392"/>
      <c r="H3" s="398"/>
      <c r="I3" s="391"/>
      <c r="J3" s="391"/>
      <c r="K3" s="391"/>
      <c r="L3" s="391"/>
      <c r="M3" s="391"/>
      <c r="N3" s="9"/>
    </row>
    <row r="4" spans="1:24">
      <c r="A4" s="27"/>
      <c r="B4" s="399"/>
      <c r="C4" s="400"/>
      <c r="D4" s="400"/>
      <c r="E4" s="400"/>
      <c r="F4" s="400"/>
      <c r="G4" s="401"/>
      <c r="H4" s="399"/>
      <c r="I4" s="400"/>
      <c r="J4" s="400"/>
      <c r="K4" s="400"/>
      <c r="L4" s="400"/>
      <c r="M4" s="400"/>
      <c r="N4" s="39"/>
    </row>
    <row r="5" spans="1:24">
      <c r="A5" s="15"/>
      <c r="B5" s="397"/>
      <c r="C5" s="396"/>
      <c r="D5" s="397"/>
      <c r="E5" s="396"/>
      <c r="F5" s="397"/>
      <c r="G5" s="396"/>
      <c r="H5" s="397"/>
      <c r="I5" s="396"/>
      <c r="J5" s="397"/>
      <c r="K5" s="396"/>
      <c r="L5" s="397"/>
      <c r="M5" s="395"/>
      <c r="N5" s="58"/>
    </row>
    <row r="6" spans="1:24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58"/>
    </row>
    <row r="7" spans="1:24">
      <c r="A7" s="388"/>
      <c r="B7" s="386"/>
      <c r="C7" s="387"/>
      <c r="D7" s="387"/>
      <c r="E7" s="387"/>
      <c r="F7" s="387"/>
      <c r="G7" s="390"/>
      <c r="H7" s="386"/>
      <c r="I7" s="387"/>
      <c r="J7" s="387"/>
      <c r="K7" s="387"/>
      <c r="L7" s="387"/>
      <c r="M7" s="387"/>
      <c r="N7" s="40"/>
    </row>
    <row r="8" spans="1:24">
      <c r="A8" s="389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4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  <c r="X9" s="93"/>
    </row>
    <row r="10" spans="1:24">
      <c r="A10" s="26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  <c r="X10" s="93"/>
    </row>
    <row r="11" spans="1:24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  <c r="X11" s="93"/>
    </row>
    <row r="12" spans="1:24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  <c r="X12" s="93"/>
    </row>
    <row r="13" spans="1:24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  <c r="X13" s="93"/>
    </row>
    <row r="14" spans="1:24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  <c r="X14" s="93"/>
    </row>
    <row r="15" spans="1:24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  <c r="X15" s="93"/>
    </row>
    <row r="16" spans="1:24" ht="12.75" thickBot="1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  <c r="X16" s="93"/>
    </row>
    <row r="17" spans="1:15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15">
      <c r="A18" s="28"/>
      <c r="B18" s="391"/>
      <c r="C18" s="391"/>
      <c r="D18" s="391"/>
      <c r="E18" s="391"/>
      <c r="F18" s="391"/>
      <c r="G18" s="392"/>
      <c r="H18" s="98"/>
      <c r="I18" s="98"/>
      <c r="J18" s="98"/>
      <c r="K18" s="98"/>
      <c r="L18" s="98"/>
      <c r="M18" s="98"/>
      <c r="N18" s="101"/>
      <c r="O18" s="98"/>
    </row>
    <row r="19" spans="1:15">
      <c r="A19" s="36"/>
      <c r="B19" s="393"/>
      <c r="C19" s="394"/>
      <c r="D19" s="394"/>
      <c r="E19" s="394"/>
      <c r="F19" s="394"/>
      <c r="G19" s="394"/>
      <c r="H19" s="101"/>
      <c r="I19" s="102"/>
      <c r="J19" s="103"/>
      <c r="K19" s="50"/>
      <c r="L19" s="103"/>
      <c r="M19" s="104"/>
      <c r="N19" s="101"/>
      <c r="O19" s="98"/>
    </row>
    <row r="20" spans="1:15">
      <c r="A20" s="37"/>
      <c r="B20" s="395"/>
      <c r="C20" s="396"/>
      <c r="D20" s="395"/>
      <c r="E20" s="396"/>
      <c r="F20" s="395"/>
      <c r="G20" s="396"/>
      <c r="H20" s="101"/>
      <c r="I20" s="102"/>
      <c r="J20" s="103"/>
      <c r="K20" s="50"/>
      <c r="L20" s="103"/>
      <c r="M20" s="104"/>
      <c r="N20" s="101"/>
      <c r="O20" s="98"/>
    </row>
    <row r="21" spans="1:15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</row>
    <row r="22" spans="1:15">
      <c r="A22" s="384"/>
      <c r="B22" s="386"/>
      <c r="C22" s="387"/>
      <c r="D22" s="387"/>
      <c r="E22" s="387"/>
      <c r="F22" s="387"/>
      <c r="G22" s="387"/>
      <c r="H22" s="101"/>
      <c r="I22" s="102"/>
      <c r="J22" s="103"/>
      <c r="K22" s="50"/>
      <c r="L22" s="103"/>
      <c r="M22" s="104"/>
      <c r="N22" s="101"/>
      <c r="O22" s="98"/>
    </row>
    <row r="23" spans="1:15">
      <c r="A23" s="385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</row>
    <row r="24" spans="1:15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</row>
    <row r="25" spans="1:15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15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15" ht="12.75" thickBot="1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15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  <c r="N28" s="98"/>
      <c r="O28" s="98"/>
    </row>
    <row r="29" spans="1:15">
      <c r="A29" s="17"/>
      <c r="B29" s="17"/>
      <c r="C29" s="38"/>
      <c r="D29" s="8"/>
      <c r="E29" s="8"/>
      <c r="F29" s="8"/>
      <c r="G29" s="99"/>
      <c r="H29" s="98"/>
      <c r="I29" s="98"/>
      <c r="J29" s="98"/>
      <c r="K29" s="98"/>
      <c r="L29" s="98"/>
      <c r="M29" s="98"/>
      <c r="N29" s="98"/>
      <c r="O29" s="98"/>
    </row>
    <row r="30" spans="1:15">
      <c r="J30" s="103"/>
      <c r="K30" s="103"/>
      <c r="L30" s="103"/>
      <c r="M30" s="103"/>
    </row>
    <row r="31" spans="1:15">
      <c r="H31" s="103"/>
      <c r="I31" s="105"/>
      <c r="J31" s="103"/>
      <c r="K31" s="93"/>
      <c r="L31" s="93"/>
      <c r="M31" s="93"/>
    </row>
    <row r="32" spans="1:15">
      <c r="H32" s="103"/>
      <c r="I32" s="105"/>
      <c r="J32" s="103"/>
      <c r="K32" s="93"/>
      <c r="L32" s="93"/>
      <c r="M32" s="93"/>
    </row>
    <row r="33" spans="8:13" ht="12.75" customHeight="1">
      <c r="H33" s="103"/>
      <c r="I33" s="105"/>
      <c r="J33" s="103"/>
      <c r="K33" s="93"/>
      <c r="L33" s="93"/>
      <c r="M33" s="93"/>
    </row>
    <row r="34" spans="8:13">
      <c r="H34" s="103"/>
      <c r="I34" s="105"/>
      <c r="J34" s="103"/>
      <c r="K34" s="93"/>
      <c r="L34" s="93"/>
      <c r="M34" s="93"/>
    </row>
    <row r="35" spans="8:13" ht="13.5" customHeight="1">
      <c r="H35" s="103"/>
      <c r="I35" s="105"/>
      <c r="J35" s="103"/>
      <c r="K35" s="93"/>
      <c r="L35" s="93"/>
      <c r="M35" s="93"/>
    </row>
    <row r="36" spans="8:13" ht="12.75" customHeight="1">
      <c r="H36" s="103"/>
      <c r="I36" s="105"/>
      <c r="J36" s="103"/>
      <c r="K36" s="93"/>
      <c r="L36" s="93"/>
      <c r="M36" s="93"/>
    </row>
    <row r="37" spans="8:13" ht="12.75" customHeight="1">
      <c r="H37" s="103"/>
      <c r="I37" s="105"/>
      <c r="J37" s="103"/>
      <c r="K37" s="93"/>
      <c r="L37" s="93"/>
      <c r="M37" s="93"/>
    </row>
    <row r="38" spans="8:13" ht="12.75" customHeight="1">
      <c r="H38" s="103"/>
      <c r="I38" s="105"/>
      <c r="J38" s="103"/>
      <c r="K38" s="93"/>
      <c r="L38" s="93"/>
      <c r="M38" s="93"/>
    </row>
    <row r="39" spans="8:13" ht="12.75" customHeight="1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30"/>
  <dimension ref="A1:U38"/>
  <sheetViews>
    <sheetView showGridLines="0" zoomScaleNormal="100" workbookViewId="0">
      <selection activeCell="B3" sqref="B3:M6"/>
    </sheetView>
  </sheetViews>
  <sheetFormatPr defaultColWidth="9.140625" defaultRowHeight="12"/>
  <cols>
    <col min="1" max="1" width="9.42578125" style="74" customWidth="1"/>
    <col min="2" max="2" width="14.42578125" style="74" customWidth="1"/>
    <col min="3" max="3" width="8" style="74" bestFit="1" customWidth="1"/>
    <col min="4" max="4" width="14.42578125" style="74" customWidth="1"/>
    <col min="5" max="5" width="8" style="74" bestFit="1" customWidth="1"/>
    <col min="6" max="6" width="14.42578125" style="74" customWidth="1"/>
    <col min="7" max="7" width="8" style="74" bestFit="1" customWidth="1"/>
    <col min="8" max="8" width="14.42578125" style="74" customWidth="1"/>
    <col min="9" max="9" width="8" style="74" bestFit="1" customWidth="1"/>
    <col min="10" max="10" width="14.42578125" style="74" customWidth="1"/>
    <col min="11" max="11" width="8" style="74" bestFit="1" customWidth="1"/>
    <col min="12" max="12" width="14.42578125" style="74" customWidth="1"/>
    <col min="13" max="13" width="8" style="74" bestFit="1" customWidth="1"/>
    <col min="14" max="26" width="9.140625" style="74" customWidth="1"/>
    <col min="27" max="16384" width="9.140625" style="74"/>
  </cols>
  <sheetData>
    <row r="1" spans="1:21" ht="18">
      <c r="A1" s="89" t="s">
        <v>56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0" t="e">
        <f>Obsah!#REF!</f>
        <v>#REF!</v>
      </c>
      <c r="N1" s="98"/>
      <c r="O1" s="98"/>
    </row>
    <row r="2" spans="1:21" ht="7.5" customHeight="1">
      <c r="A2" s="89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</row>
    <row r="3" spans="1:21">
      <c r="A3" s="27"/>
      <c r="B3" s="391"/>
      <c r="C3" s="391"/>
      <c r="D3" s="391"/>
      <c r="E3" s="391"/>
      <c r="F3" s="391"/>
      <c r="G3" s="392"/>
      <c r="H3" s="398"/>
      <c r="I3" s="391"/>
      <c r="J3" s="391"/>
      <c r="K3" s="391"/>
      <c r="L3" s="391"/>
      <c r="M3" s="391"/>
      <c r="N3" s="9"/>
    </row>
    <row r="4" spans="1:21" ht="13.5" customHeight="1">
      <c r="A4" s="27"/>
      <c r="B4" s="399"/>
      <c r="C4" s="400"/>
      <c r="D4" s="400"/>
      <c r="E4" s="400"/>
      <c r="F4" s="400"/>
      <c r="G4" s="401"/>
      <c r="H4" s="399"/>
      <c r="I4" s="400"/>
      <c r="J4" s="400"/>
      <c r="K4" s="400"/>
      <c r="L4" s="400"/>
      <c r="M4" s="400"/>
      <c r="N4" s="39"/>
    </row>
    <row r="5" spans="1:21">
      <c r="A5" s="15"/>
      <c r="B5" s="397"/>
      <c r="C5" s="396"/>
      <c r="D5" s="397"/>
      <c r="E5" s="396"/>
      <c r="F5" s="397"/>
      <c r="G5" s="396"/>
      <c r="H5" s="397"/>
      <c r="I5" s="396"/>
      <c r="J5" s="397"/>
      <c r="K5" s="396"/>
      <c r="L5" s="397"/>
      <c r="M5" s="395"/>
      <c r="N5" s="58"/>
    </row>
    <row r="6" spans="1:21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48"/>
      <c r="N6" s="58"/>
    </row>
    <row r="7" spans="1:21">
      <c r="A7" s="388"/>
      <c r="B7" s="386"/>
      <c r="C7" s="387"/>
      <c r="D7" s="387"/>
      <c r="E7" s="387"/>
      <c r="F7" s="387"/>
      <c r="G7" s="390"/>
      <c r="H7" s="386"/>
      <c r="I7" s="387"/>
      <c r="J7" s="387"/>
      <c r="K7" s="387"/>
      <c r="L7" s="387"/>
      <c r="M7" s="387"/>
      <c r="N7" s="40"/>
    </row>
    <row r="8" spans="1:21">
      <c r="A8" s="389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1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</row>
    <row r="10" spans="1:21">
      <c r="A10" s="35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</row>
    <row r="11" spans="1:21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</row>
    <row r="12" spans="1:21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</row>
    <row r="13" spans="1:21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</row>
    <row r="14" spans="1:21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</row>
    <row r="15" spans="1:21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</row>
    <row r="16" spans="1:21" ht="12.75" thickBot="1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</row>
    <row r="17" spans="1:20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20">
      <c r="A18" s="49"/>
      <c r="B18" s="391"/>
      <c r="C18" s="391"/>
      <c r="D18" s="391"/>
      <c r="E18" s="391"/>
      <c r="F18" s="391"/>
      <c r="G18" s="392"/>
      <c r="H18" s="7"/>
      <c r="I18" s="7"/>
      <c r="J18" s="7"/>
      <c r="K18" s="7"/>
      <c r="L18" s="7"/>
      <c r="M18" s="7"/>
      <c r="N18" s="101"/>
      <c r="O18" s="98"/>
      <c r="P18" s="59"/>
      <c r="Q18" s="38"/>
      <c r="R18" s="8"/>
      <c r="S18" s="8"/>
      <c r="T18" s="8"/>
    </row>
    <row r="19" spans="1:20">
      <c r="A19" s="36"/>
      <c r="B19" s="393"/>
      <c r="C19" s="394"/>
      <c r="D19" s="394"/>
      <c r="E19" s="394"/>
      <c r="F19" s="394"/>
      <c r="G19" s="394"/>
      <c r="H19" s="101"/>
      <c r="I19" s="102"/>
      <c r="J19" s="103"/>
      <c r="K19" s="50"/>
      <c r="L19" s="103"/>
      <c r="M19" s="104"/>
      <c r="N19" s="101"/>
      <c r="O19" s="98"/>
      <c r="P19" s="59"/>
      <c r="Q19" s="38"/>
      <c r="R19" s="8"/>
      <c r="S19" s="8"/>
      <c r="T19" s="8"/>
    </row>
    <row r="20" spans="1:20">
      <c r="A20" s="37"/>
      <c r="B20" s="395"/>
      <c r="C20" s="396"/>
      <c r="D20" s="395"/>
      <c r="E20" s="396"/>
      <c r="F20" s="395"/>
      <c r="G20" s="396"/>
      <c r="H20" s="101"/>
      <c r="I20" s="102"/>
      <c r="J20" s="103"/>
      <c r="K20" s="50"/>
      <c r="L20" s="103"/>
      <c r="M20" s="104"/>
      <c r="N20" s="101"/>
      <c r="O20" s="98"/>
      <c r="P20" s="59"/>
      <c r="Q20" s="38"/>
      <c r="R20" s="44"/>
      <c r="S20" s="44"/>
      <c r="T20" s="44"/>
    </row>
    <row r="21" spans="1:20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  <c r="P21" s="59"/>
      <c r="Q21" s="38"/>
      <c r="R21" s="8"/>
      <c r="S21" s="8"/>
      <c r="T21" s="8"/>
    </row>
    <row r="22" spans="1:20">
      <c r="A22" s="384"/>
      <c r="B22" s="386"/>
      <c r="C22" s="387"/>
      <c r="D22" s="387"/>
      <c r="E22" s="387"/>
      <c r="F22" s="387"/>
      <c r="G22" s="387"/>
      <c r="H22" s="101"/>
      <c r="I22" s="102"/>
      <c r="J22" s="103"/>
      <c r="K22" s="50"/>
      <c r="L22" s="103"/>
      <c r="M22" s="104"/>
      <c r="N22" s="101"/>
      <c r="O22" s="98"/>
      <c r="P22" s="59"/>
      <c r="Q22" s="38"/>
      <c r="R22" s="8"/>
      <c r="S22" s="8"/>
      <c r="T22" s="8"/>
    </row>
    <row r="23" spans="1:20">
      <c r="A23" s="385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  <c r="P23" s="59"/>
      <c r="Q23" s="38"/>
      <c r="R23" s="41"/>
      <c r="S23" s="44"/>
      <c r="T23" s="44"/>
    </row>
    <row r="24" spans="1:20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  <c r="T24" s="99"/>
    </row>
    <row r="25" spans="1:20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20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20" ht="12.75" thickBot="1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20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</row>
    <row r="29" spans="1:20">
      <c r="H29" s="98"/>
      <c r="I29" s="98"/>
      <c r="J29" s="98"/>
      <c r="K29" s="98"/>
      <c r="L29" s="98"/>
      <c r="M29" s="98"/>
    </row>
    <row r="30" spans="1:20">
      <c r="J30" s="103"/>
      <c r="K30" s="103"/>
      <c r="L30" s="103"/>
      <c r="M30" s="103"/>
    </row>
    <row r="31" spans="1:20">
      <c r="H31" s="103"/>
      <c r="I31" s="105"/>
      <c r="J31" s="103"/>
      <c r="K31" s="93"/>
      <c r="L31" s="93"/>
      <c r="M31" s="93"/>
    </row>
    <row r="32" spans="1:20" ht="12.75" customHeight="1">
      <c r="H32" s="103"/>
      <c r="I32" s="105"/>
      <c r="J32" s="103"/>
      <c r="K32" s="93"/>
      <c r="L32" s="93"/>
      <c r="M32" s="93"/>
    </row>
    <row r="33" spans="8:13">
      <c r="H33" s="103"/>
      <c r="I33" s="105"/>
      <c r="J33" s="103"/>
      <c r="K33" s="93"/>
      <c r="L33" s="93"/>
      <c r="M33" s="93"/>
    </row>
    <row r="34" spans="8:13" ht="13.5" customHeight="1">
      <c r="H34" s="103"/>
      <c r="I34" s="105"/>
      <c r="J34" s="103"/>
      <c r="K34" s="93"/>
      <c r="L34" s="93"/>
      <c r="M34" s="93"/>
    </row>
    <row r="35" spans="8:13" ht="12.75" customHeight="1">
      <c r="H35" s="103"/>
      <c r="I35" s="105"/>
      <c r="J35" s="103"/>
      <c r="K35" s="93"/>
      <c r="L35" s="93"/>
      <c r="M35" s="93"/>
    </row>
    <row r="36" spans="8:13" ht="12.75" customHeight="1">
      <c r="H36" s="103"/>
      <c r="I36" s="105"/>
      <c r="J36" s="103"/>
      <c r="K36" s="93"/>
      <c r="L36" s="93"/>
      <c r="M36" s="93"/>
    </row>
    <row r="37" spans="8:13" ht="12.75" customHeight="1">
      <c r="H37" s="103"/>
      <c r="I37" s="105"/>
      <c r="J37" s="103"/>
      <c r="K37" s="93"/>
      <c r="L37" s="93"/>
      <c r="M37" s="93"/>
    </row>
    <row r="38" spans="8:13" ht="12.75" customHeight="1">
      <c r="H38" s="103"/>
      <c r="I38" s="105"/>
      <c r="J38" s="103"/>
      <c r="K38" s="93"/>
      <c r="L38" s="93"/>
      <c r="M38" s="93"/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8"/>
  <dimension ref="A1:I63"/>
  <sheetViews>
    <sheetView showGridLines="0" zoomScaleNormal="100" zoomScaleSheetLayoutView="100" zoomScalePageLayoutView="70" workbookViewId="0">
      <selection activeCell="L27" sqref="L27"/>
    </sheetView>
  </sheetViews>
  <sheetFormatPr defaultColWidth="9.140625" defaultRowHeight="12.75"/>
  <cols>
    <col min="1" max="8" width="11" style="148" customWidth="1"/>
    <col min="9" max="9" width="11.42578125" style="148" customWidth="1"/>
    <col min="10" max="16384" width="9.140625" style="148"/>
  </cols>
  <sheetData>
    <row r="1" spans="1:9" ht="20.25">
      <c r="A1" s="172" t="s">
        <v>199</v>
      </c>
      <c r="I1" s="149"/>
    </row>
    <row r="2" spans="1:9" s="151" customFormat="1" ht="6" customHeight="1">
      <c r="A2" s="150"/>
    </row>
    <row r="3" spans="1:9" ht="12.75" customHeight="1">
      <c r="A3" s="362" t="s">
        <v>328</v>
      </c>
      <c r="B3" s="362"/>
      <c r="C3" s="362"/>
      <c r="D3" s="362"/>
      <c r="E3" s="362"/>
      <c r="F3" s="362"/>
      <c r="G3" s="362"/>
      <c r="H3" s="362"/>
      <c r="I3" s="362"/>
    </row>
    <row r="4" spans="1:9" ht="12.75" customHeight="1">
      <c r="A4" s="362"/>
      <c r="B4" s="362"/>
      <c r="C4" s="362"/>
      <c r="D4" s="362"/>
      <c r="E4" s="362"/>
      <c r="F4" s="362"/>
      <c r="G4" s="362"/>
      <c r="H4" s="362"/>
      <c r="I4" s="362"/>
    </row>
    <row r="5" spans="1:9" ht="12.75" customHeight="1">
      <c r="A5" s="362"/>
      <c r="B5" s="362"/>
      <c r="C5" s="362"/>
      <c r="D5" s="362"/>
      <c r="E5" s="362"/>
      <c r="F5" s="362"/>
      <c r="G5" s="362"/>
      <c r="H5" s="362"/>
      <c r="I5" s="362"/>
    </row>
    <row r="6" spans="1:9" ht="12.75" customHeight="1">
      <c r="A6" s="362"/>
      <c r="B6" s="362"/>
      <c r="C6" s="362"/>
      <c r="D6" s="362"/>
      <c r="E6" s="362"/>
      <c r="F6" s="362"/>
      <c r="G6" s="362"/>
      <c r="H6" s="362"/>
      <c r="I6" s="362"/>
    </row>
    <row r="7" spans="1:9" ht="12.75" customHeight="1">
      <c r="A7" s="362"/>
      <c r="B7" s="362"/>
      <c r="C7" s="362"/>
      <c r="D7" s="362"/>
      <c r="E7" s="362"/>
      <c r="F7" s="362"/>
      <c r="G7" s="362"/>
      <c r="H7" s="362"/>
      <c r="I7" s="362"/>
    </row>
    <row r="8" spans="1:9" ht="12.75" customHeight="1">
      <c r="A8" s="362"/>
      <c r="B8" s="362"/>
      <c r="C8" s="362"/>
      <c r="D8" s="362"/>
      <c r="E8" s="362"/>
      <c r="F8" s="362"/>
      <c r="G8" s="362"/>
      <c r="H8" s="362"/>
      <c r="I8" s="362"/>
    </row>
    <row r="9" spans="1:9" ht="12.75" customHeight="1">
      <c r="A9" s="362"/>
      <c r="B9" s="362"/>
      <c r="C9" s="362"/>
      <c r="D9" s="362"/>
      <c r="E9" s="362"/>
      <c r="F9" s="362"/>
      <c r="G9" s="362"/>
      <c r="H9" s="362"/>
      <c r="I9" s="362"/>
    </row>
    <row r="10" spans="1:9" ht="12.75" customHeight="1">
      <c r="A10" s="362"/>
      <c r="B10" s="362"/>
      <c r="C10" s="362"/>
      <c r="D10" s="362"/>
      <c r="E10" s="362"/>
      <c r="F10" s="362"/>
      <c r="G10" s="362"/>
      <c r="H10" s="362"/>
      <c r="I10" s="362"/>
    </row>
    <row r="11" spans="1:9" ht="12.75" customHeight="1">
      <c r="A11" s="362"/>
      <c r="B11" s="362"/>
      <c r="C11" s="362"/>
      <c r="D11" s="362"/>
      <c r="E11" s="362"/>
      <c r="F11" s="362"/>
      <c r="G11" s="362"/>
      <c r="H11" s="362"/>
      <c r="I11" s="362"/>
    </row>
    <row r="12" spans="1:9" ht="12.75" customHeight="1">
      <c r="A12" s="362"/>
      <c r="B12" s="362"/>
      <c r="C12" s="362"/>
      <c r="D12" s="362"/>
      <c r="E12" s="362"/>
      <c r="F12" s="362"/>
      <c r="G12" s="362"/>
      <c r="H12" s="362"/>
      <c r="I12" s="362"/>
    </row>
    <row r="13" spans="1:9" ht="12.75" customHeight="1">
      <c r="A13" s="362"/>
      <c r="B13" s="362"/>
      <c r="C13" s="362"/>
      <c r="D13" s="362"/>
      <c r="E13" s="362"/>
      <c r="F13" s="362"/>
      <c r="G13" s="362"/>
      <c r="H13" s="362"/>
      <c r="I13" s="362"/>
    </row>
    <row r="14" spans="1:9" ht="12.75" customHeight="1">
      <c r="A14" s="362"/>
      <c r="B14" s="362"/>
      <c r="C14" s="362"/>
      <c r="D14" s="362"/>
      <c r="E14" s="362"/>
      <c r="F14" s="362"/>
      <c r="G14" s="362"/>
      <c r="H14" s="362"/>
      <c r="I14" s="362"/>
    </row>
    <row r="15" spans="1:9" ht="12.75" customHeight="1">
      <c r="A15" s="362"/>
      <c r="B15" s="362"/>
      <c r="C15" s="362"/>
      <c r="D15" s="362"/>
      <c r="E15" s="362"/>
      <c r="F15" s="362"/>
      <c r="G15" s="362"/>
      <c r="H15" s="362"/>
      <c r="I15" s="362"/>
    </row>
    <row r="16" spans="1:9" ht="12.75" customHeight="1">
      <c r="A16" s="362"/>
      <c r="B16" s="362"/>
      <c r="C16" s="362"/>
      <c r="D16" s="362"/>
      <c r="E16" s="362"/>
      <c r="F16" s="362"/>
      <c r="G16" s="362"/>
      <c r="H16" s="362"/>
      <c r="I16" s="362"/>
    </row>
    <row r="17" spans="1:9" ht="12.75" customHeight="1">
      <c r="A17" s="362"/>
      <c r="B17" s="362"/>
      <c r="C17" s="362"/>
      <c r="D17" s="362"/>
      <c r="E17" s="362"/>
      <c r="F17" s="362"/>
      <c r="G17" s="362"/>
      <c r="H17" s="362"/>
      <c r="I17" s="362"/>
    </row>
    <row r="18" spans="1:9" ht="12.75" customHeight="1">
      <c r="A18" s="362"/>
      <c r="B18" s="362"/>
      <c r="C18" s="362"/>
      <c r="D18" s="362"/>
      <c r="E18" s="362"/>
      <c r="F18" s="362"/>
      <c r="G18" s="362"/>
      <c r="H18" s="362"/>
      <c r="I18" s="362"/>
    </row>
    <row r="19" spans="1:9" ht="12.75" customHeight="1">
      <c r="A19" s="362"/>
      <c r="B19" s="362"/>
      <c r="C19" s="362"/>
      <c r="D19" s="362"/>
      <c r="E19" s="362"/>
      <c r="F19" s="362"/>
      <c r="G19" s="362"/>
      <c r="H19" s="362"/>
      <c r="I19" s="362"/>
    </row>
    <row r="20" spans="1:9" ht="12.75" customHeight="1">
      <c r="A20" s="362"/>
      <c r="B20" s="362"/>
      <c r="C20" s="362"/>
      <c r="D20" s="362"/>
      <c r="E20" s="362"/>
      <c r="F20" s="362"/>
      <c r="G20" s="362"/>
      <c r="H20" s="362"/>
      <c r="I20" s="362"/>
    </row>
    <row r="21" spans="1:9" ht="12.75" customHeight="1">
      <c r="A21" s="362"/>
      <c r="B21" s="362"/>
      <c r="C21" s="362"/>
      <c r="D21" s="362"/>
      <c r="E21" s="362"/>
      <c r="F21" s="362"/>
      <c r="G21" s="362"/>
      <c r="H21" s="362"/>
      <c r="I21" s="362"/>
    </row>
    <row r="22" spans="1:9" ht="12.75" customHeight="1">
      <c r="A22" s="362"/>
      <c r="B22" s="362"/>
      <c r="C22" s="362"/>
      <c r="D22" s="362"/>
      <c r="E22" s="362"/>
      <c r="F22" s="362"/>
      <c r="G22" s="362"/>
      <c r="H22" s="362"/>
      <c r="I22" s="362"/>
    </row>
    <row r="23" spans="1:9" ht="12.75" customHeight="1">
      <c r="A23" s="362"/>
      <c r="B23" s="362"/>
      <c r="C23" s="362"/>
      <c r="D23" s="362"/>
      <c r="E23" s="362"/>
      <c r="F23" s="362"/>
      <c r="G23" s="362"/>
      <c r="H23" s="362"/>
      <c r="I23" s="362"/>
    </row>
    <row r="24" spans="1:9" ht="12.75" customHeight="1">
      <c r="A24" s="362"/>
      <c r="B24" s="362"/>
      <c r="C24" s="362"/>
      <c r="D24" s="362"/>
      <c r="E24" s="362"/>
      <c r="F24" s="362"/>
      <c r="G24" s="362"/>
      <c r="H24" s="362"/>
      <c r="I24" s="362"/>
    </row>
    <row r="25" spans="1:9" ht="12.75" customHeight="1">
      <c r="A25" s="362"/>
      <c r="B25" s="362"/>
      <c r="C25" s="362"/>
      <c r="D25" s="362"/>
      <c r="E25" s="362"/>
      <c r="F25" s="362"/>
      <c r="G25" s="362"/>
      <c r="H25" s="362"/>
      <c r="I25" s="362"/>
    </row>
    <row r="26" spans="1:9" ht="12.75" customHeight="1">
      <c r="A26" s="362"/>
      <c r="B26" s="362"/>
      <c r="C26" s="362"/>
      <c r="D26" s="362"/>
      <c r="E26" s="362"/>
      <c r="F26" s="362"/>
      <c r="G26" s="362"/>
      <c r="H26" s="362"/>
      <c r="I26" s="362"/>
    </row>
    <row r="27" spans="1:9" ht="12.75" customHeight="1">
      <c r="A27" s="362"/>
      <c r="B27" s="362"/>
      <c r="C27" s="362"/>
      <c r="D27" s="362"/>
      <c r="E27" s="362"/>
      <c r="F27" s="362"/>
      <c r="G27" s="362"/>
      <c r="H27" s="362"/>
      <c r="I27" s="362"/>
    </row>
    <row r="28" spans="1:9" ht="12.75" customHeight="1">
      <c r="A28" s="362"/>
      <c r="B28" s="362"/>
      <c r="C28" s="362"/>
      <c r="D28" s="362"/>
      <c r="E28" s="362"/>
      <c r="F28" s="362"/>
      <c r="G28" s="362"/>
      <c r="H28" s="362"/>
      <c r="I28" s="362"/>
    </row>
    <row r="29" spans="1:9" ht="12.75" customHeight="1">
      <c r="A29" s="362"/>
      <c r="B29" s="362"/>
      <c r="C29" s="362"/>
      <c r="D29" s="362"/>
      <c r="E29" s="362"/>
      <c r="F29" s="362"/>
      <c r="G29" s="362"/>
      <c r="H29" s="362"/>
      <c r="I29" s="362"/>
    </row>
    <row r="30" spans="1:9" ht="12.75" customHeight="1">
      <c r="A30" s="362"/>
      <c r="B30" s="362"/>
      <c r="C30" s="362"/>
      <c r="D30" s="362"/>
      <c r="E30" s="362"/>
      <c r="F30" s="362"/>
      <c r="G30" s="362"/>
      <c r="H30" s="362"/>
      <c r="I30" s="362"/>
    </row>
    <row r="31" spans="1:9" ht="12.75" customHeight="1">
      <c r="A31" s="362"/>
      <c r="B31" s="362"/>
      <c r="C31" s="362"/>
      <c r="D31" s="362"/>
      <c r="E31" s="362"/>
      <c r="F31" s="362"/>
      <c r="G31" s="362"/>
      <c r="H31" s="362"/>
      <c r="I31" s="362"/>
    </row>
    <row r="32" spans="1:9" ht="12.75" customHeight="1">
      <c r="A32" s="362"/>
      <c r="B32" s="362"/>
      <c r="C32" s="362"/>
      <c r="D32" s="362"/>
      <c r="E32" s="362"/>
      <c r="F32" s="362"/>
      <c r="G32" s="362"/>
      <c r="H32" s="362"/>
      <c r="I32" s="362"/>
    </row>
    <row r="33" spans="1:9" ht="12.75" customHeight="1">
      <c r="A33" s="362"/>
      <c r="B33" s="362"/>
      <c r="C33" s="362"/>
      <c r="D33" s="362"/>
      <c r="E33" s="362"/>
      <c r="F33" s="362"/>
      <c r="G33" s="362"/>
      <c r="H33" s="362"/>
      <c r="I33" s="362"/>
    </row>
    <row r="34" spans="1:9" ht="12.75" customHeight="1">
      <c r="A34" s="362"/>
      <c r="B34" s="362"/>
      <c r="C34" s="362"/>
      <c r="D34" s="362"/>
      <c r="E34" s="362"/>
      <c r="F34" s="362"/>
      <c r="G34" s="362"/>
      <c r="H34" s="362"/>
      <c r="I34" s="362"/>
    </row>
    <row r="35" spans="1:9" ht="12.75" customHeight="1">
      <c r="A35" s="362"/>
      <c r="B35" s="362"/>
      <c r="C35" s="362"/>
      <c r="D35" s="362"/>
      <c r="E35" s="362"/>
      <c r="F35" s="362"/>
      <c r="G35" s="362"/>
      <c r="H35" s="362"/>
      <c r="I35" s="362"/>
    </row>
    <row r="36" spans="1:9" ht="12.75" customHeight="1">
      <c r="A36" s="362"/>
      <c r="B36" s="362"/>
      <c r="C36" s="362"/>
      <c r="D36" s="362"/>
      <c r="E36" s="362"/>
      <c r="F36" s="362"/>
      <c r="G36" s="362"/>
      <c r="H36" s="362"/>
      <c r="I36" s="362"/>
    </row>
    <row r="37" spans="1:9" ht="12.75" customHeight="1">
      <c r="A37" s="362"/>
      <c r="B37" s="362"/>
      <c r="C37" s="362"/>
      <c r="D37" s="362"/>
      <c r="E37" s="362"/>
      <c r="F37" s="362"/>
      <c r="G37" s="362"/>
      <c r="H37" s="362"/>
      <c r="I37" s="362"/>
    </row>
    <row r="38" spans="1:9" ht="12.75" customHeight="1">
      <c r="A38" s="362"/>
      <c r="B38" s="362"/>
      <c r="C38" s="362"/>
      <c r="D38" s="362"/>
      <c r="E38" s="362"/>
      <c r="F38" s="362"/>
      <c r="G38" s="362"/>
      <c r="H38" s="362"/>
      <c r="I38" s="362"/>
    </row>
    <row r="39" spans="1:9" ht="12.75" customHeight="1">
      <c r="A39" s="362"/>
      <c r="B39" s="362"/>
      <c r="C39" s="362"/>
      <c r="D39" s="362"/>
      <c r="E39" s="362"/>
      <c r="F39" s="362"/>
      <c r="G39" s="362"/>
      <c r="H39" s="362"/>
      <c r="I39" s="362"/>
    </row>
    <row r="40" spans="1:9" ht="12.75" customHeight="1">
      <c r="A40" s="362"/>
      <c r="B40" s="362"/>
      <c r="C40" s="362"/>
      <c r="D40" s="362"/>
      <c r="E40" s="362"/>
      <c r="F40" s="362"/>
      <c r="G40" s="362"/>
      <c r="H40" s="362"/>
      <c r="I40" s="362"/>
    </row>
    <row r="41" spans="1:9" ht="12.75" customHeight="1">
      <c r="A41" s="362"/>
      <c r="B41" s="362"/>
      <c r="C41" s="362"/>
      <c r="D41" s="362"/>
      <c r="E41" s="362"/>
      <c r="F41" s="362"/>
      <c r="G41" s="362"/>
      <c r="H41" s="362"/>
      <c r="I41" s="362"/>
    </row>
    <row r="42" spans="1:9" ht="12.75" customHeight="1">
      <c r="A42" s="362"/>
      <c r="B42" s="362"/>
      <c r="C42" s="362"/>
      <c r="D42" s="362"/>
      <c r="E42" s="362"/>
      <c r="F42" s="362"/>
      <c r="G42" s="362"/>
      <c r="H42" s="362"/>
      <c r="I42" s="362"/>
    </row>
    <row r="43" spans="1:9" ht="12.75" customHeight="1">
      <c r="A43" s="362"/>
      <c r="B43" s="362"/>
      <c r="C43" s="362"/>
      <c r="D43" s="362"/>
      <c r="E43" s="362"/>
      <c r="F43" s="362"/>
      <c r="G43" s="362"/>
      <c r="H43" s="362"/>
      <c r="I43" s="362"/>
    </row>
    <row r="44" spans="1:9" ht="12.75" customHeight="1">
      <c r="A44" s="362"/>
      <c r="B44" s="362"/>
      <c r="C44" s="362"/>
      <c r="D44" s="362"/>
      <c r="E44" s="362"/>
      <c r="F44" s="362"/>
      <c r="G44" s="362"/>
      <c r="H44" s="362"/>
      <c r="I44" s="362"/>
    </row>
    <row r="45" spans="1:9" ht="12.75" customHeight="1">
      <c r="A45" s="362"/>
      <c r="B45" s="362"/>
      <c r="C45" s="362"/>
      <c r="D45" s="362"/>
      <c r="E45" s="362"/>
      <c r="F45" s="362"/>
      <c r="G45" s="362"/>
      <c r="H45" s="362"/>
      <c r="I45" s="362"/>
    </row>
    <row r="46" spans="1:9" ht="12.75" customHeight="1">
      <c r="A46" s="362"/>
      <c r="B46" s="362"/>
      <c r="C46" s="362"/>
      <c r="D46" s="362"/>
      <c r="E46" s="362"/>
      <c r="F46" s="362"/>
      <c r="G46" s="362"/>
      <c r="H46" s="362"/>
      <c r="I46" s="362"/>
    </row>
    <row r="47" spans="1:9" ht="12.75" customHeight="1">
      <c r="A47" s="362"/>
      <c r="B47" s="362"/>
      <c r="C47" s="362"/>
      <c r="D47" s="362"/>
      <c r="E47" s="362"/>
      <c r="F47" s="362"/>
      <c r="G47" s="362"/>
      <c r="H47" s="362"/>
      <c r="I47" s="362"/>
    </row>
    <row r="48" spans="1:9" ht="12.75" customHeight="1">
      <c r="A48" s="362"/>
      <c r="B48" s="362"/>
      <c r="C48" s="362"/>
      <c r="D48" s="362"/>
      <c r="E48" s="362"/>
      <c r="F48" s="362"/>
      <c r="G48" s="362"/>
      <c r="H48" s="362"/>
      <c r="I48" s="362"/>
    </row>
    <row r="49" spans="1:9" ht="12.75" customHeight="1">
      <c r="A49" s="362"/>
      <c r="B49" s="362"/>
      <c r="C49" s="362"/>
      <c r="D49" s="362"/>
      <c r="E49" s="362"/>
      <c r="F49" s="362"/>
      <c r="G49" s="362"/>
      <c r="H49" s="362"/>
      <c r="I49" s="362"/>
    </row>
    <row r="50" spans="1:9" ht="12.75" customHeight="1">
      <c r="A50" s="362"/>
      <c r="B50" s="362"/>
      <c r="C50" s="362"/>
      <c r="D50" s="362"/>
      <c r="E50" s="362"/>
      <c r="F50" s="362"/>
      <c r="G50" s="362"/>
      <c r="H50" s="362"/>
      <c r="I50" s="362"/>
    </row>
    <row r="51" spans="1:9" ht="12.75" customHeight="1">
      <c r="A51" s="362"/>
      <c r="B51" s="362"/>
      <c r="C51" s="362"/>
      <c r="D51" s="362"/>
      <c r="E51" s="362"/>
      <c r="F51" s="362"/>
      <c r="G51" s="362"/>
      <c r="H51" s="362"/>
      <c r="I51" s="362"/>
    </row>
    <row r="52" spans="1:9" ht="12.75" customHeight="1">
      <c r="A52" s="362"/>
      <c r="B52" s="362"/>
      <c r="C52" s="362"/>
      <c r="D52" s="362"/>
      <c r="E52" s="362"/>
      <c r="F52" s="362"/>
      <c r="G52" s="362"/>
      <c r="H52" s="362"/>
      <c r="I52" s="362"/>
    </row>
    <row r="53" spans="1:9" ht="12.75" customHeight="1">
      <c r="A53" s="362"/>
      <c r="B53" s="362"/>
      <c r="C53" s="362"/>
      <c r="D53" s="362"/>
      <c r="E53" s="362"/>
      <c r="F53" s="362"/>
      <c r="G53" s="362"/>
      <c r="H53" s="362"/>
      <c r="I53" s="362"/>
    </row>
    <row r="54" spans="1:9" ht="12.75" customHeight="1">
      <c r="A54" s="362"/>
      <c r="B54" s="362"/>
      <c r="C54" s="362"/>
      <c r="D54" s="362"/>
      <c r="E54" s="362"/>
      <c r="F54" s="362"/>
      <c r="G54" s="362"/>
      <c r="H54" s="362"/>
      <c r="I54" s="362"/>
    </row>
    <row r="55" spans="1:9" ht="12.75" customHeight="1">
      <c r="A55" s="362"/>
      <c r="B55" s="362"/>
      <c r="C55" s="362"/>
      <c r="D55" s="362"/>
      <c r="E55" s="362"/>
      <c r="F55" s="362"/>
      <c r="G55" s="362"/>
      <c r="H55" s="362"/>
      <c r="I55" s="362"/>
    </row>
    <row r="56" spans="1:9" ht="12.75" customHeight="1">
      <c r="A56" s="362"/>
      <c r="B56" s="362"/>
      <c r="C56" s="362"/>
      <c r="D56" s="362"/>
      <c r="E56" s="362"/>
      <c r="F56" s="362"/>
      <c r="G56" s="362"/>
      <c r="H56" s="362"/>
      <c r="I56" s="362"/>
    </row>
    <row r="57" spans="1:9" ht="12.75" customHeight="1">
      <c r="A57" s="362"/>
      <c r="B57" s="362"/>
      <c r="C57" s="362"/>
      <c r="D57" s="362"/>
      <c r="E57" s="362"/>
      <c r="F57" s="362"/>
      <c r="G57" s="362"/>
      <c r="H57" s="362"/>
      <c r="I57" s="362"/>
    </row>
    <row r="58" spans="1:9" ht="12.75" customHeight="1">
      <c r="A58" s="362"/>
      <c r="B58" s="362"/>
      <c r="C58" s="362"/>
      <c r="D58" s="362"/>
      <c r="E58" s="362"/>
      <c r="F58" s="362"/>
      <c r="G58" s="362"/>
      <c r="H58" s="362"/>
      <c r="I58" s="362"/>
    </row>
    <row r="59" spans="1:9" ht="12.75" customHeight="1">
      <c r="A59" s="362"/>
      <c r="B59" s="362"/>
      <c r="C59" s="362"/>
      <c r="D59" s="362"/>
      <c r="E59" s="362"/>
      <c r="F59" s="362"/>
      <c r="G59" s="362"/>
      <c r="H59" s="362"/>
      <c r="I59" s="362"/>
    </row>
    <row r="60" spans="1:9" ht="12.75" customHeight="1">
      <c r="A60" s="362"/>
      <c r="B60" s="362"/>
      <c r="C60" s="362"/>
      <c r="D60" s="362"/>
      <c r="E60" s="362"/>
      <c r="F60" s="362"/>
      <c r="G60" s="362"/>
      <c r="H60" s="362"/>
      <c r="I60" s="362"/>
    </row>
    <row r="61" spans="1:9" ht="12.75" customHeight="1">
      <c r="A61" s="362"/>
      <c r="B61" s="362"/>
      <c r="C61" s="362"/>
      <c r="D61" s="362"/>
      <c r="E61" s="362"/>
      <c r="F61" s="362"/>
      <c r="G61" s="362"/>
      <c r="H61" s="362"/>
      <c r="I61" s="362"/>
    </row>
    <row r="62" spans="1:9" ht="12.75" customHeight="1">
      <c r="A62" s="362"/>
      <c r="B62" s="362"/>
      <c r="C62" s="362"/>
      <c r="D62" s="362"/>
      <c r="E62" s="362"/>
      <c r="F62" s="362"/>
      <c r="G62" s="362"/>
      <c r="H62" s="362"/>
      <c r="I62" s="362"/>
    </row>
    <row r="63" spans="1:9" ht="12.75" customHeight="1">
      <c r="A63" s="362"/>
      <c r="B63" s="362"/>
      <c r="C63" s="362"/>
      <c r="D63" s="362"/>
      <c r="E63" s="362"/>
      <c r="F63" s="362"/>
      <c r="G63" s="362"/>
      <c r="H63" s="362"/>
      <c r="I63" s="362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31"/>
  <dimension ref="A1:X39"/>
  <sheetViews>
    <sheetView showGridLines="0" zoomScaleNormal="100" workbookViewId="0">
      <selection activeCell="B3" sqref="B3:M6"/>
    </sheetView>
  </sheetViews>
  <sheetFormatPr defaultColWidth="9.140625" defaultRowHeight="12"/>
  <cols>
    <col min="1" max="1" width="9.42578125" style="74" customWidth="1"/>
    <col min="2" max="2" width="14.42578125" style="74" customWidth="1"/>
    <col min="3" max="3" width="8" style="74" bestFit="1" customWidth="1"/>
    <col min="4" max="4" width="14.42578125" style="74" customWidth="1"/>
    <col min="5" max="5" width="8" style="74" bestFit="1" customWidth="1"/>
    <col min="6" max="6" width="14.42578125" style="74" customWidth="1"/>
    <col min="7" max="7" width="8" style="74" customWidth="1"/>
    <col min="8" max="8" width="14.42578125" style="74" customWidth="1"/>
    <col min="9" max="9" width="8" style="74" bestFit="1" customWidth="1"/>
    <col min="10" max="10" width="14.42578125" style="74" customWidth="1"/>
    <col min="11" max="11" width="8" style="74" customWidth="1"/>
    <col min="12" max="12" width="14.42578125" style="74" customWidth="1"/>
    <col min="13" max="13" width="8" style="74" customWidth="1"/>
    <col min="14" max="26" width="9.140625" style="74" customWidth="1"/>
    <col min="27" max="16384" width="9.140625" style="74"/>
  </cols>
  <sheetData>
    <row r="1" spans="1:24" ht="18">
      <c r="A1" s="89" t="s">
        <v>57</v>
      </c>
      <c r="M1" s="90" t="e">
        <f>Obsah!#REF!</f>
        <v>#REF!</v>
      </c>
    </row>
    <row r="2" spans="1:24" ht="7.5" customHeight="1"/>
    <row r="3" spans="1:24">
      <c r="A3" s="27"/>
      <c r="B3" s="391"/>
      <c r="C3" s="391"/>
      <c r="D3" s="391"/>
      <c r="E3" s="391"/>
      <c r="F3" s="391"/>
      <c r="G3" s="392"/>
      <c r="H3" s="398"/>
      <c r="I3" s="391"/>
      <c r="J3" s="391"/>
      <c r="K3" s="391"/>
      <c r="L3" s="391"/>
      <c r="M3" s="391"/>
      <c r="N3" s="9"/>
    </row>
    <row r="4" spans="1:24">
      <c r="A4" s="27"/>
      <c r="B4" s="399"/>
      <c r="C4" s="400"/>
      <c r="D4" s="400"/>
      <c r="E4" s="400"/>
      <c r="F4" s="400"/>
      <c r="G4" s="401"/>
      <c r="H4" s="399"/>
      <c r="I4" s="400"/>
      <c r="J4" s="400"/>
      <c r="K4" s="400"/>
      <c r="L4" s="400"/>
      <c r="M4" s="400"/>
      <c r="N4" s="39"/>
    </row>
    <row r="5" spans="1:24">
      <c r="A5" s="15"/>
      <c r="B5" s="397"/>
      <c r="C5" s="396"/>
      <c r="D5" s="397"/>
      <c r="E5" s="396"/>
      <c r="F5" s="397"/>
      <c r="G5" s="396"/>
      <c r="H5" s="397"/>
      <c r="I5" s="396"/>
      <c r="J5" s="397"/>
      <c r="K5" s="396"/>
      <c r="L5" s="397"/>
      <c r="M5" s="395"/>
      <c r="N5" s="58"/>
    </row>
    <row r="6" spans="1:24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58"/>
    </row>
    <row r="7" spans="1:24">
      <c r="A7" s="388"/>
      <c r="B7" s="386"/>
      <c r="C7" s="387"/>
      <c r="D7" s="387"/>
      <c r="E7" s="387"/>
      <c r="F7" s="387"/>
      <c r="G7" s="390"/>
      <c r="H7" s="386"/>
      <c r="I7" s="387"/>
      <c r="J7" s="387"/>
      <c r="K7" s="387"/>
      <c r="L7" s="387"/>
      <c r="M7" s="387"/>
      <c r="N7" s="40"/>
    </row>
    <row r="8" spans="1:24">
      <c r="A8" s="389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4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  <c r="X9" s="93"/>
    </row>
    <row r="10" spans="1:24">
      <c r="A10" s="26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  <c r="X10" s="93"/>
    </row>
    <row r="11" spans="1:24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  <c r="X11" s="93"/>
    </row>
    <row r="12" spans="1:24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  <c r="X12" s="93"/>
    </row>
    <row r="13" spans="1:24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  <c r="X13" s="93"/>
    </row>
    <row r="14" spans="1:24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  <c r="X14" s="93"/>
    </row>
    <row r="15" spans="1:24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  <c r="X15" s="93"/>
    </row>
    <row r="16" spans="1:24" ht="12.75" thickBot="1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  <c r="X16" s="93"/>
    </row>
    <row r="17" spans="1:15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15">
      <c r="A18" s="28"/>
      <c r="B18" s="391"/>
      <c r="C18" s="391"/>
      <c r="D18" s="391"/>
      <c r="E18" s="391"/>
      <c r="F18" s="391"/>
      <c r="G18" s="392"/>
      <c r="H18" s="98"/>
      <c r="I18" s="98"/>
      <c r="J18" s="98"/>
      <c r="K18" s="98"/>
      <c r="L18" s="98"/>
      <c r="M18" s="98"/>
      <c r="N18" s="101"/>
      <c r="O18" s="98"/>
    </row>
    <row r="19" spans="1:15">
      <c r="A19" s="36"/>
      <c r="B19" s="393"/>
      <c r="C19" s="394"/>
      <c r="D19" s="394"/>
      <c r="E19" s="394"/>
      <c r="F19" s="394"/>
      <c r="G19" s="394"/>
      <c r="H19" s="101"/>
      <c r="I19" s="102"/>
      <c r="J19" s="103"/>
      <c r="K19" s="50"/>
      <c r="L19" s="103"/>
      <c r="M19" s="104"/>
      <c r="N19" s="101"/>
      <c r="O19" s="98"/>
    </row>
    <row r="20" spans="1:15">
      <c r="A20" s="37"/>
      <c r="B20" s="395"/>
      <c r="C20" s="396"/>
      <c r="D20" s="395"/>
      <c r="E20" s="396"/>
      <c r="F20" s="395"/>
      <c r="G20" s="396"/>
      <c r="H20" s="101"/>
      <c r="I20" s="102"/>
      <c r="J20" s="103"/>
      <c r="K20" s="50"/>
      <c r="L20" s="103"/>
      <c r="M20" s="104"/>
      <c r="N20" s="101"/>
      <c r="O20" s="98"/>
    </row>
    <row r="21" spans="1:15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</row>
    <row r="22" spans="1:15">
      <c r="A22" s="384"/>
      <c r="B22" s="386"/>
      <c r="C22" s="387"/>
      <c r="D22" s="387"/>
      <c r="E22" s="387"/>
      <c r="F22" s="387"/>
      <c r="G22" s="387"/>
      <c r="H22" s="101"/>
      <c r="I22" s="102"/>
      <c r="J22" s="103"/>
      <c r="K22" s="50"/>
      <c r="L22" s="103"/>
      <c r="M22" s="104"/>
      <c r="N22" s="101"/>
      <c r="O22" s="98"/>
    </row>
    <row r="23" spans="1:15">
      <c r="A23" s="385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</row>
    <row r="24" spans="1:15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</row>
    <row r="25" spans="1:15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15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15" ht="12.75" thickBot="1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15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  <c r="N28" s="98"/>
      <c r="O28" s="98"/>
    </row>
    <row r="29" spans="1:15">
      <c r="A29" s="17"/>
      <c r="B29" s="17"/>
      <c r="C29" s="38"/>
      <c r="D29" s="8"/>
      <c r="E29" s="8"/>
      <c r="F29" s="8"/>
      <c r="G29" s="99"/>
      <c r="H29" s="98"/>
      <c r="I29" s="98"/>
      <c r="J29" s="98"/>
      <c r="K29" s="98"/>
      <c r="L29" s="98"/>
      <c r="M29" s="98"/>
      <c r="N29" s="98"/>
      <c r="O29" s="98"/>
    </row>
    <row r="30" spans="1:15">
      <c r="J30" s="103"/>
      <c r="K30" s="103"/>
      <c r="L30" s="103"/>
      <c r="M30" s="103"/>
    </row>
    <row r="31" spans="1:15">
      <c r="H31" s="103"/>
      <c r="I31" s="105"/>
      <c r="J31" s="103"/>
      <c r="K31" s="93"/>
      <c r="L31" s="93"/>
      <c r="M31" s="93"/>
    </row>
    <row r="32" spans="1:15">
      <c r="H32" s="103"/>
      <c r="I32" s="105"/>
      <c r="J32" s="103"/>
      <c r="K32" s="93"/>
      <c r="L32" s="93"/>
      <c r="M32" s="93"/>
    </row>
    <row r="33" spans="8:13" ht="12.75" customHeight="1">
      <c r="H33" s="103"/>
      <c r="I33" s="105"/>
      <c r="J33" s="103"/>
      <c r="K33" s="93"/>
      <c r="L33" s="93"/>
      <c r="M33" s="93"/>
    </row>
    <row r="34" spans="8:13">
      <c r="H34" s="103"/>
      <c r="I34" s="105"/>
      <c r="J34" s="103"/>
      <c r="K34" s="93"/>
      <c r="L34" s="93"/>
      <c r="M34" s="93"/>
    </row>
    <row r="35" spans="8:13" ht="13.5" customHeight="1">
      <c r="H35" s="103"/>
      <c r="I35" s="105"/>
      <c r="J35" s="103"/>
      <c r="K35" s="93"/>
      <c r="L35" s="93"/>
      <c r="M35" s="93"/>
    </row>
    <row r="36" spans="8:13" ht="12.75" customHeight="1">
      <c r="H36" s="103"/>
      <c r="I36" s="105"/>
      <c r="J36" s="103"/>
      <c r="K36" s="93"/>
      <c r="L36" s="93"/>
      <c r="M36" s="93"/>
    </row>
    <row r="37" spans="8:13" ht="12.75" customHeight="1">
      <c r="H37" s="103"/>
      <c r="I37" s="105"/>
      <c r="J37" s="103"/>
      <c r="K37" s="93"/>
      <c r="L37" s="93"/>
      <c r="M37" s="93"/>
    </row>
    <row r="38" spans="8:13" ht="12.75" customHeight="1">
      <c r="H38" s="103"/>
      <c r="I38" s="105"/>
      <c r="J38" s="103"/>
      <c r="K38" s="93"/>
      <c r="L38" s="93"/>
      <c r="M38" s="93"/>
    </row>
    <row r="39" spans="8:13" ht="12.75" customHeight="1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32"/>
  <dimension ref="A1:U45"/>
  <sheetViews>
    <sheetView showGridLines="0" zoomScaleNormal="100" workbookViewId="0">
      <selection activeCell="B3" sqref="B3:M6"/>
    </sheetView>
  </sheetViews>
  <sheetFormatPr defaultColWidth="9.140625" defaultRowHeight="12"/>
  <cols>
    <col min="1" max="1" width="9.42578125" style="74" customWidth="1"/>
    <col min="2" max="2" width="14.42578125" style="74" customWidth="1"/>
    <col min="3" max="3" width="8" style="74" bestFit="1" customWidth="1"/>
    <col min="4" max="4" width="14.42578125" style="74" customWidth="1"/>
    <col min="5" max="5" width="8" style="74" bestFit="1" customWidth="1"/>
    <col min="6" max="6" width="14.42578125" style="74" customWidth="1"/>
    <col min="7" max="7" width="8" style="74" bestFit="1" customWidth="1"/>
    <col min="8" max="8" width="14.42578125" style="74" customWidth="1"/>
    <col min="9" max="9" width="8" style="74" bestFit="1" customWidth="1"/>
    <col min="10" max="10" width="14.42578125" style="74" customWidth="1"/>
    <col min="11" max="11" width="8" style="74" bestFit="1" customWidth="1"/>
    <col min="12" max="12" width="14.42578125" style="74" customWidth="1"/>
    <col min="13" max="13" width="8" style="74" bestFit="1" customWidth="1"/>
    <col min="14" max="26" width="9.140625" style="74" customWidth="1"/>
    <col min="27" max="16384" width="9.140625" style="74"/>
  </cols>
  <sheetData>
    <row r="1" spans="1:21" ht="18">
      <c r="A1" s="89" t="s">
        <v>58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0" t="e">
        <f>Obsah!#REF!</f>
        <v>#REF!</v>
      </c>
      <c r="N1" s="20"/>
      <c r="O1" s="20"/>
      <c r="P1" s="106"/>
    </row>
    <row r="2" spans="1:21" ht="7.5" customHeight="1">
      <c r="A2" s="89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20"/>
      <c r="O2" s="20"/>
      <c r="P2" s="106"/>
    </row>
    <row r="3" spans="1:21">
      <c r="A3" s="27"/>
      <c r="B3" s="391"/>
      <c r="C3" s="391"/>
      <c r="D3" s="391"/>
      <c r="E3" s="391"/>
      <c r="F3" s="391"/>
      <c r="G3" s="392"/>
      <c r="H3" s="398"/>
      <c r="I3" s="391"/>
      <c r="J3" s="391"/>
      <c r="K3" s="391"/>
      <c r="L3" s="391"/>
      <c r="M3" s="391"/>
      <c r="N3" s="20"/>
      <c r="O3" s="106"/>
      <c r="P3" s="106"/>
    </row>
    <row r="4" spans="1:21" ht="13.5" customHeight="1">
      <c r="A4" s="27"/>
      <c r="B4" s="399"/>
      <c r="C4" s="400"/>
      <c r="D4" s="400"/>
      <c r="E4" s="400"/>
      <c r="F4" s="400"/>
      <c r="G4" s="401"/>
      <c r="H4" s="399"/>
      <c r="I4" s="400"/>
      <c r="J4" s="400"/>
      <c r="K4" s="400"/>
      <c r="L4" s="400"/>
      <c r="M4" s="400"/>
      <c r="N4" s="20"/>
      <c r="O4" s="106"/>
      <c r="P4" s="106"/>
    </row>
    <row r="5" spans="1:21">
      <c r="A5" s="15"/>
      <c r="B5" s="397"/>
      <c r="C5" s="396"/>
      <c r="D5" s="397"/>
      <c r="E5" s="396"/>
      <c r="F5" s="397"/>
      <c r="G5" s="396"/>
      <c r="H5" s="397"/>
      <c r="I5" s="396"/>
      <c r="J5" s="397"/>
      <c r="K5" s="396"/>
      <c r="L5" s="397"/>
      <c r="M5" s="395"/>
      <c r="N5" s="20"/>
      <c r="O5" s="106"/>
      <c r="P5" s="106"/>
    </row>
    <row r="6" spans="1:21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48"/>
      <c r="N6" s="20"/>
      <c r="O6" s="106"/>
      <c r="P6" s="106"/>
    </row>
    <row r="7" spans="1:21">
      <c r="A7" s="388"/>
      <c r="B7" s="386"/>
      <c r="C7" s="387"/>
      <c r="D7" s="387"/>
      <c r="E7" s="387"/>
      <c r="F7" s="387"/>
      <c r="G7" s="390"/>
      <c r="H7" s="386"/>
      <c r="I7" s="387"/>
      <c r="J7" s="387"/>
      <c r="K7" s="387"/>
      <c r="L7" s="387"/>
      <c r="M7" s="387"/>
      <c r="N7" s="20"/>
      <c r="O7" s="106"/>
      <c r="P7" s="106"/>
    </row>
    <row r="8" spans="1:21">
      <c r="A8" s="389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20"/>
      <c r="O8" s="106"/>
      <c r="P8" s="106"/>
    </row>
    <row r="9" spans="1:21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60"/>
      <c r="O9" s="107"/>
      <c r="P9" s="106"/>
    </row>
    <row r="10" spans="1:21">
      <c r="A10" s="35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60"/>
      <c r="O10" s="107"/>
      <c r="P10" s="106"/>
    </row>
    <row r="11" spans="1:21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60"/>
      <c r="O11" s="107"/>
      <c r="P11" s="106"/>
    </row>
    <row r="12" spans="1:21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60"/>
      <c r="O12" s="107"/>
      <c r="P12" s="106"/>
    </row>
    <row r="13" spans="1:21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60"/>
      <c r="O13" s="107"/>
      <c r="P13" s="106"/>
    </row>
    <row r="14" spans="1:21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60"/>
      <c r="O14" s="107"/>
      <c r="P14" s="20"/>
      <c r="Q14" s="38"/>
      <c r="R14" s="8"/>
      <c r="S14" s="8"/>
      <c r="T14" s="8"/>
      <c r="U14" s="8"/>
    </row>
    <row r="15" spans="1:21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60"/>
      <c r="O15" s="107"/>
      <c r="P15" s="20"/>
      <c r="Q15" s="38"/>
      <c r="R15" s="8"/>
      <c r="S15" s="8"/>
      <c r="T15" s="8"/>
      <c r="U15" s="8"/>
    </row>
    <row r="16" spans="1:21" ht="12.75" thickBot="1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60"/>
      <c r="O16" s="107"/>
      <c r="P16" s="20"/>
      <c r="Q16" s="38"/>
      <c r="R16" s="8"/>
      <c r="S16" s="8"/>
      <c r="T16" s="8"/>
      <c r="U16" s="8"/>
    </row>
    <row r="17" spans="1:20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8"/>
      <c r="O17" s="106"/>
      <c r="P17" s="106"/>
    </row>
    <row r="18" spans="1:20">
      <c r="A18" s="49"/>
      <c r="B18" s="391"/>
      <c r="C18" s="391"/>
      <c r="D18" s="391"/>
      <c r="E18" s="391"/>
      <c r="F18" s="391"/>
      <c r="G18" s="392"/>
      <c r="H18" s="7"/>
      <c r="I18" s="7"/>
      <c r="J18" s="7"/>
      <c r="K18" s="7"/>
      <c r="L18" s="7"/>
      <c r="M18" s="7"/>
      <c r="N18" s="109"/>
      <c r="O18" s="20"/>
      <c r="P18" s="61"/>
      <c r="Q18" s="38"/>
      <c r="R18" s="8"/>
      <c r="S18" s="8"/>
      <c r="T18" s="8"/>
    </row>
    <row r="19" spans="1:20">
      <c r="A19" s="36"/>
      <c r="B19" s="393"/>
      <c r="C19" s="394"/>
      <c r="D19" s="394"/>
      <c r="E19" s="394"/>
      <c r="F19" s="394"/>
      <c r="G19" s="394"/>
      <c r="H19" s="101"/>
      <c r="I19" s="102"/>
      <c r="J19" s="103"/>
      <c r="K19" s="50"/>
      <c r="L19" s="103"/>
      <c r="M19" s="104"/>
      <c r="N19" s="109"/>
      <c r="O19" s="20"/>
      <c r="P19" s="61"/>
      <c r="Q19" s="38"/>
      <c r="R19" s="8"/>
      <c r="S19" s="8"/>
      <c r="T19" s="8"/>
    </row>
    <row r="20" spans="1:20">
      <c r="A20" s="37"/>
      <c r="B20" s="395"/>
      <c r="C20" s="396"/>
      <c r="D20" s="395"/>
      <c r="E20" s="396"/>
      <c r="F20" s="395"/>
      <c r="G20" s="396"/>
      <c r="H20" s="101"/>
      <c r="I20" s="102"/>
      <c r="J20" s="103"/>
      <c r="K20" s="50"/>
      <c r="L20" s="103"/>
      <c r="M20" s="104"/>
      <c r="N20" s="109"/>
      <c r="O20" s="20"/>
      <c r="P20" s="61"/>
      <c r="Q20" s="38"/>
      <c r="R20" s="44"/>
      <c r="S20" s="44"/>
      <c r="T20" s="44"/>
    </row>
    <row r="21" spans="1:20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9"/>
      <c r="O21" s="20"/>
      <c r="P21" s="61"/>
      <c r="Q21" s="38"/>
      <c r="R21" s="8"/>
      <c r="S21" s="8"/>
      <c r="T21" s="8"/>
    </row>
    <row r="22" spans="1:20">
      <c r="A22" s="384"/>
      <c r="B22" s="386"/>
      <c r="C22" s="387"/>
      <c r="D22" s="387"/>
      <c r="E22" s="387"/>
      <c r="F22" s="387"/>
      <c r="G22" s="387"/>
      <c r="H22" s="101"/>
      <c r="I22" s="102"/>
      <c r="J22" s="103"/>
      <c r="K22" s="50"/>
      <c r="L22" s="103"/>
      <c r="M22" s="104"/>
      <c r="N22" s="109"/>
      <c r="O22" s="20"/>
      <c r="P22" s="61"/>
      <c r="Q22" s="38"/>
      <c r="R22" s="8"/>
      <c r="S22" s="8"/>
      <c r="T22" s="8"/>
    </row>
    <row r="23" spans="1:20">
      <c r="A23" s="385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9"/>
      <c r="O23" s="20"/>
      <c r="P23" s="61"/>
      <c r="Q23" s="38"/>
      <c r="R23" s="41"/>
      <c r="S23" s="44"/>
      <c r="T23" s="44"/>
    </row>
    <row r="24" spans="1:20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9"/>
      <c r="O24" s="60"/>
      <c r="P24" s="106"/>
      <c r="T24" s="99"/>
    </row>
    <row r="25" spans="1:20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9"/>
      <c r="O25" s="60"/>
      <c r="P25" s="106"/>
    </row>
    <row r="26" spans="1:20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9"/>
      <c r="O26" s="60"/>
      <c r="P26" s="106"/>
    </row>
    <row r="27" spans="1:20" ht="12.75" thickBot="1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9"/>
      <c r="O27" s="60"/>
      <c r="P27" s="106"/>
    </row>
    <row r="28" spans="1:20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  <c r="N28" s="106"/>
      <c r="O28" s="106"/>
      <c r="P28" s="106"/>
    </row>
    <row r="29" spans="1:20">
      <c r="H29" s="98"/>
      <c r="I29" s="98"/>
      <c r="J29" s="98"/>
      <c r="K29" s="98"/>
      <c r="L29" s="98"/>
      <c r="M29" s="98"/>
      <c r="N29" s="106"/>
      <c r="O29" s="106"/>
      <c r="P29" s="106"/>
    </row>
    <row r="30" spans="1:20">
      <c r="J30" s="103"/>
      <c r="K30" s="103"/>
      <c r="L30" s="103"/>
      <c r="M30" s="103"/>
      <c r="N30" s="106"/>
      <c r="O30" s="106"/>
      <c r="P30" s="106"/>
    </row>
    <row r="31" spans="1:20">
      <c r="H31" s="103"/>
      <c r="I31" s="105"/>
      <c r="J31" s="103"/>
      <c r="K31" s="93"/>
      <c r="L31" s="93"/>
      <c r="M31" s="93"/>
      <c r="N31" s="106"/>
      <c r="O31" s="106"/>
      <c r="P31" s="106"/>
    </row>
    <row r="32" spans="1:20" ht="12.75" customHeight="1">
      <c r="H32" s="103"/>
      <c r="I32" s="105"/>
      <c r="J32" s="103"/>
      <c r="K32" s="93"/>
      <c r="L32" s="93"/>
      <c r="M32" s="93"/>
      <c r="N32" s="106"/>
      <c r="O32" s="106"/>
      <c r="P32" s="106"/>
    </row>
    <row r="33" spans="8:16">
      <c r="H33" s="103"/>
      <c r="I33" s="105"/>
      <c r="J33" s="103"/>
      <c r="K33" s="93"/>
      <c r="L33" s="93"/>
      <c r="M33" s="93"/>
      <c r="N33" s="106"/>
      <c r="O33" s="106"/>
      <c r="P33" s="106"/>
    </row>
    <row r="34" spans="8:16" ht="13.5" customHeight="1">
      <c r="H34" s="103"/>
      <c r="I34" s="105"/>
      <c r="J34" s="103"/>
      <c r="K34" s="93"/>
      <c r="L34" s="93"/>
      <c r="M34" s="93"/>
      <c r="N34" s="106"/>
      <c r="O34" s="106"/>
      <c r="P34" s="106"/>
    </row>
    <row r="35" spans="8:16" ht="12.75" customHeight="1">
      <c r="H35" s="103"/>
      <c r="I35" s="105"/>
      <c r="J35" s="103"/>
      <c r="K35" s="93"/>
      <c r="L35" s="93"/>
      <c r="M35" s="93"/>
      <c r="N35" s="106"/>
      <c r="O35" s="106"/>
      <c r="P35" s="106"/>
    </row>
    <row r="36" spans="8:16" ht="12.75" customHeight="1">
      <c r="H36" s="103"/>
      <c r="I36" s="105"/>
      <c r="J36" s="103"/>
      <c r="K36" s="93"/>
      <c r="L36" s="93"/>
      <c r="M36" s="93"/>
      <c r="N36" s="106"/>
      <c r="O36" s="106"/>
      <c r="P36" s="106"/>
    </row>
    <row r="37" spans="8:16" ht="12.75" customHeight="1">
      <c r="H37" s="103"/>
      <c r="I37" s="105"/>
      <c r="J37" s="103"/>
      <c r="K37" s="93"/>
      <c r="L37" s="93"/>
      <c r="M37" s="93"/>
      <c r="N37" s="106"/>
      <c r="O37" s="106"/>
      <c r="P37" s="106"/>
    </row>
    <row r="38" spans="8:16" ht="12.75" customHeight="1">
      <c r="H38" s="103"/>
      <c r="I38" s="105"/>
      <c r="J38" s="103"/>
      <c r="K38" s="93"/>
      <c r="L38" s="93"/>
      <c r="M38" s="93"/>
      <c r="N38" s="106"/>
      <c r="O38" s="106"/>
      <c r="P38" s="106"/>
    </row>
    <row r="39" spans="8:16">
      <c r="N39" s="106"/>
      <c r="O39" s="106"/>
      <c r="P39" s="106"/>
    </row>
    <row r="40" spans="8:16">
      <c r="N40" s="106"/>
      <c r="O40" s="106"/>
      <c r="P40" s="106"/>
    </row>
    <row r="41" spans="8:16">
      <c r="N41" s="106"/>
      <c r="O41" s="106"/>
      <c r="P41" s="106"/>
    </row>
    <row r="42" spans="8:16">
      <c r="N42" s="106"/>
      <c r="O42" s="106"/>
      <c r="P42" s="106"/>
    </row>
    <row r="43" spans="8:16">
      <c r="N43" s="106"/>
      <c r="O43" s="106"/>
      <c r="P43" s="106"/>
    </row>
    <row r="44" spans="8:16">
      <c r="N44" s="106"/>
      <c r="O44" s="106"/>
      <c r="P44" s="106"/>
    </row>
    <row r="45" spans="8:16">
      <c r="N45" s="106"/>
      <c r="O45" s="106"/>
      <c r="P45" s="106"/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/>
  <dimension ref="A1:O41"/>
  <sheetViews>
    <sheetView showGridLines="0" topLeftCell="A16" zoomScaleNormal="100" zoomScaleSheetLayoutView="100" workbookViewId="0">
      <selection activeCell="O36" sqref="O36"/>
    </sheetView>
  </sheetViews>
  <sheetFormatPr defaultColWidth="9.140625" defaultRowHeight="12"/>
  <cols>
    <col min="1" max="1" width="31.140625" style="74" customWidth="1"/>
    <col min="2" max="9" width="13.28515625" style="74" customWidth="1"/>
    <col min="10" max="15" width="9.140625" style="74" customWidth="1"/>
    <col min="16" max="16384" width="9.140625" style="74"/>
  </cols>
  <sheetData>
    <row r="1" spans="1:15" ht="18">
      <c r="A1" s="236" t="s">
        <v>263</v>
      </c>
      <c r="I1" s="239" t="str">
        <f>'3'!N1</f>
        <v>IV. čtvrtletí 2023</v>
      </c>
    </row>
    <row r="2" spans="1:15" ht="1.5" customHeight="1">
      <c r="E2" s="103"/>
      <c r="F2" s="103"/>
      <c r="G2" s="103"/>
    </row>
    <row r="3" spans="1:15" ht="12" customHeight="1">
      <c r="E3" s="103"/>
      <c r="F3" s="103"/>
      <c r="G3" s="103"/>
    </row>
    <row r="4" spans="1:15">
      <c r="A4" s="7"/>
      <c r="B4" s="126"/>
      <c r="C4" s="126"/>
      <c r="D4" s="126"/>
    </row>
    <row r="5" spans="1:15" ht="12.75" customHeight="1">
      <c r="A5" s="382">
        <v>2024</v>
      </c>
      <c r="B5" s="371" t="s">
        <v>17</v>
      </c>
      <c r="C5" s="373"/>
      <c r="D5" s="371" t="s">
        <v>18</v>
      </c>
      <c r="E5" s="373"/>
      <c r="F5" s="371" t="s">
        <v>19</v>
      </c>
      <c r="G5" s="373"/>
      <c r="H5" s="371" t="s">
        <v>7</v>
      </c>
      <c r="I5" s="372"/>
    </row>
    <row r="6" spans="1:15">
      <c r="A6" s="383"/>
      <c r="B6" s="274" t="s">
        <v>282</v>
      </c>
      <c r="C6" s="275" t="s">
        <v>283</v>
      </c>
      <c r="D6" s="274" t="s">
        <v>282</v>
      </c>
      <c r="E6" s="275" t="s">
        <v>283</v>
      </c>
      <c r="F6" s="274" t="s">
        <v>282</v>
      </c>
      <c r="G6" s="275" t="s">
        <v>283</v>
      </c>
      <c r="H6" s="274" t="s">
        <v>282</v>
      </c>
      <c r="I6" s="293" t="s">
        <v>283</v>
      </c>
      <c r="J6" s="109"/>
      <c r="O6" s="109"/>
    </row>
    <row r="7" spans="1:15" ht="13.5">
      <c r="A7" s="167" t="s">
        <v>192</v>
      </c>
      <c r="B7" s="280">
        <v>1545.7041599999993</v>
      </c>
      <c r="C7" s="323">
        <v>4.1208400214946289E-2</v>
      </c>
      <c r="D7" s="280">
        <v>1545.7322599999993</v>
      </c>
      <c r="E7" s="323">
        <v>4.1212913074053087E-2</v>
      </c>
      <c r="F7" s="280">
        <v>1545.8672599999991</v>
      </c>
      <c r="G7" s="323">
        <v>4.1209516133463506E-2</v>
      </c>
      <c r="H7" s="195">
        <v>1545.8672599999991</v>
      </c>
      <c r="I7" s="201">
        <v>4.1209516133463506E-2</v>
      </c>
      <c r="J7" s="111"/>
      <c r="O7" s="60"/>
    </row>
    <row r="8" spans="1:15">
      <c r="A8" s="167" t="s">
        <v>314</v>
      </c>
      <c r="B8" s="280">
        <v>596154.51799999969</v>
      </c>
      <c r="C8" s="323">
        <v>5.6784520445923518E-2</v>
      </c>
      <c r="D8" s="280">
        <v>879619.22299999965</v>
      </c>
      <c r="E8" s="323">
        <v>5.948766629091435E-2</v>
      </c>
      <c r="F8" s="280">
        <v>1020795.7899999998</v>
      </c>
      <c r="G8" s="323">
        <v>6.137565954912455E-2</v>
      </c>
      <c r="H8" s="195">
        <v>2496569.5309999995</v>
      </c>
      <c r="I8" s="201">
        <v>5.9559758489590116E-2</v>
      </c>
      <c r="J8" s="111"/>
      <c r="O8" s="60"/>
    </row>
    <row r="9" spans="1:15">
      <c r="A9" s="167" t="s">
        <v>315</v>
      </c>
      <c r="B9" s="280">
        <v>365598.31499999994</v>
      </c>
      <c r="C9" s="323">
        <v>6.1833827615007074E-2</v>
      </c>
      <c r="D9" s="280">
        <v>613678.84399999992</v>
      </c>
      <c r="E9" s="323">
        <v>6.7957034247166606E-2</v>
      </c>
      <c r="F9" s="280">
        <v>719529.66899999988</v>
      </c>
      <c r="G9" s="323">
        <v>6.8837361577813616E-2</v>
      </c>
      <c r="H9" s="195">
        <v>1698806.8279999997</v>
      </c>
      <c r="I9" s="202">
        <v>6.6893766215481557E-2</v>
      </c>
      <c r="J9" s="101"/>
      <c r="O9" s="104"/>
    </row>
    <row r="10" spans="1:15">
      <c r="A10" s="170" t="s">
        <v>40</v>
      </c>
      <c r="B10" s="282">
        <v>37402.080000000002</v>
      </c>
      <c r="C10" s="324">
        <v>4.6729775834001612E-2</v>
      </c>
      <c r="D10" s="282">
        <v>57260.58</v>
      </c>
      <c r="E10" s="324">
        <v>4.9624773262322362E-2</v>
      </c>
      <c r="F10" s="282">
        <v>67761.709999999992</v>
      </c>
      <c r="G10" s="324">
        <v>5.3097331929615084E-2</v>
      </c>
      <c r="H10" s="196">
        <v>162424.37</v>
      </c>
      <c r="I10" s="203">
        <v>5.0279321076280754E-2</v>
      </c>
      <c r="J10" s="101"/>
      <c r="O10" s="127"/>
    </row>
    <row r="11" spans="1:15">
      <c r="A11" s="170" t="s">
        <v>39</v>
      </c>
      <c r="B11" s="282">
        <v>6471.768</v>
      </c>
      <c r="C11" s="324">
        <v>0.1387035863470743</v>
      </c>
      <c r="D11" s="282">
        <v>8623.4650000000001</v>
      </c>
      <c r="E11" s="324">
        <v>0.15431688450813782</v>
      </c>
      <c r="F11" s="282">
        <v>9654.0780000000013</v>
      </c>
      <c r="G11" s="324">
        <v>0.15550535489654682</v>
      </c>
      <c r="H11" s="196">
        <v>24749.311000000002</v>
      </c>
      <c r="I11" s="203">
        <v>0.1503397971425349</v>
      </c>
      <c r="J11" s="101"/>
      <c r="O11" s="127"/>
    </row>
    <row r="12" spans="1:15">
      <c r="A12" s="170" t="s">
        <v>38</v>
      </c>
      <c r="B12" s="282">
        <v>0</v>
      </c>
      <c r="C12" s="324">
        <v>0</v>
      </c>
      <c r="D12" s="282">
        <v>0</v>
      </c>
      <c r="E12" s="324">
        <v>0</v>
      </c>
      <c r="F12" s="282">
        <v>0</v>
      </c>
      <c r="G12" s="324">
        <v>0</v>
      </c>
      <c r="H12" s="196">
        <v>0</v>
      </c>
      <c r="I12" s="203">
        <v>0</v>
      </c>
      <c r="J12" s="101"/>
      <c r="O12" s="127"/>
    </row>
    <row r="13" spans="1:15">
      <c r="A13" s="170" t="s">
        <v>60</v>
      </c>
      <c r="B13" s="282">
        <v>361</v>
      </c>
      <c r="C13" s="324">
        <v>4.2003377257696074E-2</v>
      </c>
      <c r="D13" s="282">
        <v>375</v>
      </c>
      <c r="E13" s="324">
        <v>8.5489862612091461E-2</v>
      </c>
      <c r="F13" s="282">
        <v>312</v>
      </c>
      <c r="G13" s="324">
        <v>5.4074374102118419E-2</v>
      </c>
      <c r="H13" s="196">
        <v>1048</v>
      </c>
      <c r="I13" s="203">
        <v>5.5890760867913107E-2</v>
      </c>
      <c r="J13" s="101"/>
      <c r="O13" s="127"/>
    </row>
    <row r="14" spans="1:15">
      <c r="A14" s="170" t="s">
        <v>61</v>
      </c>
      <c r="B14" s="282">
        <v>11</v>
      </c>
      <c r="C14" s="324">
        <v>1.2805593855068202E-3</v>
      </c>
      <c r="D14" s="282">
        <v>59</v>
      </c>
      <c r="E14" s="324">
        <v>6.4726138575318141E-3</v>
      </c>
      <c r="F14" s="282">
        <v>58.414999999999999</v>
      </c>
      <c r="G14" s="324">
        <v>5.7959653084160186E-3</v>
      </c>
      <c r="H14" s="196">
        <v>128.41499999999999</v>
      </c>
      <c r="I14" s="203">
        <v>4.6219234913186134E-3</v>
      </c>
      <c r="J14" s="101"/>
      <c r="O14" s="127"/>
    </row>
    <row r="15" spans="1:15">
      <c r="A15" s="170" t="s">
        <v>62</v>
      </c>
      <c r="B15" s="282">
        <v>21</v>
      </c>
      <c r="C15" s="324">
        <v>0.1131038940054936</v>
      </c>
      <c r="D15" s="282">
        <v>11</v>
      </c>
      <c r="E15" s="324">
        <v>4.1306796845662783E-2</v>
      </c>
      <c r="F15" s="282">
        <v>4.9790000000000001</v>
      </c>
      <c r="G15" s="324">
        <v>1.6241041984023173E-2</v>
      </c>
      <c r="H15" s="196">
        <v>36.978999999999999</v>
      </c>
      <c r="I15" s="203">
        <v>4.8750294974945249E-2</v>
      </c>
      <c r="J15" s="101"/>
      <c r="O15" s="127"/>
    </row>
    <row r="16" spans="1:15">
      <c r="A16" s="170" t="s">
        <v>37</v>
      </c>
      <c r="B16" s="282">
        <v>192</v>
      </c>
      <c r="C16" s="324">
        <v>7.9116659920694011E-5</v>
      </c>
      <c r="D16" s="282">
        <v>269</v>
      </c>
      <c r="E16" s="324">
        <v>6.9270721215301923E-5</v>
      </c>
      <c r="F16" s="282">
        <v>358.149</v>
      </c>
      <c r="G16" s="324">
        <v>7.7878268449427105E-5</v>
      </c>
      <c r="H16" s="196">
        <v>819.149</v>
      </c>
      <c r="I16" s="203">
        <v>7.5089685400038265E-5</v>
      </c>
      <c r="J16" s="101"/>
      <c r="O16" s="127"/>
    </row>
    <row r="17" spans="1:15">
      <c r="A17" s="170" t="s">
        <v>72</v>
      </c>
      <c r="B17" s="282">
        <v>0</v>
      </c>
      <c r="C17" s="324">
        <v>0</v>
      </c>
      <c r="D17" s="282">
        <v>0</v>
      </c>
      <c r="E17" s="324">
        <v>0</v>
      </c>
      <c r="F17" s="282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>
      <c r="A18" s="170" t="s">
        <v>36</v>
      </c>
      <c r="B18" s="282">
        <v>0</v>
      </c>
      <c r="C18" s="324">
        <v>0</v>
      </c>
      <c r="D18" s="282">
        <v>0</v>
      </c>
      <c r="E18" s="324">
        <v>0</v>
      </c>
      <c r="F18" s="282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>
      <c r="A19" s="170" t="s">
        <v>35</v>
      </c>
      <c r="B19" s="282">
        <v>6880.7290000000003</v>
      </c>
      <c r="C19" s="324">
        <v>9.9047956328855144E-2</v>
      </c>
      <c r="D19" s="282">
        <v>7788.6419999999998</v>
      </c>
      <c r="E19" s="324">
        <v>8.8454373604882994E-2</v>
      </c>
      <c r="F19" s="282">
        <v>7957.6459999999997</v>
      </c>
      <c r="G19" s="324">
        <v>9.0483220539999867E-2</v>
      </c>
      <c r="H19" s="196">
        <v>22627.017</v>
      </c>
      <c r="I19" s="203">
        <v>9.2179312864215351E-2</v>
      </c>
      <c r="J19" s="101"/>
      <c r="O19" s="127"/>
    </row>
    <row r="20" spans="1:15">
      <c r="A20" s="170" t="s">
        <v>34</v>
      </c>
      <c r="B20" s="282">
        <v>0</v>
      </c>
      <c r="C20" s="324">
        <v>0</v>
      </c>
      <c r="D20" s="282">
        <v>0</v>
      </c>
      <c r="E20" s="324">
        <v>0</v>
      </c>
      <c r="F20" s="282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>
      <c r="A21" s="170" t="s">
        <v>33</v>
      </c>
      <c r="B21" s="282">
        <v>49290.21</v>
      </c>
      <c r="C21" s="324">
        <v>0.19210451020766878</v>
      </c>
      <c r="D21" s="282">
        <v>115929</v>
      </c>
      <c r="E21" s="324">
        <v>0.33016001059710848</v>
      </c>
      <c r="F21" s="282">
        <v>99948</v>
      </c>
      <c r="G21" s="324">
        <v>0.29332150358760362</v>
      </c>
      <c r="H21" s="196">
        <v>265167.20999999996</v>
      </c>
      <c r="I21" s="203">
        <v>0.27957791819823774</v>
      </c>
      <c r="J21" s="101"/>
      <c r="O21" s="127"/>
    </row>
    <row r="22" spans="1:15">
      <c r="A22" s="170" t="s">
        <v>32</v>
      </c>
      <c r="B22" s="282">
        <v>0</v>
      </c>
      <c r="C22" s="324">
        <v>0</v>
      </c>
      <c r="D22" s="282">
        <v>0</v>
      </c>
      <c r="E22" s="324">
        <v>0</v>
      </c>
      <c r="F22" s="282">
        <v>0</v>
      </c>
      <c r="G22" s="324">
        <v>0</v>
      </c>
      <c r="H22" s="196">
        <v>0</v>
      </c>
      <c r="I22" s="203">
        <v>0</v>
      </c>
      <c r="J22" s="101"/>
      <c r="O22" s="127"/>
    </row>
    <row r="23" spans="1:15">
      <c r="A23" s="170" t="s">
        <v>3</v>
      </c>
      <c r="B23" s="282">
        <v>0</v>
      </c>
      <c r="C23" s="324">
        <v>0</v>
      </c>
      <c r="D23" s="282">
        <v>0</v>
      </c>
      <c r="E23" s="324">
        <v>0</v>
      </c>
      <c r="F23" s="282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>
      <c r="A24" s="170" t="s">
        <v>31</v>
      </c>
      <c r="B24" s="282">
        <v>2.2370000000000001</v>
      </c>
      <c r="C24" s="324">
        <v>3.181893051411255E-4</v>
      </c>
      <c r="D24" s="282">
        <v>15.823</v>
      </c>
      <c r="E24" s="324">
        <v>8.8805091933446753E-4</v>
      </c>
      <c r="F24" s="282">
        <v>15.788</v>
      </c>
      <c r="G24" s="324">
        <v>7.033795632684749E-4</v>
      </c>
      <c r="H24" s="196">
        <v>33.847999999999999</v>
      </c>
      <c r="I24" s="203">
        <v>7.1569338315163726E-4</v>
      </c>
      <c r="J24" s="101"/>
      <c r="O24" s="127"/>
    </row>
    <row r="25" spans="1:15">
      <c r="A25" s="170" t="s">
        <v>30</v>
      </c>
      <c r="B25" s="282">
        <v>264966.29099999997</v>
      </c>
      <c r="C25" s="324">
        <v>0.16452477306581098</v>
      </c>
      <c r="D25" s="282">
        <v>423347.33399999992</v>
      </c>
      <c r="E25" s="324">
        <v>0.17526065688708675</v>
      </c>
      <c r="F25" s="282">
        <v>533458.90399999986</v>
      </c>
      <c r="G25" s="324">
        <v>0.18717354581649315</v>
      </c>
      <c r="H25" s="196">
        <v>1221772.5289999996</v>
      </c>
      <c r="I25" s="203">
        <v>0.17768391369472311</v>
      </c>
      <c r="J25" s="101"/>
      <c r="O25" s="98"/>
    </row>
    <row r="26" spans="1:15" ht="13.5" customHeight="1">
      <c r="A26" s="168" t="s">
        <v>317</v>
      </c>
      <c r="B26" s="280">
        <v>327087.81800000003</v>
      </c>
      <c r="C26" s="323">
        <v>6.0545175613617649E-2</v>
      </c>
      <c r="D26" s="280">
        <v>558335.37599999981</v>
      </c>
      <c r="E26" s="323">
        <v>6.71746469397482E-2</v>
      </c>
      <c r="F26" s="280">
        <v>660885.201</v>
      </c>
      <c r="G26" s="323">
        <v>6.855403085011319E-2</v>
      </c>
      <c r="H26" s="195">
        <v>1546308.395</v>
      </c>
      <c r="I26" s="202">
        <v>6.6210498026008729E-2</v>
      </c>
      <c r="J26" s="10"/>
      <c r="O26" s="78"/>
    </row>
    <row r="27" spans="1:15" ht="12.75" customHeight="1">
      <c r="A27" s="170" t="s">
        <v>26</v>
      </c>
      <c r="B27" s="282">
        <v>27226.491000000002</v>
      </c>
      <c r="C27" s="324">
        <v>2.3463446027546783E-2</v>
      </c>
      <c r="D27" s="282">
        <v>51328.334000000003</v>
      </c>
      <c r="E27" s="324">
        <v>3.3257584981024185E-2</v>
      </c>
      <c r="F27" s="282">
        <v>63214.950000000004</v>
      </c>
      <c r="G27" s="324">
        <v>3.8860998676399409E-2</v>
      </c>
      <c r="H27" s="196">
        <v>141769.77500000002</v>
      </c>
      <c r="I27" s="203">
        <v>3.2738035069350573E-2</v>
      </c>
      <c r="J27" s="101"/>
      <c r="O27" s="78"/>
    </row>
    <row r="28" spans="1:15" ht="12.75" customHeight="1">
      <c r="A28" s="170" t="s">
        <v>0</v>
      </c>
      <c r="B28" s="282">
        <v>245.44</v>
      </c>
      <c r="C28" s="324">
        <v>1.3643574111453761E-3</v>
      </c>
      <c r="D28" s="282">
        <v>790.7</v>
      </c>
      <c r="E28" s="324">
        <v>3.4706236159341101E-3</v>
      </c>
      <c r="F28" s="282">
        <v>1016.52</v>
      </c>
      <c r="G28" s="324">
        <v>3.8227638487105964E-3</v>
      </c>
      <c r="H28" s="196">
        <v>2052.66</v>
      </c>
      <c r="I28" s="203">
        <v>3.0471487234293398E-3</v>
      </c>
      <c r="J28" s="101"/>
      <c r="O28" s="78"/>
    </row>
    <row r="29" spans="1:15" ht="12.75" customHeight="1">
      <c r="A29" s="170" t="s">
        <v>1</v>
      </c>
      <c r="B29" s="282">
        <v>39</v>
      </c>
      <c r="C29" s="324">
        <v>1.2644684369224786E-3</v>
      </c>
      <c r="D29" s="282">
        <v>83</v>
      </c>
      <c r="E29" s="324">
        <v>1.2103023737791696E-3</v>
      </c>
      <c r="F29" s="282">
        <v>105</v>
      </c>
      <c r="G29" s="324">
        <v>1.0827568375011529E-3</v>
      </c>
      <c r="H29" s="196">
        <v>227</v>
      </c>
      <c r="I29" s="203">
        <v>1.1558304574116041E-3</v>
      </c>
      <c r="J29" s="101"/>
      <c r="O29" s="78"/>
    </row>
    <row r="30" spans="1:15" ht="12.75" customHeight="1">
      <c r="A30" s="170" t="s">
        <v>2</v>
      </c>
      <c r="B30" s="282">
        <v>57.79</v>
      </c>
      <c r="C30" s="324">
        <v>3.862267491196282E-3</v>
      </c>
      <c r="D30" s="282">
        <v>120.09</v>
      </c>
      <c r="E30" s="324">
        <v>3.7118904161177824E-3</v>
      </c>
      <c r="F30" s="282">
        <v>169.32999999999998</v>
      </c>
      <c r="G30" s="324">
        <v>4.1874524605567589E-3</v>
      </c>
      <c r="H30" s="196">
        <v>347.21</v>
      </c>
      <c r="I30" s="203">
        <v>3.956675018216475E-3</v>
      </c>
      <c r="J30" s="101"/>
    </row>
    <row r="31" spans="1:15">
      <c r="A31" s="170" t="s">
        <v>6</v>
      </c>
      <c r="B31" s="282">
        <v>4539.5780000000004</v>
      </c>
      <c r="C31" s="324">
        <v>9.7188172572827872E-2</v>
      </c>
      <c r="D31" s="282">
        <v>4996</v>
      </c>
      <c r="E31" s="324">
        <v>8.9761919982314961E-2</v>
      </c>
      <c r="F31" s="282">
        <v>4797.4920000000002</v>
      </c>
      <c r="G31" s="324">
        <v>8.91908470164436E-2</v>
      </c>
      <c r="H31" s="196">
        <v>14333.070000000002</v>
      </c>
      <c r="I31" s="203">
        <v>9.1786532528132084E-2</v>
      </c>
      <c r="J31" s="101"/>
    </row>
    <row r="32" spans="1:15">
      <c r="A32" s="170" t="s">
        <v>25</v>
      </c>
      <c r="B32" s="282">
        <v>197466.75900000005</v>
      </c>
      <c r="C32" s="324">
        <v>7.1656396647241175E-2</v>
      </c>
      <c r="D32" s="282">
        <v>320987.54699999985</v>
      </c>
      <c r="E32" s="324">
        <v>7.5532913194641324E-2</v>
      </c>
      <c r="F32" s="282">
        <v>396491.33199999999</v>
      </c>
      <c r="G32" s="324">
        <v>8.2358142021422109E-2</v>
      </c>
      <c r="H32" s="196">
        <v>914945.6379999998</v>
      </c>
      <c r="I32" s="203">
        <v>7.7409078475788928E-2</v>
      </c>
      <c r="J32" s="101"/>
    </row>
    <row r="33" spans="1:10">
      <c r="A33" s="170" t="s">
        <v>5</v>
      </c>
      <c r="B33" s="282">
        <v>51823.657999999996</v>
      </c>
      <c r="C33" s="324">
        <v>4.7531975101544471E-2</v>
      </c>
      <c r="D33" s="282">
        <v>93635.614999999991</v>
      </c>
      <c r="E33" s="324">
        <v>4.8551032810909001E-2</v>
      </c>
      <c r="F33" s="282">
        <v>105245.359</v>
      </c>
      <c r="G33" s="324">
        <v>4.203103384194596E-2</v>
      </c>
      <c r="H33" s="196">
        <v>250704.63199999998</v>
      </c>
      <c r="I33" s="203">
        <v>4.539378889106193E-2</v>
      </c>
      <c r="J33" s="101"/>
    </row>
    <row r="34" spans="1:10">
      <c r="A34" s="170" t="s">
        <v>3</v>
      </c>
      <c r="B34" s="282">
        <v>45689.101999999999</v>
      </c>
      <c r="C34" s="324">
        <v>0.36979462057796064</v>
      </c>
      <c r="D34" s="282">
        <v>86394.09</v>
      </c>
      <c r="E34" s="324">
        <v>0.42003070955405514</v>
      </c>
      <c r="F34" s="282">
        <v>89845.218000000008</v>
      </c>
      <c r="G34" s="324">
        <v>0.37699023200936765</v>
      </c>
      <c r="H34" s="196">
        <v>221928.40999999997</v>
      </c>
      <c r="I34" s="203">
        <v>0.39102178512620528</v>
      </c>
      <c r="J34" s="101"/>
    </row>
    <row r="35" spans="1:10" ht="12" customHeight="1">
      <c r="A35" s="190" t="s">
        <v>326</v>
      </c>
      <c r="B35" s="71"/>
      <c r="C35" s="8"/>
      <c r="E35" s="103"/>
      <c r="F35" s="103"/>
      <c r="G35" s="103"/>
      <c r="I35" s="3"/>
    </row>
    <row r="36" spans="1:10">
      <c r="A36" s="190"/>
      <c r="B36" s="71"/>
    </row>
    <row r="37" spans="1:10">
      <c r="B37" s="78"/>
      <c r="C37" s="78"/>
    </row>
    <row r="38" spans="1:10">
      <c r="A38" s="103" t="s">
        <v>164</v>
      </c>
      <c r="B38" s="104">
        <f>+I7</f>
        <v>4.1209516133463506E-2</v>
      </c>
      <c r="C38" s="93" t="str">
        <f>+B5</f>
        <v>Říjen</v>
      </c>
      <c r="D38" s="103" t="str">
        <f>+D5</f>
        <v>Listopad</v>
      </c>
      <c r="E38" s="103" t="str">
        <f>+F5</f>
        <v>Prosinec</v>
      </c>
    </row>
    <row r="39" spans="1:10">
      <c r="A39" s="103" t="s">
        <v>59</v>
      </c>
      <c r="B39" s="104">
        <f t="shared" ref="B39:B40" si="0">+I8</f>
        <v>5.9559758489590116E-2</v>
      </c>
      <c r="C39" s="93"/>
      <c r="D39" s="103"/>
      <c r="E39" s="103"/>
      <c r="H39" s="116">
        <f>I7</f>
        <v>4.1209516133463506E-2</v>
      </c>
    </row>
    <row r="40" spans="1:10">
      <c r="A40" s="103" t="s">
        <v>116</v>
      </c>
      <c r="B40" s="104">
        <f t="shared" si="0"/>
        <v>6.6893766215481557E-2</v>
      </c>
      <c r="C40" s="93"/>
      <c r="D40" s="103"/>
      <c r="E40" s="103"/>
      <c r="H40" s="116">
        <f>I8</f>
        <v>5.9559758489590116E-2</v>
      </c>
    </row>
    <row r="41" spans="1:10">
      <c r="B41" s="78"/>
      <c r="C41" s="78"/>
      <c r="H41" s="116">
        <f>I9</f>
        <v>6.6893766215481557E-2</v>
      </c>
    </row>
  </sheetData>
  <mergeCells count="5">
    <mergeCell ref="B5:C5"/>
    <mergeCell ref="D5:E5"/>
    <mergeCell ref="F5:G5"/>
    <mergeCell ref="H5:I5"/>
    <mergeCell ref="A5:A6"/>
  </mergeCells>
  <conditionalFormatting sqref="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{509E85FF-D2E3-4805-AC8F-C52B23CEDDFB}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09E85FF-D2E3-4805-AC8F-C52B23CEDDFB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C27:C34 E10:E25 E27:E34 G10:G25 G27:G34 I10:I25 I27:I34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33"/>
  <dimension ref="A1:O41"/>
  <sheetViews>
    <sheetView showGridLines="0" zoomScaleNormal="100" zoomScaleSheetLayoutView="100" workbookViewId="0">
      <selection activeCell="L29" sqref="L29"/>
    </sheetView>
  </sheetViews>
  <sheetFormatPr defaultColWidth="9.140625" defaultRowHeight="12"/>
  <cols>
    <col min="1" max="1" width="31.7109375" style="74" customWidth="1"/>
    <col min="2" max="9" width="13.28515625" style="74" customWidth="1"/>
    <col min="10" max="15" width="9.140625" style="74" customWidth="1"/>
    <col min="16" max="16384" width="9.140625" style="74"/>
  </cols>
  <sheetData>
    <row r="1" spans="1:15" ht="18">
      <c r="A1" s="236" t="s">
        <v>264</v>
      </c>
      <c r="I1" s="239" t="str">
        <f>'3'!N1</f>
        <v>IV. čtvrtletí 2023</v>
      </c>
    </row>
    <row r="2" spans="1:15" ht="1.5" customHeight="1">
      <c r="E2" s="103"/>
      <c r="F2" s="103"/>
      <c r="G2" s="103"/>
    </row>
    <row r="3" spans="1:15" ht="12" customHeight="1">
      <c r="E3" s="103"/>
      <c r="F3" s="103"/>
      <c r="G3" s="103"/>
    </row>
    <row r="4" spans="1:15">
      <c r="A4" s="7"/>
      <c r="B4" s="126"/>
      <c r="C4" s="126"/>
      <c r="D4" s="126"/>
    </row>
    <row r="5" spans="1:15" ht="12.75" customHeight="1">
      <c r="A5" s="382">
        <v>2024</v>
      </c>
      <c r="B5" s="371" t="s">
        <v>17</v>
      </c>
      <c r="C5" s="373"/>
      <c r="D5" s="371" t="s">
        <v>18</v>
      </c>
      <c r="E5" s="373"/>
      <c r="F5" s="371" t="s">
        <v>19</v>
      </c>
      <c r="G5" s="373"/>
      <c r="H5" s="371" t="s">
        <v>7</v>
      </c>
      <c r="I5" s="372"/>
    </row>
    <row r="6" spans="1:15">
      <c r="A6" s="383"/>
      <c r="B6" s="274" t="s">
        <v>282</v>
      </c>
      <c r="C6" s="275" t="s">
        <v>283</v>
      </c>
      <c r="D6" s="274" t="s">
        <v>282</v>
      </c>
      <c r="E6" s="275" t="s">
        <v>283</v>
      </c>
      <c r="F6" s="274" t="s">
        <v>282</v>
      </c>
      <c r="G6" s="275" t="s">
        <v>283</v>
      </c>
      <c r="H6" s="274" t="s">
        <v>282</v>
      </c>
      <c r="I6" s="293" t="s">
        <v>283</v>
      </c>
      <c r="J6" s="109"/>
      <c r="O6" s="109"/>
    </row>
    <row r="7" spans="1:15" ht="13.5">
      <c r="A7" s="167" t="s">
        <v>192</v>
      </c>
      <c r="B7" s="280">
        <v>2799.3470000000002</v>
      </c>
      <c r="C7" s="323">
        <v>7.4630459373616037E-2</v>
      </c>
      <c r="D7" s="280">
        <v>2799.3470000000002</v>
      </c>
      <c r="E7" s="323">
        <v>7.4637275523454075E-2</v>
      </c>
      <c r="F7" s="195">
        <v>2799.3470000000002</v>
      </c>
      <c r="G7" s="323">
        <v>7.4624606099531948E-2</v>
      </c>
      <c r="H7" s="195">
        <v>2799.3470000000002</v>
      </c>
      <c r="I7" s="201">
        <v>7.4624606099531948E-2</v>
      </c>
      <c r="J7" s="111"/>
      <c r="O7" s="60"/>
    </row>
    <row r="8" spans="1:15">
      <c r="A8" s="167" t="s">
        <v>314</v>
      </c>
      <c r="B8" s="280">
        <v>500731.68500000006</v>
      </c>
      <c r="C8" s="323">
        <v>4.7695367134337904E-2</v>
      </c>
      <c r="D8" s="280">
        <v>660791.60100000002</v>
      </c>
      <c r="E8" s="323">
        <v>4.4688598452931994E-2</v>
      </c>
      <c r="F8" s="195">
        <v>740050.72400000028</v>
      </c>
      <c r="G8" s="323">
        <v>4.4495776462114091E-2</v>
      </c>
      <c r="H8" s="195">
        <v>1901574.0100000002</v>
      </c>
      <c r="I8" s="201">
        <v>4.5365165031200347E-2</v>
      </c>
      <c r="J8" s="111"/>
      <c r="O8" s="60"/>
    </row>
    <row r="9" spans="1:15">
      <c r="A9" s="167" t="s">
        <v>315</v>
      </c>
      <c r="B9" s="280">
        <v>279132.88299999997</v>
      </c>
      <c r="C9" s="323">
        <v>4.7209885442447787E-2</v>
      </c>
      <c r="D9" s="280">
        <v>376693.67700000003</v>
      </c>
      <c r="E9" s="323">
        <v>4.1713976877097818E-2</v>
      </c>
      <c r="F9" s="195">
        <v>448521.75099999993</v>
      </c>
      <c r="G9" s="323">
        <v>4.2910049827425654E-2</v>
      </c>
      <c r="H9" s="195">
        <v>1104348.311</v>
      </c>
      <c r="I9" s="202">
        <v>4.3485825768352721E-2</v>
      </c>
      <c r="J9" s="101"/>
      <c r="O9" s="104"/>
    </row>
    <row r="10" spans="1:15">
      <c r="A10" s="170" t="s">
        <v>40</v>
      </c>
      <c r="B10" s="282">
        <v>42734.383000000002</v>
      </c>
      <c r="C10" s="324">
        <v>5.3391900610724567E-2</v>
      </c>
      <c r="D10" s="282">
        <v>50158.447</v>
      </c>
      <c r="E10" s="324">
        <v>4.3469723142259706E-2</v>
      </c>
      <c r="F10" s="196">
        <v>57046.670999999995</v>
      </c>
      <c r="G10" s="324">
        <v>4.4701145020787508E-2</v>
      </c>
      <c r="H10" s="196">
        <v>149939.50099999999</v>
      </c>
      <c r="I10" s="203">
        <v>4.6414563977045561E-2</v>
      </c>
      <c r="J10" s="101"/>
      <c r="O10" s="127"/>
    </row>
    <row r="11" spans="1:15">
      <c r="A11" s="170" t="s">
        <v>39</v>
      </c>
      <c r="B11" s="282">
        <v>554</v>
      </c>
      <c r="C11" s="324">
        <v>1.1873384032968915E-2</v>
      </c>
      <c r="D11" s="282">
        <v>772</v>
      </c>
      <c r="E11" s="324">
        <v>1.3814938060313621E-2</v>
      </c>
      <c r="F11" s="196">
        <v>602</v>
      </c>
      <c r="G11" s="324">
        <v>9.6968580166558807E-3</v>
      </c>
      <c r="H11" s="196">
        <v>1928</v>
      </c>
      <c r="I11" s="203">
        <v>1.1711644372273931E-2</v>
      </c>
      <c r="J11" s="101"/>
      <c r="O11" s="127"/>
    </row>
    <row r="12" spans="1:15">
      <c r="A12" s="170" t="s">
        <v>38</v>
      </c>
      <c r="B12" s="282">
        <v>0</v>
      </c>
      <c r="C12" s="324">
        <v>0</v>
      </c>
      <c r="D12" s="282">
        <v>0</v>
      </c>
      <c r="E12" s="324">
        <v>0</v>
      </c>
      <c r="F12" s="196">
        <v>0</v>
      </c>
      <c r="G12" s="324">
        <v>0</v>
      </c>
      <c r="H12" s="196">
        <v>0</v>
      </c>
      <c r="I12" s="203">
        <v>0</v>
      </c>
      <c r="J12" s="101"/>
      <c r="O12" s="127"/>
    </row>
    <row r="13" spans="1:15">
      <c r="A13" s="170" t="s">
        <v>60</v>
      </c>
      <c r="B13" s="282">
        <v>0</v>
      </c>
      <c r="C13" s="324">
        <v>0</v>
      </c>
      <c r="D13" s="282">
        <v>0</v>
      </c>
      <c r="E13" s="324">
        <v>0</v>
      </c>
      <c r="F13" s="196">
        <v>0</v>
      </c>
      <c r="G13" s="324">
        <v>0</v>
      </c>
      <c r="H13" s="196">
        <v>0</v>
      </c>
      <c r="I13" s="203">
        <v>0</v>
      </c>
      <c r="J13" s="101"/>
      <c r="O13" s="127"/>
    </row>
    <row r="14" spans="1:15">
      <c r="A14" s="170" t="s">
        <v>61</v>
      </c>
      <c r="B14" s="282">
        <v>343.51</v>
      </c>
      <c r="C14" s="324">
        <v>3.998954131958616E-2</v>
      </c>
      <c r="D14" s="282">
        <v>307.11</v>
      </c>
      <c r="E14" s="324">
        <v>3.3691600708247386E-2</v>
      </c>
      <c r="F14" s="196">
        <v>306.58999999999997</v>
      </c>
      <c r="G14" s="324">
        <v>3.0420012050111567E-2</v>
      </c>
      <c r="H14" s="196">
        <v>957.21</v>
      </c>
      <c r="I14" s="203">
        <v>3.4451982907955384E-2</v>
      </c>
      <c r="J14" s="101"/>
      <c r="O14" s="127"/>
    </row>
    <row r="15" spans="1:15">
      <c r="A15" s="170" t="s">
        <v>62</v>
      </c>
      <c r="B15" s="282">
        <v>153.57000000000002</v>
      </c>
      <c r="C15" s="324">
        <v>0.82711261916303114</v>
      </c>
      <c r="D15" s="282">
        <v>247.9</v>
      </c>
      <c r="E15" s="324">
        <v>0.93090499436725482</v>
      </c>
      <c r="F15" s="196">
        <v>296.49</v>
      </c>
      <c r="G15" s="324">
        <v>0.96712322511408533</v>
      </c>
      <c r="H15" s="196">
        <v>697.96</v>
      </c>
      <c r="I15" s="203">
        <v>0.92013726387173234</v>
      </c>
      <c r="J15" s="101"/>
      <c r="O15" s="127"/>
    </row>
    <row r="16" spans="1:15">
      <c r="A16" s="170" t="s">
        <v>37</v>
      </c>
      <c r="B16" s="282">
        <v>184098.62699999998</v>
      </c>
      <c r="C16" s="324">
        <v>7.586077325117549E-2</v>
      </c>
      <c r="D16" s="282">
        <v>243902.91700000002</v>
      </c>
      <c r="E16" s="324">
        <v>6.2807921810802692E-2</v>
      </c>
      <c r="F16" s="196">
        <v>288638.13</v>
      </c>
      <c r="G16" s="324">
        <v>6.2763368801478273E-2</v>
      </c>
      <c r="H16" s="196">
        <v>716639.674</v>
      </c>
      <c r="I16" s="203">
        <v>6.569286865496507E-2</v>
      </c>
      <c r="J16" s="101"/>
      <c r="O16" s="127"/>
    </row>
    <row r="17" spans="1:15">
      <c r="A17" s="170" t="s">
        <v>72</v>
      </c>
      <c r="B17" s="282">
        <v>0</v>
      </c>
      <c r="C17" s="324">
        <v>0</v>
      </c>
      <c r="D17" s="282">
        <v>0</v>
      </c>
      <c r="E17" s="324">
        <v>0</v>
      </c>
      <c r="F17" s="196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>
      <c r="A18" s="170" t="s">
        <v>36</v>
      </c>
      <c r="B18" s="282">
        <v>0</v>
      </c>
      <c r="C18" s="324">
        <v>0</v>
      </c>
      <c r="D18" s="282">
        <v>0</v>
      </c>
      <c r="E18" s="324">
        <v>0</v>
      </c>
      <c r="F18" s="196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>
      <c r="A19" s="170" t="s">
        <v>35</v>
      </c>
      <c r="B19" s="282">
        <v>0</v>
      </c>
      <c r="C19" s="324">
        <v>0</v>
      </c>
      <c r="D19" s="282">
        <v>0</v>
      </c>
      <c r="E19" s="324">
        <v>0</v>
      </c>
      <c r="F19" s="196">
        <v>0</v>
      </c>
      <c r="G19" s="324">
        <v>0</v>
      </c>
      <c r="H19" s="196">
        <v>0</v>
      </c>
      <c r="I19" s="203">
        <v>0</v>
      </c>
      <c r="J19" s="101"/>
      <c r="O19" s="127"/>
    </row>
    <row r="20" spans="1:15">
      <c r="A20" s="170" t="s">
        <v>34</v>
      </c>
      <c r="B20" s="282">
        <v>0</v>
      </c>
      <c r="C20" s="324">
        <v>0</v>
      </c>
      <c r="D20" s="282">
        <v>0</v>
      </c>
      <c r="E20" s="324">
        <v>0</v>
      </c>
      <c r="F20" s="196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>
      <c r="A21" s="170" t="s">
        <v>33</v>
      </c>
      <c r="B21" s="282">
        <v>0</v>
      </c>
      <c r="C21" s="324">
        <v>0</v>
      </c>
      <c r="D21" s="282">
        <v>322.39999999999998</v>
      </c>
      <c r="E21" s="324">
        <v>9.1817912184619685E-4</v>
      </c>
      <c r="F21" s="196">
        <v>531.55999999999995</v>
      </c>
      <c r="G21" s="324">
        <v>1.5599909797797511E-3</v>
      </c>
      <c r="H21" s="196">
        <v>853.95999999999992</v>
      </c>
      <c r="I21" s="203">
        <v>9.0036908795988432E-4</v>
      </c>
      <c r="J21" s="101"/>
      <c r="O21" s="127"/>
    </row>
    <row r="22" spans="1:15">
      <c r="A22" s="170" t="s">
        <v>32</v>
      </c>
      <c r="B22" s="282">
        <v>0</v>
      </c>
      <c r="C22" s="324">
        <v>0</v>
      </c>
      <c r="D22" s="282">
        <v>0</v>
      </c>
      <c r="E22" s="324">
        <v>0</v>
      </c>
      <c r="F22" s="196">
        <v>0</v>
      </c>
      <c r="G22" s="324">
        <v>0</v>
      </c>
      <c r="H22" s="196">
        <v>0</v>
      </c>
      <c r="I22" s="203">
        <v>0</v>
      </c>
      <c r="J22" s="101"/>
      <c r="O22" s="127"/>
    </row>
    <row r="23" spans="1:15">
      <c r="A23" s="170" t="s">
        <v>3</v>
      </c>
      <c r="B23" s="282">
        <v>0</v>
      </c>
      <c r="C23" s="324">
        <v>0</v>
      </c>
      <c r="D23" s="282">
        <v>0</v>
      </c>
      <c r="E23" s="324">
        <v>0</v>
      </c>
      <c r="F23" s="196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>
      <c r="A24" s="170" t="s">
        <v>31</v>
      </c>
      <c r="B24" s="282">
        <v>0</v>
      </c>
      <c r="C24" s="324">
        <v>0</v>
      </c>
      <c r="D24" s="282">
        <v>55.48</v>
      </c>
      <c r="E24" s="324">
        <v>3.1137625611247083E-3</v>
      </c>
      <c r="F24" s="196">
        <v>307.43</v>
      </c>
      <c r="G24" s="324">
        <v>1.3696477016444594E-2</v>
      </c>
      <c r="H24" s="196">
        <v>362.91</v>
      </c>
      <c r="I24" s="203">
        <v>7.673489886538664E-3</v>
      </c>
      <c r="J24" s="101"/>
      <c r="O24" s="127"/>
    </row>
    <row r="25" spans="1:15">
      <c r="A25" s="170" t="s">
        <v>30</v>
      </c>
      <c r="B25" s="282">
        <v>51248.793000000005</v>
      </c>
      <c r="C25" s="324">
        <v>3.1821768748016795E-2</v>
      </c>
      <c r="D25" s="282">
        <v>80927.423000000039</v>
      </c>
      <c r="E25" s="324">
        <v>3.3502970672207283E-2</v>
      </c>
      <c r="F25" s="196">
        <v>100792.87999999998</v>
      </c>
      <c r="G25" s="324">
        <v>3.5364974885968528E-2</v>
      </c>
      <c r="H25" s="196">
        <v>232969.09600000002</v>
      </c>
      <c r="I25" s="203">
        <v>3.3880988289270733E-2</v>
      </c>
      <c r="J25" s="101"/>
      <c r="O25" s="98"/>
    </row>
    <row r="26" spans="1:15" ht="13.5" customHeight="1">
      <c r="A26" s="168" t="s">
        <v>317</v>
      </c>
      <c r="B26" s="280">
        <v>263370.03099999996</v>
      </c>
      <c r="C26" s="323">
        <v>4.8750775482133427E-2</v>
      </c>
      <c r="D26" s="280">
        <v>362775.90100000001</v>
      </c>
      <c r="E26" s="323">
        <v>4.3646424918495678E-2</v>
      </c>
      <c r="F26" s="195">
        <v>440698.65900000004</v>
      </c>
      <c r="G26" s="323">
        <v>4.5713944598813186E-2</v>
      </c>
      <c r="H26" s="195">
        <v>1066844.591</v>
      </c>
      <c r="I26" s="202">
        <v>4.5680610617433531E-2</v>
      </c>
      <c r="J26" s="10"/>
      <c r="O26" s="78"/>
    </row>
    <row r="27" spans="1:15" ht="12.75" customHeight="1">
      <c r="A27" s="170" t="s">
        <v>26</v>
      </c>
      <c r="B27" s="282">
        <v>12996.630000000001</v>
      </c>
      <c r="C27" s="324">
        <v>1.1200331564761518E-2</v>
      </c>
      <c r="D27" s="282">
        <v>12727.142</v>
      </c>
      <c r="E27" s="324">
        <v>8.2464006455101792E-3</v>
      </c>
      <c r="F27" s="196">
        <v>15346.878000000001</v>
      </c>
      <c r="G27" s="324">
        <v>9.4343981233056939E-3</v>
      </c>
      <c r="H27" s="196">
        <v>41070.65</v>
      </c>
      <c r="I27" s="203">
        <v>9.4841963318417002E-3</v>
      </c>
      <c r="J27" s="101"/>
      <c r="O27" s="78"/>
    </row>
    <row r="28" spans="1:15" ht="12.75" customHeight="1">
      <c r="A28" s="170" t="s">
        <v>0</v>
      </c>
      <c r="B28" s="282">
        <v>7856.73</v>
      </c>
      <c r="C28" s="324">
        <v>4.3674168036457829E-2</v>
      </c>
      <c r="D28" s="282">
        <v>11070.15</v>
      </c>
      <c r="E28" s="324">
        <v>4.8590266879895011E-2</v>
      </c>
      <c r="F28" s="196">
        <v>13799.470000000001</v>
      </c>
      <c r="G28" s="324">
        <v>5.1894812740886968E-2</v>
      </c>
      <c r="H28" s="196">
        <v>32726.35</v>
      </c>
      <c r="I28" s="203">
        <v>4.8581867247864625E-2</v>
      </c>
      <c r="J28" s="101"/>
      <c r="O28" s="78"/>
    </row>
    <row r="29" spans="1:15" ht="12.75" customHeight="1">
      <c r="A29" s="170" t="s">
        <v>1</v>
      </c>
      <c r="B29" s="282">
        <v>1022.235</v>
      </c>
      <c r="C29" s="324">
        <v>3.3143176733780762E-2</v>
      </c>
      <c r="D29" s="282">
        <v>1504.578</v>
      </c>
      <c r="E29" s="324">
        <v>2.1939690661878501E-2</v>
      </c>
      <c r="F29" s="196">
        <v>1777.77</v>
      </c>
      <c r="G29" s="324">
        <v>1.8332310695280234E-2</v>
      </c>
      <c r="H29" s="196">
        <v>4304.5830000000005</v>
      </c>
      <c r="I29" s="203">
        <v>2.1917921312141916E-2</v>
      </c>
      <c r="J29" s="101"/>
      <c r="O29" s="78"/>
    </row>
    <row r="30" spans="1:15" ht="12.75" customHeight="1">
      <c r="A30" s="170" t="s">
        <v>2</v>
      </c>
      <c r="B30" s="282">
        <v>1440.076</v>
      </c>
      <c r="C30" s="324">
        <v>9.6244310774389649E-2</v>
      </c>
      <c r="D30" s="282">
        <v>2775.0030000000002</v>
      </c>
      <c r="E30" s="324">
        <v>8.5773228748422803E-2</v>
      </c>
      <c r="F30" s="196">
        <v>2594.9839999999999</v>
      </c>
      <c r="G30" s="324">
        <v>6.4172752234721672E-2</v>
      </c>
      <c r="H30" s="196">
        <v>6810.0630000000001</v>
      </c>
      <c r="I30" s="203">
        <v>7.7604925389765114E-2</v>
      </c>
      <c r="J30" s="101"/>
    </row>
    <row r="31" spans="1:15">
      <c r="A31" s="170" t="s">
        <v>6</v>
      </c>
      <c r="B31" s="282">
        <v>557.54999999999995</v>
      </c>
      <c r="C31" s="324">
        <v>1.1936630589446898E-2</v>
      </c>
      <c r="D31" s="282">
        <v>758.9</v>
      </c>
      <c r="E31" s="324">
        <v>1.3634972192669903E-2</v>
      </c>
      <c r="F31" s="196">
        <v>619.79</v>
      </c>
      <c r="G31" s="324">
        <v>1.1522602866731527E-2</v>
      </c>
      <c r="H31" s="196">
        <v>1936.2399999999998</v>
      </c>
      <c r="I31" s="203">
        <v>1.2399350295663835E-2</v>
      </c>
      <c r="J31" s="101"/>
    </row>
    <row r="32" spans="1:15">
      <c r="A32" s="170" t="s">
        <v>25</v>
      </c>
      <c r="B32" s="282">
        <v>162163.72399999999</v>
      </c>
      <c r="C32" s="324">
        <v>5.8845692245031181E-2</v>
      </c>
      <c r="D32" s="282">
        <v>229668.60500000001</v>
      </c>
      <c r="E32" s="324">
        <v>5.4044273577377677E-2</v>
      </c>
      <c r="F32" s="196">
        <v>280587.57</v>
      </c>
      <c r="G32" s="324">
        <v>5.828291585326692E-2</v>
      </c>
      <c r="H32" s="196">
        <v>672419.89899999998</v>
      </c>
      <c r="I32" s="203">
        <v>5.6890161085584715E-2</v>
      </c>
      <c r="J32" s="101"/>
    </row>
    <row r="33" spans="1:10">
      <c r="A33" s="170" t="s">
        <v>5</v>
      </c>
      <c r="B33" s="282">
        <v>56920.703999999991</v>
      </c>
      <c r="C33" s="324">
        <v>5.2206918417267704E-2</v>
      </c>
      <c r="D33" s="282">
        <v>83698.506000000008</v>
      </c>
      <c r="E33" s="324">
        <v>4.3398539231360465E-2</v>
      </c>
      <c r="F33" s="196">
        <v>102175.82999999999</v>
      </c>
      <c r="G33" s="324">
        <v>4.0805179528713632E-2</v>
      </c>
      <c r="H33" s="196">
        <v>242795.03999999998</v>
      </c>
      <c r="I33" s="203">
        <v>4.3961640044835465E-2</v>
      </c>
      <c r="J33" s="101"/>
    </row>
    <row r="34" spans="1:10">
      <c r="A34" s="170" t="s">
        <v>3</v>
      </c>
      <c r="B34" s="282">
        <v>20412.381999999998</v>
      </c>
      <c r="C34" s="324">
        <v>0.16521202488905107</v>
      </c>
      <c r="D34" s="282">
        <v>20573.017</v>
      </c>
      <c r="E34" s="324">
        <v>0.10002187566507892</v>
      </c>
      <c r="F34" s="196">
        <v>23796.367000000002</v>
      </c>
      <c r="G34" s="324">
        <v>9.9849475754069189E-2</v>
      </c>
      <c r="H34" s="196">
        <v>64781.766000000003</v>
      </c>
      <c r="I34" s="203">
        <v>0.11414077983502929</v>
      </c>
      <c r="J34" s="101"/>
    </row>
    <row r="35" spans="1:10" ht="11.45" customHeight="1">
      <c r="A35" s="190" t="s">
        <v>326</v>
      </c>
      <c r="B35" s="71"/>
      <c r="C35" s="8"/>
      <c r="E35" s="103"/>
      <c r="F35" s="103"/>
      <c r="G35" s="103"/>
      <c r="I35" s="3"/>
    </row>
    <row r="36" spans="1:10">
      <c r="A36" s="190"/>
      <c r="B36" s="71"/>
    </row>
    <row r="37" spans="1:10">
      <c r="B37" s="78"/>
      <c r="C37" s="78"/>
    </row>
    <row r="38" spans="1:10">
      <c r="A38" s="103" t="s">
        <v>164</v>
      </c>
      <c r="B38" s="104">
        <f>+I7</f>
        <v>7.4624606099531948E-2</v>
      </c>
      <c r="C38" s="93" t="str">
        <f>+B5</f>
        <v>Říjen</v>
      </c>
      <c r="D38" s="103" t="str">
        <f>+D5</f>
        <v>Listopad</v>
      </c>
      <c r="E38" s="103" t="str">
        <f>+F5</f>
        <v>Prosinec</v>
      </c>
    </row>
    <row r="39" spans="1:10">
      <c r="A39" s="103" t="s">
        <v>59</v>
      </c>
      <c r="B39" s="104">
        <f t="shared" ref="B39:B40" si="0">+I8</f>
        <v>4.5365165031200347E-2</v>
      </c>
      <c r="C39" s="93"/>
      <c r="D39" s="103"/>
      <c r="E39" s="103"/>
      <c r="H39" s="116"/>
    </row>
    <row r="40" spans="1:10">
      <c r="A40" s="103" t="s">
        <v>116</v>
      </c>
      <c r="B40" s="104">
        <f t="shared" si="0"/>
        <v>4.3485825768352721E-2</v>
      </c>
      <c r="C40" s="93"/>
      <c r="D40" s="103"/>
      <c r="E40" s="103"/>
      <c r="H40" s="116"/>
    </row>
    <row r="41" spans="1:10">
      <c r="B41" s="78"/>
      <c r="C41" s="78"/>
      <c r="H41" s="116"/>
    </row>
  </sheetData>
  <mergeCells count="5">
    <mergeCell ref="B5:C5"/>
    <mergeCell ref="D5:E5"/>
    <mergeCell ref="F5:G5"/>
    <mergeCell ref="H5:I5"/>
    <mergeCell ref="A5:A6"/>
  </mergeCells>
  <conditionalFormatting sqref="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{DDC7855E-897A-4F10-AF75-4E27822A60E4}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DC7855E-897A-4F10-AF75-4E27822A60E4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C27:C34 E10:E25 E27:E34 G10:G25 G27:G34 I10:I25 I27:I34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4"/>
  <dimension ref="A1:O41"/>
  <sheetViews>
    <sheetView showGridLines="0" zoomScaleNormal="100" zoomScaleSheetLayoutView="100" workbookViewId="0">
      <selection activeCell="O33" sqref="O33"/>
    </sheetView>
  </sheetViews>
  <sheetFormatPr defaultColWidth="9.140625" defaultRowHeight="12"/>
  <cols>
    <col min="1" max="1" width="31.7109375" style="74" customWidth="1"/>
    <col min="2" max="9" width="13.28515625" style="74" customWidth="1"/>
    <col min="10" max="15" width="9.140625" style="74" customWidth="1"/>
    <col min="16" max="16384" width="9.140625" style="74"/>
  </cols>
  <sheetData>
    <row r="1" spans="1:15" ht="18">
      <c r="A1" s="236" t="s">
        <v>265</v>
      </c>
      <c r="I1" s="239" t="str">
        <f>'3'!N1</f>
        <v>IV. čtvrtletí 2023</v>
      </c>
    </row>
    <row r="2" spans="1:15" ht="1.5" customHeight="1">
      <c r="E2" s="103"/>
      <c r="F2" s="103"/>
      <c r="G2" s="103"/>
    </row>
    <row r="3" spans="1:15" ht="12" customHeight="1">
      <c r="E3" s="103"/>
      <c r="F3" s="103"/>
      <c r="G3" s="103"/>
    </row>
    <row r="4" spans="1:15">
      <c r="A4" s="7"/>
      <c r="B4" s="126"/>
      <c r="C4" s="126"/>
      <c r="D4" s="126"/>
    </row>
    <row r="5" spans="1:15" ht="12.75" customHeight="1">
      <c r="A5" s="382">
        <v>2024</v>
      </c>
      <c r="B5" s="371" t="s">
        <v>17</v>
      </c>
      <c r="C5" s="373"/>
      <c r="D5" s="371" t="s">
        <v>18</v>
      </c>
      <c r="E5" s="373"/>
      <c r="F5" s="371" t="s">
        <v>19</v>
      </c>
      <c r="G5" s="373"/>
      <c r="H5" s="371" t="s">
        <v>7</v>
      </c>
      <c r="I5" s="372"/>
    </row>
    <row r="6" spans="1:15">
      <c r="A6" s="383"/>
      <c r="B6" s="274" t="s">
        <v>282</v>
      </c>
      <c r="C6" s="275" t="s">
        <v>283</v>
      </c>
      <c r="D6" s="274" t="s">
        <v>282</v>
      </c>
      <c r="E6" s="275" t="s">
        <v>283</v>
      </c>
      <c r="F6" s="274" t="s">
        <v>282</v>
      </c>
      <c r="G6" s="275" t="s">
        <v>283</v>
      </c>
      <c r="H6" s="274" t="s">
        <v>282</v>
      </c>
      <c r="I6" s="293" t="s">
        <v>283</v>
      </c>
      <c r="J6" s="109"/>
      <c r="O6" s="109"/>
    </row>
    <row r="7" spans="1:15" ht="13.5">
      <c r="A7" s="167" t="s">
        <v>192</v>
      </c>
      <c r="B7" s="280">
        <v>625.64060000000029</v>
      </c>
      <c r="C7" s="323">
        <v>1.6679548973665925E-2</v>
      </c>
      <c r="D7" s="280">
        <v>626.19500000000028</v>
      </c>
      <c r="E7" s="323">
        <v>1.6695853978234688E-2</v>
      </c>
      <c r="F7" s="195">
        <v>625.64060000000029</v>
      </c>
      <c r="G7" s="323">
        <v>1.6678240795040718E-2</v>
      </c>
      <c r="H7" s="195">
        <v>625.64060000000029</v>
      </c>
      <c r="I7" s="201">
        <v>1.6678240795040718E-2</v>
      </c>
      <c r="J7" s="111"/>
      <c r="O7" s="60"/>
    </row>
    <row r="8" spans="1:15">
      <c r="A8" s="167" t="s">
        <v>314</v>
      </c>
      <c r="B8" s="280">
        <v>297782.21900000004</v>
      </c>
      <c r="C8" s="323">
        <v>2.8364157265747647E-2</v>
      </c>
      <c r="D8" s="280">
        <v>408508.8490000001</v>
      </c>
      <c r="E8" s="323">
        <v>2.7626997512988111E-2</v>
      </c>
      <c r="F8" s="195">
        <v>453613.73699999991</v>
      </c>
      <c r="G8" s="323">
        <v>2.7273664881511825E-2</v>
      </c>
      <c r="H8" s="195">
        <v>1159904.8050000002</v>
      </c>
      <c r="I8" s="201">
        <v>2.7671430416377676E-2</v>
      </c>
      <c r="J8" s="111"/>
      <c r="O8" s="60"/>
    </row>
    <row r="9" spans="1:15">
      <c r="A9" s="167" t="s">
        <v>315</v>
      </c>
      <c r="B9" s="280">
        <v>125385.80499999999</v>
      </c>
      <c r="C9" s="323">
        <v>2.1206564509847082E-2</v>
      </c>
      <c r="D9" s="280">
        <v>193453.696</v>
      </c>
      <c r="E9" s="323">
        <v>2.1422507184088228E-2</v>
      </c>
      <c r="F9" s="195">
        <v>228652.50700000004</v>
      </c>
      <c r="G9" s="323">
        <v>2.1875172043854335E-2</v>
      </c>
      <c r="H9" s="195">
        <v>547492.00800000003</v>
      </c>
      <c r="I9" s="202">
        <v>2.1558544376180582E-2</v>
      </c>
      <c r="J9" s="101"/>
      <c r="O9" s="104"/>
    </row>
    <row r="10" spans="1:15">
      <c r="A10" s="170" t="s">
        <v>40</v>
      </c>
      <c r="B10" s="282">
        <v>52368.002</v>
      </c>
      <c r="C10" s="324">
        <v>6.5428045561491441E-2</v>
      </c>
      <c r="D10" s="282">
        <v>83288.173999999985</v>
      </c>
      <c r="E10" s="324">
        <v>7.2181538332005218E-2</v>
      </c>
      <c r="F10" s="196">
        <v>100675.50499999999</v>
      </c>
      <c r="G10" s="324">
        <v>7.8888220296781511E-2</v>
      </c>
      <c r="H10" s="196">
        <v>236331.68099999998</v>
      </c>
      <c r="I10" s="203">
        <v>7.3157719309584882E-2</v>
      </c>
      <c r="J10" s="101"/>
      <c r="O10" s="127"/>
    </row>
    <row r="11" spans="1:15">
      <c r="A11" s="170" t="s">
        <v>39</v>
      </c>
      <c r="B11" s="282">
        <v>3258.4110000000001</v>
      </c>
      <c r="C11" s="324">
        <v>6.9834594115975215E-2</v>
      </c>
      <c r="D11" s="282">
        <v>4695.6659999999993</v>
      </c>
      <c r="E11" s="324">
        <v>8.4028931271917878E-2</v>
      </c>
      <c r="F11" s="196">
        <v>4923.4360000000006</v>
      </c>
      <c r="G11" s="324">
        <v>7.9305415026731177E-2</v>
      </c>
      <c r="H11" s="196">
        <v>12877.512999999999</v>
      </c>
      <c r="I11" s="203">
        <v>7.8224508638658902E-2</v>
      </c>
      <c r="J11" s="101"/>
      <c r="O11" s="127"/>
    </row>
    <row r="12" spans="1:15">
      <c r="A12" s="170" t="s">
        <v>38</v>
      </c>
      <c r="B12" s="282">
        <v>0</v>
      </c>
      <c r="C12" s="324">
        <v>0</v>
      </c>
      <c r="D12" s="282">
        <v>0</v>
      </c>
      <c r="E12" s="324">
        <v>0</v>
      </c>
      <c r="F12" s="196">
        <v>0</v>
      </c>
      <c r="G12" s="324">
        <v>0</v>
      </c>
      <c r="H12" s="196">
        <v>0</v>
      </c>
      <c r="I12" s="203">
        <v>0</v>
      </c>
      <c r="J12" s="101"/>
      <c r="O12" s="127"/>
    </row>
    <row r="13" spans="1:15">
      <c r="A13" s="170" t="s">
        <v>60</v>
      </c>
      <c r="B13" s="282">
        <v>453.4</v>
      </c>
      <c r="C13" s="324">
        <v>5.2754380190136833E-2</v>
      </c>
      <c r="D13" s="282">
        <v>499.25</v>
      </c>
      <c r="E13" s="324">
        <v>0.11381550375756441</v>
      </c>
      <c r="F13" s="196">
        <v>499.83</v>
      </c>
      <c r="G13" s="324">
        <v>8.6628187203403359E-2</v>
      </c>
      <c r="H13" s="196">
        <v>1452.48</v>
      </c>
      <c r="I13" s="203">
        <v>7.7462034680750427E-2</v>
      </c>
      <c r="J13" s="101"/>
      <c r="O13" s="127"/>
    </row>
    <row r="14" spans="1:15">
      <c r="A14" s="170" t="s">
        <v>61</v>
      </c>
      <c r="B14" s="282">
        <v>81.5</v>
      </c>
      <c r="C14" s="324">
        <v>9.4877809017096214E-3</v>
      </c>
      <c r="D14" s="282">
        <v>55.22</v>
      </c>
      <c r="E14" s="324">
        <v>6.0579277493713023E-3</v>
      </c>
      <c r="F14" s="196">
        <v>27.6</v>
      </c>
      <c r="G14" s="324">
        <v>2.7384857059365255E-3</v>
      </c>
      <c r="H14" s="196">
        <v>164.32</v>
      </c>
      <c r="I14" s="203">
        <v>5.914219274177273E-3</v>
      </c>
      <c r="J14" s="101"/>
      <c r="O14" s="127"/>
    </row>
    <row r="15" spans="1:15">
      <c r="A15" s="170" t="s">
        <v>62</v>
      </c>
      <c r="B15" s="282">
        <v>8.6</v>
      </c>
      <c r="C15" s="324">
        <v>4.6318737545106896E-2</v>
      </c>
      <c r="D15" s="282">
        <v>5.4</v>
      </c>
      <c r="E15" s="324">
        <v>2.0277882087870822E-2</v>
      </c>
      <c r="F15" s="196">
        <v>3.9</v>
      </c>
      <c r="G15" s="324">
        <v>1.2721442807328856E-2</v>
      </c>
      <c r="H15" s="196">
        <v>17.899999999999999</v>
      </c>
      <c r="I15" s="203">
        <v>2.3597995620528403E-2</v>
      </c>
      <c r="J15" s="101"/>
      <c r="O15" s="127"/>
    </row>
    <row r="16" spans="1:15">
      <c r="A16" s="170" t="s">
        <v>37</v>
      </c>
      <c r="B16" s="282">
        <v>1634</v>
      </c>
      <c r="C16" s="324">
        <v>6.7331574120007296E-4</v>
      </c>
      <c r="D16" s="282">
        <v>28031.484</v>
      </c>
      <c r="E16" s="324">
        <v>7.2184428007999865E-3</v>
      </c>
      <c r="F16" s="196">
        <v>37726.894999999997</v>
      </c>
      <c r="G16" s="324">
        <v>8.2035835827360942E-3</v>
      </c>
      <c r="H16" s="196">
        <v>67392.379000000001</v>
      </c>
      <c r="I16" s="203">
        <v>6.1777192396867305E-3</v>
      </c>
      <c r="J16" s="101"/>
      <c r="O16" s="127"/>
    </row>
    <row r="17" spans="1:15">
      <c r="A17" s="170" t="s">
        <v>72</v>
      </c>
      <c r="B17" s="282">
        <v>3274.5</v>
      </c>
      <c r="C17" s="324">
        <v>4.0751180720192653E-2</v>
      </c>
      <c r="D17" s="282">
        <v>4998.88</v>
      </c>
      <c r="E17" s="324">
        <v>3.7164725093386142E-2</v>
      </c>
      <c r="F17" s="196">
        <v>5906.83</v>
      </c>
      <c r="G17" s="324">
        <v>3.8395748642118387E-2</v>
      </c>
      <c r="H17" s="196">
        <v>14180.210000000001</v>
      </c>
      <c r="I17" s="203">
        <v>3.8459993533500804E-2</v>
      </c>
      <c r="J17" s="101"/>
      <c r="O17" s="127"/>
    </row>
    <row r="18" spans="1:15">
      <c r="A18" s="170" t="s">
        <v>36</v>
      </c>
      <c r="B18" s="282">
        <v>0</v>
      </c>
      <c r="C18" s="324">
        <v>0</v>
      </c>
      <c r="D18" s="282">
        <v>0</v>
      </c>
      <c r="E18" s="324">
        <v>0</v>
      </c>
      <c r="F18" s="196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>
      <c r="A19" s="170" t="s">
        <v>35</v>
      </c>
      <c r="B19" s="282">
        <v>2148.9229999999998</v>
      </c>
      <c r="C19" s="324">
        <v>3.0933703602928173E-2</v>
      </c>
      <c r="D19" s="282">
        <v>973.48800000000006</v>
      </c>
      <c r="E19" s="324">
        <v>1.1055749031971214E-2</v>
      </c>
      <c r="F19" s="196">
        <v>1412.4449999999999</v>
      </c>
      <c r="G19" s="324">
        <v>1.6060349057449918E-2</v>
      </c>
      <c r="H19" s="196">
        <v>4534.8559999999998</v>
      </c>
      <c r="I19" s="203">
        <v>1.847437114747225E-2</v>
      </c>
      <c r="J19" s="101"/>
      <c r="O19" s="127"/>
    </row>
    <row r="20" spans="1:15">
      <c r="A20" s="170" t="s">
        <v>34</v>
      </c>
      <c r="B20" s="282">
        <v>0</v>
      </c>
      <c r="C20" s="324">
        <v>0</v>
      </c>
      <c r="D20" s="282">
        <v>0</v>
      </c>
      <c r="E20" s="324">
        <v>0</v>
      </c>
      <c r="F20" s="196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>
      <c r="A21" s="170" t="s">
        <v>33</v>
      </c>
      <c r="B21" s="282">
        <v>1184.606</v>
      </c>
      <c r="C21" s="324">
        <v>4.616903750644716E-3</v>
      </c>
      <c r="D21" s="282">
        <v>758.55700000000002</v>
      </c>
      <c r="E21" s="324">
        <v>2.1603325066075858E-3</v>
      </c>
      <c r="F21" s="196">
        <v>882.58900000000006</v>
      </c>
      <c r="G21" s="324">
        <v>2.5901702138099759E-3</v>
      </c>
      <c r="H21" s="196">
        <v>2825.752</v>
      </c>
      <c r="I21" s="203">
        <v>2.9793195829322439E-3</v>
      </c>
      <c r="J21" s="101"/>
      <c r="O21" s="127"/>
    </row>
    <row r="22" spans="1:15">
      <c r="A22" s="170" t="s">
        <v>32</v>
      </c>
      <c r="B22" s="282">
        <v>0</v>
      </c>
      <c r="C22" s="324">
        <v>0</v>
      </c>
      <c r="D22" s="282">
        <v>0</v>
      </c>
      <c r="E22" s="324">
        <v>0</v>
      </c>
      <c r="F22" s="196">
        <v>0</v>
      </c>
      <c r="G22" s="324">
        <v>0</v>
      </c>
      <c r="H22" s="196">
        <v>0</v>
      </c>
      <c r="I22" s="203">
        <v>0</v>
      </c>
      <c r="J22" s="101"/>
      <c r="O22" s="127"/>
    </row>
    <row r="23" spans="1:15">
      <c r="A23" s="170" t="s">
        <v>3</v>
      </c>
      <c r="B23" s="282">
        <v>0</v>
      </c>
      <c r="C23" s="324">
        <v>0</v>
      </c>
      <c r="D23" s="282">
        <v>0</v>
      </c>
      <c r="E23" s="324">
        <v>0</v>
      </c>
      <c r="F23" s="196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>
      <c r="A24" s="170" t="s">
        <v>31</v>
      </c>
      <c r="B24" s="282">
        <v>17</v>
      </c>
      <c r="C24" s="324">
        <v>2.4180680319173592E-3</v>
      </c>
      <c r="D24" s="282">
        <v>25</v>
      </c>
      <c r="E24" s="324">
        <v>1.4031013703698217E-3</v>
      </c>
      <c r="F24" s="196">
        <v>32</v>
      </c>
      <c r="G24" s="324">
        <v>1.4256489754618188E-3</v>
      </c>
      <c r="H24" s="196">
        <v>74</v>
      </c>
      <c r="I24" s="203">
        <v>1.5646806414919983E-3</v>
      </c>
      <c r="J24" s="101"/>
      <c r="O24" s="127"/>
    </row>
    <row r="25" spans="1:15">
      <c r="A25" s="170" t="s">
        <v>30</v>
      </c>
      <c r="B25" s="282">
        <v>60956.86299999999</v>
      </c>
      <c r="C25" s="324">
        <v>3.7849773320330515E-2</v>
      </c>
      <c r="D25" s="282">
        <v>70122.577000000005</v>
      </c>
      <c r="E25" s="324">
        <v>2.9029895597819742E-2</v>
      </c>
      <c r="F25" s="196">
        <v>76561.477000000028</v>
      </c>
      <c r="G25" s="324">
        <v>2.6862956106995441E-2</v>
      </c>
      <c r="H25" s="196">
        <v>207640.91700000002</v>
      </c>
      <c r="I25" s="203">
        <v>3.0197479399801747E-2</v>
      </c>
      <c r="J25" s="101"/>
      <c r="O25" s="98"/>
    </row>
    <row r="26" spans="1:15" ht="13.5" customHeight="1">
      <c r="A26" s="168" t="s">
        <v>317</v>
      </c>
      <c r="B26" s="280">
        <v>111772.966</v>
      </c>
      <c r="C26" s="323">
        <v>2.0689593078409646E-2</v>
      </c>
      <c r="D26" s="280">
        <v>175168.76200000002</v>
      </c>
      <c r="E26" s="323">
        <v>2.107496721150405E-2</v>
      </c>
      <c r="F26" s="195">
        <v>213351.06999999995</v>
      </c>
      <c r="G26" s="323">
        <v>2.2131038511005566E-2</v>
      </c>
      <c r="H26" s="195">
        <v>500292.79799999995</v>
      </c>
      <c r="I26" s="202">
        <v>2.1421752233586871E-2</v>
      </c>
      <c r="J26" s="10"/>
      <c r="O26" s="78"/>
    </row>
    <row r="27" spans="1:15" ht="12.75" customHeight="1">
      <c r="A27" s="170" t="s">
        <v>26</v>
      </c>
      <c r="B27" s="282">
        <v>10321.073999999999</v>
      </c>
      <c r="C27" s="324">
        <v>8.8945712007219881E-3</v>
      </c>
      <c r="D27" s="282">
        <v>16435.641</v>
      </c>
      <c r="E27" s="324">
        <v>1.0649278569514944E-2</v>
      </c>
      <c r="F27" s="196">
        <v>18254.308000000001</v>
      </c>
      <c r="G27" s="324">
        <v>1.1221722694182108E-2</v>
      </c>
      <c r="H27" s="196">
        <v>45011.023000000001</v>
      </c>
      <c r="I27" s="203">
        <v>1.0394122791556559E-2</v>
      </c>
      <c r="J27" s="101"/>
      <c r="O27" s="78"/>
    </row>
    <row r="28" spans="1:15" ht="12.75" customHeight="1">
      <c r="A28" s="170" t="s">
        <v>0</v>
      </c>
      <c r="B28" s="282">
        <v>3274.5</v>
      </c>
      <c r="C28" s="324">
        <v>1.8202364499655857E-2</v>
      </c>
      <c r="D28" s="282">
        <v>4998.93</v>
      </c>
      <c r="E28" s="324">
        <v>2.1941829407362466E-2</v>
      </c>
      <c r="F28" s="196">
        <v>5906.83</v>
      </c>
      <c r="G28" s="324">
        <v>2.2213449990633939E-2</v>
      </c>
      <c r="H28" s="196">
        <v>14180.26</v>
      </c>
      <c r="I28" s="203">
        <v>2.1050422942375326E-2</v>
      </c>
      <c r="J28" s="101"/>
      <c r="O28" s="78"/>
    </row>
    <row r="29" spans="1:15" ht="12.75" customHeight="1">
      <c r="A29" s="170" t="s">
        <v>1</v>
      </c>
      <c r="B29" s="282">
        <v>156.65</v>
      </c>
      <c r="C29" s="324">
        <v>5.0789482216386222E-3</v>
      </c>
      <c r="D29" s="282">
        <v>380.61</v>
      </c>
      <c r="E29" s="324">
        <v>5.5500383913745753E-3</v>
      </c>
      <c r="F29" s="196">
        <v>429.12</v>
      </c>
      <c r="G29" s="324">
        <v>4.4250725153189971E-3</v>
      </c>
      <c r="H29" s="196">
        <v>966.38</v>
      </c>
      <c r="I29" s="203">
        <v>4.9205790195305105E-3</v>
      </c>
      <c r="J29" s="101"/>
      <c r="O29" s="78"/>
    </row>
    <row r="30" spans="1:15" ht="12.75" customHeight="1">
      <c r="A30" s="170" t="s">
        <v>2</v>
      </c>
      <c r="B30" s="282">
        <v>218</v>
      </c>
      <c r="C30" s="324">
        <v>1.4569550321522573E-2</v>
      </c>
      <c r="D30" s="282">
        <v>458.7</v>
      </c>
      <c r="E30" s="324">
        <v>1.4178067564936518E-2</v>
      </c>
      <c r="F30" s="196">
        <v>546.20000000000005</v>
      </c>
      <c r="G30" s="324">
        <v>1.3507272981492364E-2</v>
      </c>
      <c r="H30" s="196">
        <v>1222.9000000000001</v>
      </c>
      <c r="I30" s="203">
        <v>1.3935710030750637E-2</v>
      </c>
      <c r="J30" s="101"/>
    </row>
    <row r="31" spans="1:15">
      <c r="A31" s="170" t="s">
        <v>6</v>
      </c>
      <c r="B31" s="282">
        <v>6848.902</v>
      </c>
      <c r="C31" s="324">
        <v>0.14662866669773839</v>
      </c>
      <c r="D31" s="282">
        <v>6135.8379999999997</v>
      </c>
      <c r="E31" s="324">
        <v>0.11024111280633457</v>
      </c>
      <c r="F31" s="196">
        <v>7640.4230000000007</v>
      </c>
      <c r="G31" s="324">
        <v>0.14204417619329371</v>
      </c>
      <c r="H31" s="196">
        <v>20625.163</v>
      </c>
      <c r="I31" s="203">
        <v>0.13208002155836304</v>
      </c>
      <c r="J31" s="101"/>
    </row>
    <row r="32" spans="1:15">
      <c r="A32" s="170" t="s">
        <v>25</v>
      </c>
      <c r="B32" s="282">
        <v>66029.322999999989</v>
      </c>
      <c r="C32" s="324">
        <v>2.3960606753245003E-2</v>
      </c>
      <c r="D32" s="282">
        <v>103428.30799999999</v>
      </c>
      <c r="E32" s="324">
        <v>2.4338144837851388E-2</v>
      </c>
      <c r="F32" s="196">
        <v>128567.62499999997</v>
      </c>
      <c r="G32" s="324">
        <v>2.6705730654174649E-2</v>
      </c>
      <c r="H32" s="196">
        <v>298025.25599999994</v>
      </c>
      <c r="I32" s="203">
        <v>2.5214460260065293E-2</v>
      </c>
      <c r="J32" s="101"/>
    </row>
    <row r="33" spans="1:10">
      <c r="A33" s="170" t="s">
        <v>5</v>
      </c>
      <c r="B33" s="282">
        <v>24900.246999999996</v>
      </c>
      <c r="C33" s="324">
        <v>2.2838177892157037E-2</v>
      </c>
      <c r="D33" s="282">
        <v>43280.245000000017</v>
      </c>
      <c r="E33" s="324">
        <v>2.2441253737257787E-2</v>
      </c>
      <c r="F33" s="196">
        <v>51953.944000000003</v>
      </c>
      <c r="G33" s="324">
        <v>2.0748449140513315E-2</v>
      </c>
      <c r="H33" s="196">
        <v>120134.43600000002</v>
      </c>
      <c r="I33" s="203">
        <v>2.1752119946195456E-2</v>
      </c>
      <c r="J33" s="101"/>
    </row>
    <row r="34" spans="1:10">
      <c r="A34" s="170" t="s">
        <v>3</v>
      </c>
      <c r="B34" s="282">
        <v>24.27</v>
      </c>
      <c r="C34" s="324">
        <v>1.9643448981394087E-4</v>
      </c>
      <c r="D34" s="282">
        <v>50.49</v>
      </c>
      <c r="E34" s="324">
        <v>2.4547223687852081E-4</v>
      </c>
      <c r="F34" s="196">
        <v>52.620000000000005</v>
      </c>
      <c r="G34" s="324">
        <v>2.207933427055954E-4</v>
      </c>
      <c r="H34" s="196">
        <v>127.38000000000001</v>
      </c>
      <c r="I34" s="203">
        <v>2.2443433442962996E-4</v>
      </c>
      <c r="J34" s="101"/>
    </row>
    <row r="35" spans="1:10" ht="11.45" customHeight="1">
      <c r="A35" s="190" t="s">
        <v>326</v>
      </c>
      <c r="B35" s="71"/>
      <c r="C35" s="8"/>
      <c r="E35" s="103"/>
      <c r="F35" s="103"/>
      <c r="G35" s="103"/>
      <c r="I35" s="3"/>
    </row>
    <row r="36" spans="1:10">
      <c r="A36" s="190"/>
      <c r="B36" s="71"/>
    </row>
    <row r="37" spans="1:10">
      <c r="B37" s="78"/>
      <c r="C37" s="78"/>
    </row>
    <row r="38" spans="1:10">
      <c r="A38" s="103" t="s">
        <v>164</v>
      </c>
      <c r="B38" s="104">
        <f>+I7</f>
        <v>1.6678240795040718E-2</v>
      </c>
      <c r="C38" s="93" t="str">
        <f>+B5</f>
        <v>Říjen</v>
      </c>
      <c r="D38" s="103" t="str">
        <f>+D5</f>
        <v>Listopad</v>
      </c>
      <c r="E38" s="103" t="str">
        <f>+F5</f>
        <v>Prosinec</v>
      </c>
    </row>
    <row r="39" spans="1:10">
      <c r="A39" s="103" t="s">
        <v>59</v>
      </c>
      <c r="B39" s="104">
        <f t="shared" ref="B39:B40" si="0">+I8</f>
        <v>2.7671430416377676E-2</v>
      </c>
      <c r="C39" s="93"/>
      <c r="D39" s="103"/>
      <c r="E39" s="103"/>
      <c r="H39" s="116"/>
    </row>
    <row r="40" spans="1:10">
      <c r="A40" s="103" t="s">
        <v>116</v>
      </c>
      <c r="B40" s="104">
        <f t="shared" si="0"/>
        <v>2.1558544376180582E-2</v>
      </c>
      <c r="C40" s="93"/>
      <c r="D40" s="103"/>
      <c r="E40" s="103"/>
      <c r="H40" s="116"/>
    </row>
    <row r="41" spans="1:10">
      <c r="B41" s="78"/>
      <c r="C41" s="78"/>
      <c r="H41" s="116"/>
    </row>
  </sheetData>
  <mergeCells count="5">
    <mergeCell ref="B5:C5"/>
    <mergeCell ref="D5:E5"/>
    <mergeCell ref="F5:G5"/>
    <mergeCell ref="H5:I5"/>
    <mergeCell ref="A5:A6"/>
  </mergeCells>
  <conditionalFormatting sqref="I10:I25 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{5A266521-9702-49CC-8735-2801FAA5A20F}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A266521-9702-49CC-8735-2801FAA5A20F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I10:I25 C10:C25 C27:C34 E10:E25 E27:E34 G10:G25 G27:G34 I10:I25 I27:I34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5"/>
  <dimension ref="A1:O42"/>
  <sheetViews>
    <sheetView showGridLines="0" zoomScaleNormal="100" zoomScaleSheetLayoutView="100" workbookViewId="0">
      <selection activeCell="M45" sqref="M45"/>
    </sheetView>
  </sheetViews>
  <sheetFormatPr defaultColWidth="9.140625" defaultRowHeight="12"/>
  <cols>
    <col min="1" max="1" width="33.28515625" style="74" customWidth="1"/>
    <col min="2" max="9" width="13.28515625" style="74" customWidth="1"/>
    <col min="10" max="15" width="9.140625" style="74" customWidth="1"/>
    <col min="16" max="16384" width="9.140625" style="74"/>
  </cols>
  <sheetData>
    <row r="1" spans="1:15" ht="18">
      <c r="A1" s="236" t="s">
        <v>266</v>
      </c>
      <c r="I1" s="239" t="str">
        <f>'3'!N1</f>
        <v>IV. čtvrtletí 2023</v>
      </c>
    </row>
    <row r="2" spans="1:15" ht="1.5" customHeight="1">
      <c r="E2" s="103"/>
      <c r="F2" s="103"/>
      <c r="G2" s="103"/>
    </row>
    <row r="3" spans="1:15" ht="12" customHeight="1">
      <c r="E3" s="103"/>
      <c r="F3" s="103"/>
      <c r="G3" s="103"/>
    </row>
    <row r="4" spans="1:15">
      <c r="A4" s="7"/>
      <c r="B4" s="126"/>
      <c r="C4" s="126"/>
      <c r="D4" s="126"/>
    </row>
    <row r="5" spans="1:15" ht="12.75" customHeight="1">
      <c r="A5" s="382">
        <v>2024</v>
      </c>
      <c r="B5" s="371" t="s">
        <v>17</v>
      </c>
      <c r="C5" s="373"/>
      <c r="D5" s="371" t="s">
        <v>18</v>
      </c>
      <c r="E5" s="373"/>
      <c r="F5" s="371" t="s">
        <v>19</v>
      </c>
      <c r="G5" s="373"/>
      <c r="H5" s="371" t="s">
        <v>7</v>
      </c>
      <c r="I5" s="372"/>
    </row>
    <row r="6" spans="1:15">
      <c r="A6" s="383"/>
      <c r="B6" s="274" t="s">
        <v>282</v>
      </c>
      <c r="C6" s="275" t="s">
        <v>283</v>
      </c>
      <c r="D6" s="274" t="s">
        <v>282</v>
      </c>
      <c r="E6" s="275" t="s">
        <v>283</v>
      </c>
      <c r="F6" s="274" t="s">
        <v>282</v>
      </c>
      <c r="G6" s="275" t="s">
        <v>283</v>
      </c>
      <c r="H6" s="274" t="s">
        <v>282</v>
      </c>
      <c r="I6" s="293" t="s">
        <v>283</v>
      </c>
      <c r="J6" s="109"/>
      <c r="O6" s="109"/>
    </row>
    <row r="7" spans="1:15" ht="13.5">
      <c r="A7" s="167" t="s">
        <v>192</v>
      </c>
      <c r="B7" s="280">
        <v>976.62609999999972</v>
      </c>
      <c r="C7" s="323">
        <v>2.6036805897683656E-2</v>
      </c>
      <c r="D7" s="280">
        <v>976.62609999999972</v>
      </c>
      <c r="E7" s="323">
        <v>2.6039183891491974E-2</v>
      </c>
      <c r="F7" s="195">
        <v>976.6320999999997</v>
      </c>
      <c r="G7" s="323">
        <v>2.603492377567292E-2</v>
      </c>
      <c r="H7" s="195">
        <v>976.6320999999997</v>
      </c>
      <c r="I7" s="201">
        <v>2.603492377567292E-2</v>
      </c>
      <c r="J7" s="111"/>
      <c r="O7" s="60"/>
    </row>
    <row r="8" spans="1:15">
      <c r="A8" s="167" t="s">
        <v>314</v>
      </c>
      <c r="B8" s="280">
        <v>423416.402</v>
      </c>
      <c r="C8" s="323">
        <v>4.0330982338556032E-2</v>
      </c>
      <c r="D8" s="280">
        <v>519684.34899999999</v>
      </c>
      <c r="E8" s="323">
        <v>3.5145672492793031E-2</v>
      </c>
      <c r="F8" s="195">
        <v>552851.68700000027</v>
      </c>
      <c r="G8" s="323">
        <v>3.3240377022392686E-2</v>
      </c>
      <c r="H8" s="195">
        <v>1495952.4380000001</v>
      </c>
      <c r="I8" s="201">
        <v>3.5688397544251516E-2</v>
      </c>
      <c r="J8" s="111"/>
      <c r="O8" s="60"/>
    </row>
    <row r="9" spans="1:15">
      <c r="A9" s="167" t="s">
        <v>315</v>
      </c>
      <c r="B9" s="280">
        <v>219039.929</v>
      </c>
      <c r="C9" s="323">
        <v>3.7046333790103469E-2</v>
      </c>
      <c r="D9" s="280">
        <v>311335.15399999998</v>
      </c>
      <c r="E9" s="323">
        <v>3.4476361584863252E-2</v>
      </c>
      <c r="F9" s="195">
        <v>353539.14900000003</v>
      </c>
      <c r="G9" s="323">
        <v>3.3823069819273195E-2</v>
      </c>
      <c r="H9" s="195">
        <v>883914.23200000008</v>
      </c>
      <c r="I9" s="202">
        <v>3.4805812535823502E-2</v>
      </c>
      <c r="J9" s="101"/>
      <c r="O9" s="104"/>
    </row>
    <row r="10" spans="1:15">
      <c r="A10" s="170" t="s">
        <v>40</v>
      </c>
      <c r="B10" s="282">
        <v>69576.58</v>
      </c>
      <c r="C10" s="324">
        <v>8.692826673533878E-2</v>
      </c>
      <c r="D10" s="282">
        <v>53536.14</v>
      </c>
      <c r="E10" s="324">
        <v>4.6396994386713283E-2</v>
      </c>
      <c r="F10" s="196">
        <v>32887.79</v>
      </c>
      <c r="G10" s="324">
        <v>2.5770511134702415E-2</v>
      </c>
      <c r="H10" s="196">
        <v>156000.51</v>
      </c>
      <c r="I10" s="203">
        <v>4.8290781305499589E-2</v>
      </c>
      <c r="J10" s="101"/>
      <c r="O10" s="127"/>
    </row>
    <row r="11" spans="1:15">
      <c r="A11" s="170" t="s">
        <v>39</v>
      </c>
      <c r="B11" s="282">
        <v>2725.1669999999999</v>
      </c>
      <c r="C11" s="324">
        <v>5.8406054774320933E-2</v>
      </c>
      <c r="D11" s="282">
        <v>3855</v>
      </c>
      <c r="E11" s="324">
        <v>6.8985215314130835E-2</v>
      </c>
      <c r="F11" s="196">
        <v>3716.0010000000002</v>
      </c>
      <c r="G11" s="324">
        <v>5.9856368914869222E-2</v>
      </c>
      <c r="H11" s="196">
        <v>10296.168</v>
      </c>
      <c r="I11" s="203">
        <v>6.2544117226756707E-2</v>
      </c>
      <c r="J11" s="101"/>
      <c r="O11" s="127"/>
    </row>
    <row r="12" spans="1:15">
      <c r="A12" s="170" t="s">
        <v>38</v>
      </c>
      <c r="B12" s="282">
        <v>340.68</v>
      </c>
      <c r="C12" s="324">
        <v>8.9656048890031901E-4</v>
      </c>
      <c r="D12" s="282">
        <v>249.66</v>
      </c>
      <c r="E12" s="324">
        <v>3.5240743640952072E-4</v>
      </c>
      <c r="F12" s="196">
        <v>899.46</v>
      </c>
      <c r="G12" s="324">
        <v>1.0955188574913175E-3</v>
      </c>
      <c r="H12" s="196">
        <v>1489.8000000000002</v>
      </c>
      <c r="I12" s="203">
        <v>7.8021957176113829E-4</v>
      </c>
      <c r="J12" s="101"/>
      <c r="O12" s="127"/>
    </row>
    <row r="13" spans="1:15">
      <c r="A13" s="170" t="s">
        <v>60</v>
      </c>
      <c r="B13" s="282">
        <v>286.3</v>
      </c>
      <c r="C13" s="324">
        <v>3.3311819692183893E-2</v>
      </c>
      <c r="D13" s="282">
        <v>73.599999999999994</v>
      </c>
      <c r="E13" s="324">
        <v>1.6778810368666481E-2</v>
      </c>
      <c r="F13" s="196">
        <v>91.1</v>
      </c>
      <c r="G13" s="324">
        <v>1.5789023976612138E-2</v>
      </c>
      <c r="H13" s="196">
        <v>451</v>
      </c>
      <c r="I13" s="203">
        <v>2.4052226289531312E-2</v>
      </c>
      <c r="J13" s="101"/>
      <c r="O13" s="127"/>
    </row>
    <row r="14" spans="1:15">
      <c r="A14" s="170" t="s">
        <v>61</v>
      </c>
      <c r="B14" s="282">
        <v>0</v>
      </c>
      <c r="C14" s="324">
        <v>0</v>
      </c>
      <c r="D14" s="282">
        <v>0</v>
      </c>
      <c r="E14" s="324">
        <v>0</v>
      </c>
      <c r="F14" s="196">
        <v>0</v>
      </c>
      <c r="G14" s="324">
        <v>0</v>
      </c>
      <c r="H14" s="196">
        <v>0</v>
      </c>
      <c r="I14" s="203">
        <v>0</v>
      </c>
      <c r="J14" s="101"/>
      <c r="O14" s="127"/>
    </row>
    <row r="15" spans="1:15">
      <c r="A15" s="170" t="s">
        <v>62</v>
      </c>
      <c r="B15" s="282">
        <v>0.5</v>
      </c>
      <c r="C15" s="324">
        <v>2.692949857273657E-3</v>
      </c>
      <c r="D15" s="282">
        <v>0</v>
      </c>
      <c r="E15" s="324">
        <v>0</v>
      </c>
      <c r="F15" s="196">
        <v>0.2</v>
      </c>
      <c r="G15" s="324">
        <v>6.5238168242712094E-4</v>
      </c>
      <c r="H15" s="196">
        <v>0.7</v>
      </c>
      <c r="I15" s="203">
        <v>9.2282664437820581E-4</v>
      </c>
      <c r="J15" s="101"/>
      <c r="O15" s="127"/>
    </row>
    <row r="16" spans="1:15">
      <c r="A16" s="170" t="s">
        <v>37</v>
      </c>
      <c r="B16" s="282">
        <v>70044.33</v>
      </c>
      <c r="C16" s="324">
        <v>2.8862882479077423E-2</v>
      </c>
      <c r="D16" s="282">
        <v>132998.73000000001</v>
      </c>
      <c r="E16" s="324">
        <v>3.4248765605275885E-2</v>
      </c>
      <c r="F16" s="196">
        <v>186856.66</v>
      </c>
      <c r="G16" s="324">
        <v>4.0631338155469737E-2</v>
      </c>
      <c r="H16" s="196">
        <v>389899.72</v>
      </c>
      <c r="I16" s="203">
        <v>3.5741296531355111E-2</v>
      </c>
      <c r="J16" s="101"/>
      <c r="O16" s="127"/>
    </row>
    <row r="17" spans="1:15">
      <c r="A17" s="170" t="s">
        <v>72</v>
      </c>
      <c r="B17" s="282">
        <v>0</v>
      </c>
      <c r="C17" s="324">
        <v>0</v>
      </c>
      <c r="D17" s="282">
        <v>0</v>
      </c>
      <c r="E17" s="324">
        <v>0</v>
      </c>
      <c r="F17" s="196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>
      <c r="A18" s="170" t="s">
        <v>36</v>
      </c>
      <c r="B18" s="282">
        <v>0</v>
      </c>
      <c r="C18" s="324">
        <v>0</v>
      </c>
      <c r="D18" s="282">
        <v>0</v>
      </c>
      <c r="E18" s="324">
        <v>0</v>
      </c>
      <c r="F18" s="196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>
      <c r="A19" s="170" t="s">
        <v>35</v>
      </c>
      <c r="B19" s="282">
        <v>0</v>
      </c>
      <c r="C19" s="324">
        <v>0</v>
      </c>
      <c r="D19" s="282">
        <v>0</v>
      </c>
      <c r="E19" s="324">
        <v>0</v>
      </c>
      <c r="F19" s="196">
        <v>0</v>
      </c>
      <c r="G19" s="324">
        <v>0</v>
      </c>
      <c r="H19" s="196">
        <v>0</v>
      </c>
      <c r="I19" s="203">
        <v>0</v>
      </c>
      <c r="J19" s="101"/>
      <c r="O19" s="127"/>
    </row>
    <row r="20" spans="1:15">
      <c r="A20" s="170" t="s">
        <v>34</v>
      </c>
      <c r="B20" s="282">
        <v>0</v>
      </c>
      <c r="C20" s="324">
        <v>0</v>
      </c>
      <c r="D20" s="282">
        <v>0</v>
      </c>
      <c r="E20" s="324">
        <v>0</v>
      </c>
      <c r="F20" s="196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>
      <c r="A21" s="170" t="s">
        <v>33</v>
      </c>
      <c r="B21" s="282">
        <v>0</v>
      </c>
      <c r="C21" s="324">
        <v>0</v>
      </c>
      <c r="D21" s="282">
        <v>0</v>
      </c>
      <c r="E21" s="324">
        <v>0</v>
      </c>
      <c r="F21" s="196">
        <v>0</v>
      </c>
      <c r="G21" s="324">
        <v>0</v>
      </c>
      <c r="H21" s="196">
        <v>0</v>
      </c>
      <c r="I21" s="203">
        <v>0</v>
      </c>
      <c r="J21" s="101"/>
      <c r="O21" s="127"/>
    </row>
    <row r="22" spans="1:15">
      <c r="A22" s="170" t="s">
        <v>32</v>
      </c>
      <c r="B22" s="282">
        <v>0</v>
      </c>
      <c r="C22" s="324">
        <v>0</v>
      </c>
      <c r="D22" s="282">
        <v>0</v>
      </c>
      <c r="E22" s="324">
        <v>0</v>
      </c>
      <c r="F22" s="196">
        <v>0</v>
      </c>
      <c r="G22" s="324">
        <v>0</v>
      </c>
      <c r="H22" s="196">
        <v>0</v>
      </c>
      <c r="I22" s="203">
        <v>0</v>
      </c>
      <c r="J22" s="101"/>
      <c r="O22" s="127"/>
    </row>
    <row r="23" spans="1:15">
      <c r="A23" s="170" t="s">
        <v>3</v>
      </c>
      <c r="B23" s="282">
        <v>0</v>
      </c>
      <c r="C23" s="324">
        <v>0</v>
      </c>
      <c r="D23" s="282">
        <v>0</v>
      </c>
      <c r="E23" s="324">
        <v>0</v>
      </c>
      <c r="F23" s="196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>
      <c r="A24" s="170" t="s">
        <v>31</v>
      </c>
      <c r="B24" s="282">
        <v>244.89</v>
      </c>
      <c r="C24" s="324">
        <v>3.4832981196249536E-2</v>
      </c>
      <c r="D24" s="282">
        <v>421.3</v>
      </c>
      <c r="E24" s="324">
        <v>2.3645064293472236E-2</v>
      </c>
      <c r="F24" s="196">
        <v>349.71</v>
      </c>
      <c r="G24" s="324">
        <v>1.5580115725273522E-2</v>
      </c>
      <c r="H24" s="196">
        <v>1015.9000000000001</v>
      </c>
      <c r="I24" s="203">
        <v>2.1480527887725961E-2</v>
      </c>
      <c r="J24" s="101"/>
      <c r="O24" s="127"/>
    </row>
    <row r="25" spans="1:15">
      <c r="A25" s="170" t="s">
        <v>30</v>
      </c>
      <c r="B25" s="282">
        <v>75821.481999999989</v>
      </c>
      <c r="C25" s="324">
        <v>4.7079619345101797E-2</v>
      </c>
      <c r="D25" s="282">
        <v>120200.72399999997</v>
      </c>
      <c r="E25" s="324">
        <v>4.976164051276017E-2</v>
      </c>
      <c r="F25" s="196">
        <v>128738.22800000002</v>
      </c>
      <c r="G25" s="324">
        <v>4.5170097333106188E-2</v>
      </c>
      <c r="H25" s="196">
        <v>324760.43399999995</v>
      </c>
      <c r="I25" s="203">
        <v>4.723031788376119E-2</v>
      </c>
      <c r="J25" s="101"/>
      <c r="O25" s="98"/>
    </row>
    <row r="26" spans="1:15" ht="13.5" customHeight="1">
      <c r="A26" s="168" t="s">
        <v>318</v>
      </c>
      <c r="B26" s="280">
        <v>84674.099999999991</v>
      </c>
      <c r="C26" s="323"/>
      <c r="D26" s="280">
        <v>137721.90000000002</v>
      </c>
      <c r="E26" s="323"/>
      <c r="F26" s="195">
        <v>168699.69200000001</v>
      </c>
      <c r="G26" s="323"/>
      <c r="H26" s="195">
        <v>391095.69200000004</v>
      </c>
      <c r="I26" s="202"/>
      <c r="J26" s="10"/>
      <c r="O26" s="78"/>
    </row>
    <row r="27" spans="1:15" ht="13.5" customHeight="1">
      <c r="A27" s="168" t="s">
        <v>317</v>
      </c>
      <c r="B27" s="280">
        <v>251519.17100000003</v>
      </c>
      <c r="C27" s="323">
        <v>4.6557137075604965E-2</v>
      </c>
      <c r="D27" s="280">
        <v>376523.25799999997</v>
      </c>
      <c r="E27" s="323">
        <v>4.5300401887402038E-2</v>
      </c>
      <c r="F27" s="195">
        <v>456224.28099999996</v>
      </c>
      <c r="G27" s="323">
        <v>4.7324426976001706E-2</v>
      </c>
      <c r="H27" s="195">
        <v>1084266.71</v>
      </c>
      <c r="I27" s="202">
        <v>4.6426598403174285E-2</v>
      </c>
      <c r="J27" s="10"/>
      <c r="O27" s="78"/>
    </row>
    <row r="28" spans="1:15" ht="12.75" customHeight="1">
      <c r="A28" s="170" t="s">
        <v>26</v>
      </c>
      <c r="B28" s="282">
        <v>59372.724999999999</v>
      </c>
      <c r="C28" s="324">
        <v>5.1166664427886706E-2</v>
      </c>
      <c r="D28" s="282">
        <v>66911.489000000001</v>
      </c>
      <c r="E28" s="324">
        <v>4.3354505361977359E-2</v>
      </c>
      <c r="F28" s="196">
        <v>67373.012000000002</v>
      </c>
      <c r="G28" s="324">
        <v>4.1417141517268337E-2</v>
      </c>
      <c r="H28" s="196">
        <v>193657.22600000002</v>
      </c>
      <c r="I28" s="203">
        <v>4.4720089710385373E-2</v>
      </c>
      <c r="J28" s="101"/>
      <c r="O28" s="78"/>
    </row>
    <row r="29" spans="1:15" ht="12.75" customHeight="1">
      <c r="A29" s="170" t="s">
        <v>0</v>
      </c>
      <c r="B29" s="282">
        <v>629.78</v>
      </c>
      <c r="C29" s="324">
        <v>3.5008352770173356E-3</v>
      </c>
      <c r="D29" s="282">
        <v>826.39</v>
      </c>
      <c r="E29" s="324">
        <v>3.627277918264562E-3</v>
      </c>
      <c r="F29" s="196">
        <v>951.28000000000009</v>
      </c>
      <c r="G29" s="324">
        <v>3.577419818598175E-3</v>
      </c>
      <c r="H29" s="196">
        <v>2407.4500000000003</v>
      </c>
      <c r="I29" s="203">
        <v>3.5738301492794552E-3</v>
      </c>
      <c r="J29" s="101"/>
      <c r="O29" s="78"/>
    </row>
    <row r="30" spans="1:15" ht="12.75" customHeight="1">
      <c r="A30" s="170" t="s">
        <v>1</v>
      </c>
      <c r="B30" s="282">
        <v>1199</v>
      </c>
      <c r="C30" s="324">
        <v>3.8874298868462866E-2</v>
      </c>
      <c r="D30" s="282">
        <v>1985.2</v>
      </c>
      <c r="E30" s="324">
        <v>2.8948099667788042E-2</v>
      </c>
      <c r="F30" s="196">
        <v>2983.1</v>
      </c>
      <c r="G30" s="324">
        <v>3.0761637351901804E-2</v>
      </c>
      <c r="H30" s="196">
        <v>6167.2999999999993</v>
      </c>
      <c r="I30" s="203">
        <v>3.1402436916275707E-2</v>
      </c>
      <c r="J30" s="101"/>
      <c r="O30" s="78"/>
    </row>
    <row r="31" spans="1:15" ht="12.75" customHeight="1">
      <c r="A31" s="170" t="s">
        <v>2</v>
      </c>
      <c r="B31" s="282">
        <v>329</v>
      </c>
      <c r="C31" s="324">
        <v>2.1987991081563883E-2</v>
      </c>
      <c r="D31" s="282">
        <v>692</v>
      </c>
      <c r="E31" s="324">
        <v>2.1389192838317139E-2</v>
      </c>
      <c r="F31" s="196">
        <v>1356</v>
      </c>
      <c r="G31" s="324">
        <v>3.353325185445559E-2</v>
      </c>
      <c r="H31" s="196">
        <v>2377</v>
      </c>
      <c r="I31" s="203">
        <v>2.7087401049222554E-2</v>
      </c>
      <c r="J31" s="101"/>
    </row>
    <row r="32" spans="1:15">
      <c r="A32" s="170" t="s">
        <v>6</v>
      </c>
      <c r="B32" s="282">
        <v>56</v>
      </c>
      <c r="C32" s="324">
        <v>1.1989082826814211E-3</v>
      </c>
      <c r="D32" s="282">
        <v>19</v>
      </c>
      <c r="E32" s="324">
        <v>3.4136839064531318E-4</v>
      </c>
      <c r="F32" s="196">
        <v>264</v>
      </c>
      <c r="G32" s="324">
        <v>4.9080610478018736E-3</v>
      </c>
      <c r="H32" s="196">
        <v>339</v>
      </c>
      <c r="I32" s="203">
        <v>2.1708981067584806E-3</v>
      </c>
      <c r="J32" s="101"/>
    </row>
    <row r="33" spans="1:10">
      <c r="A33" s="170" t="s">
        <v>25</v>
      </c>
      <c r="B33" s="282">
        <v>111241.18300000003</v>
      </c>
      <c r="C33" s="324">
        <v>4.0367008467264834E-2</v>
      </c>
      <c r="D33" s="282">
        <v>183397.174</v>
      </c>
      <c r="E33" s="324">
        <v>4.3155950918820345E-2</v>
      </c>
      <c r="F33" s="196">
        <v>224951.068</v>
      </c>
      <c r="G33" s="324">
        <v>4.6726247236634627E-2</v>
      </c>
      <c r="H33" s="196">
        <v>519589.42500000005</v>
      </c>
      <c r="I33" s="203">
        <v>4.3959921665876131E-2</v>
      </c>
      <c r="J33" s="101"/>
    </row>
    <row r="34" spans="1:10">
      <c r="A34" s="170" t="s">
        <v>5</v>
      </c>
      <c r="B34" s="282">
        <v>75354.373000000007</v>
      </c>
      <c r="C34" s="324">
        <v>6.9114036319637945E-2</v>
      </c>
      <c r="D34" s="282">
        <v>118071.54699999999</v>
      </c>
      <c r="E34" s="324">
        <v>6.1221315761441672E-2</v>
      </c>
      <c r="F34" s="196">
        <v>153253.26699999996</v>
      </c>
      <c r="G34" s="324">
        <v>6.1203584774372599E-2</v>
      </c>
      <c r="H34" s="196">
        <v>346679.18699999992</v>
      </c>
      <c r="I34" s="203">
        <v>6.2771404349653101E-2</v>
      </c>
      <c r="J34" s="101"/>
    </row>
    <row r="35" spans="1:10">
      <c r="A35" s="170" t="s">
        <v>3</v>
      </c>
      <c r="B35" s="282">
        <v>3337.11</v>
      </c>
      <c r="C35" s="324">
        <v>2.700962094367533E-2</v>
      </c>
      <c r="D35" s="282">
        <v>4620.4580000000005</v>
      </c>
      <c r="E35" s="324">
        <v>2.2463738575227897E-2</v>
      </c>
      <c r="F35" s="196">
        <v>5092.554000000001</v>
      </c>
      <c r="G35" s="324">
        <v>2.136833942547987E-2</v>
      </c>
      <c r="H35" s="196">
        <v>13050.122000000003</v>
      </c>
      <c r="I35" s="203">
        <v>2.2993369801346145E-2</v>
      </c>
      <c r="J35" s="101"/>
    </row>
    <row r="36" spans="1:10" ht="12" customHeight="1">
      <c r="A36" s="190" t="s">
        <v>326</v>
      </c>
      <c r="B36" s="71"/>
      <c r="C36" s="8"/>
      <c r="E36" s="103"/>
      <c r="F36" s="103"/>
      <c r="G36" s="103"/>
      <c r="I36" s="3"/>
    </row>
    <row r="37" spans="1:10">
      <c r="A37" s="190"/>
      <c r="B37" s="71" t="s">
        <v>203</v>
      </c>
    </row>
    <row r="38" spans="1:10">
      <c r="A38" s="103" t="s">
        <v>164</v>
      </c>
      <c r="B38" s="104">
        <f>+I7</f>
        <v>2.603492377567292E-2</v>
      </c>
      <c r="C38" s="93" t="str">
        <f>+B5</f>
        <v>Říjen</v>
      </c>
      <c r="D38" s="103" t="str">
        <f>+D5</f>
        <v>Listopad</v>
      </c>
      <c r="E38" s="103" t="str">
        <f>+F5</f>
        <v>Prosinec</v>
      </c>
    </row>
    <row r="39" spans="1:10">
      <c r="A39" s="103" t="s">
        <v>59</v>
      </c>
      <c r="B39" s="104">
        <f t="shared" ref="B39:B40" si="0">+I8</f>
        <v>3.5688397544251516E-2</v>
      </c>
      <c r="C39" s="93"/>
      <c r="D39" s="103"/>
      <c r="E39" s="103"/>
    </row>
    <row r="40" spans="1:10">
      <c r="A40" s="103" t="s">
        <v>116</v>
      </c>
      <c r="B40" s="104">
        <f t="shared" si="0"/>
        <v>3.4805812535823502E-2</v>
      </c>
      <c r="C40" s="93"/>
      <c r="D40" s="103"/>
      <c r="E40" s="103"/>
      <c r="H40" s="116"/>
    </row>
    <row r="41" spans="1:10">
      <c r="B41" s="120"/>
      <c r="C41" s="120"/>
      <c r="H41" s="116"/>
    </row>
    <row r="42" spans="1:10">
      <c r="B42" s="78"/>
      <c r="C42" s="78"/>
      <c r="H42" s="116"/>
    </row>
  </sheetData>
  <mergeCells count="5">
    <mergeCell ref="B5:C5"/>
    <mergeCell ref="D5:E5"/>
    <mergeCell ref="F5:G5"/>
    <mergeCell ref="H5:I5"/>
    <mergeCell ref="A5:A6"/>
  </mergeCells>
  <conditionalFormatting sqref="C10:C25 C28:C35 E10:E25 E28:E35 G10:G25 G28:G35 I10:I25 I28:I35">
    <cfRule type="dataBar" priority="1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{22CC47AD-DA4E-4964-99B9-A52F197068DC}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2CC47AD-DA4E-4964-99B9-A52F197068DC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C28:C35 E10:E25 E28:E35 G10:G25 G28:G35 I10:I25 I28:I35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6"/>
  <dimension ref="A1:O41"/>
  <sheetViews>
    <sheetView showGridLines="0" zoomScaleNormal="100" zoomScaleSheetLayoutView="100" workbookViewId="0">
      <selection activeCell="Q28" sqref="Q28"/>
    </sheetView>
  </sheetViews>
  <sheetFormatPr defaultColWidth="9.140625" defaultRowHeight="12"/>
  <cols>
    <col min="1" max="1" width="31.7109375" style="74" customWidth="1"/>
    <col min="2" max="9" width="13.28515625" style="74" customWidth="1"/>
    <col min="10" max="15" width="9.140625" style="74" customWidth="1"/>
    <col min="16" max="16384" width="9.140625" style="74"/>
  </cols>
  <sheetData>
    <row r="1" spans="1:15" ht="18">
      <c r="A1" s="236" t="s">
        <v>267</v>
      </c>
      <c r="I1" s="239" t="str">
        <f>'3'!N1</f>
        <v>IV. čtvrtletí 2023</v>
      </c>
    </row>
    <row r="2" spans="1:15" ht="1.5" customHeight="1">
      <c r="E2" s="103"/>
      <c r="F2" s="103"/>
      <c r="G2" s="103"/>
    </row>
    <row r="3" spans="1:15" ht="12" customHeight="1">
      <c r="E3" s="103"/>
      <c r="F3" s="103"/>
      <c r="G3" s="103"/>
    </row>
    <row r="4" spans="1:15">
      <c r="A4" s="7"/>
      <c r="B4" s="126"/>
      <c r="C4" s="126"/>
      <c r="D4" s="126"/>
    </row>
    <row r="5" spans="1:15" ht="12.75" customHeight="1">
      <c r="A5" s="382">
        <v>2024</v>
      </c>
      <c r="B5" s="371" t="s">
        <v>17</v>
      </c>
      <c r="C5" s="373"/>
      <c r="D5" s="371" t="s">
        <v>18</v>
      </c>
      <c r="E5" s="373"/>
      <c r="F5" s="371" t="s">
        <v>19</v>
      </c>
      <c r="G5" s="373"/>
      <c r="H5" s="371" t="s">
        <v>7</v>
      </c>
      <c r="I5" s="372"/>
    </row>
    <row r="6" spans="1:15">
      <c r="A6" s="383"/>
      <c r="B6" s="274" t="s">
        <v>282</v>
      </c>
      <c r="C6" s="275" t="s">
        <v>283</v>
      </c>
      <c r="D6" s="274" t="s">
        <v>282</v>
      </c>
      <c r="E6" s="275" t="s">
        <v>283</v>
      </c>
      <c r="F6" s="274" t="s">
        <v>282</v>
      </c>
      <c r="G6" s="275" t="s">
        <v>283</v>
      </c>
      <c r="H6" s="274" t="s">
        <v>282</v>
      </c>
      <c r="I6" s="293" t="s">
        <v>283</v>
      </c>
      <c r="J6" s="109"/>
      <c r="O6" s="109"/>
    </row>
    <row r="7" spans="1:15" ht="13.5">
      <c r="A7" s="167" t="s">
        <v>192</v>
      </c>
      <c r="B7" s="280">
        <v>413.9264</v>
      </c>
      <c r="C7" s="323">
        <v>1.1035258358062485E-2</v>
      </c>
      <c r="D7" s="280">
        <v>412.57240000000002</v>
      </c>
      <c r="E7" s="323">
        <v>1.100016535719677E-2</v>
      </c>
      <c r="F7" s="195">
        <v>412.03040000000004</v>
      </c>
      <c r="G7" s="323">
        <v>1.0983849555282924E-2</v>
      </c>
      <c r="H7" s="195">
        <v>412.03040000000004</v>
      </c>
      <c r="I7" s="201">
        <v>1.0983849555282924E-2</v>
      </c>
      <c r="J7" s="111"/>
      <c r="O7" s="60"/>
    </row>
    <row r="8" spans="1:15">
      <c r="A8" s="167" t="s">
        <v>314</v>
      </c>
      <c r="B8" s="280">
        <v>173713.56800000003</v>
      </c>
      <c r="C8" s="323">
        <v>1.6546451223624432E-2</v>
      </c>
      <c r="D8" s="280">
        <v>235562.48300000007</v>
      </c>
      <c r="E8" s="323">
        <v>1.5930827809299927E-2</v>
      </c>
      <c r="F8" s="195">
        <v>278490.71100000013</v>
      </c>
      <c r="G8" s="323">
        <v>1.6744339302114136E-2</v>
      </c>
      <c r="H8" s="195">
        <v>687766.76200000022</v>
      </c>
      <c r="I8" s="201">
        <v>1.6407803481235158E-2</v>
      </c>
      <c r="J8" s="111"/>
      <c r="O8" s="60"/>
    </row>
    <row r="9" spans="1:15">
      <c r="A9" s="167" t="s">
        <v>315</v>
      </c>
      <c r="B9" s="280">
        <v>141255.22</v>
      </c>
      <c r="C9" s="323">
        <v>2.3890566681632277E-2</v>
      </c>
      <c r="D9" s="280">
        <v>208251.15899999999</v>
      </c>
      <c r="E9" s="323">
        <v>2.306113577572692E-2</v>
      </c>
      <c r="F9" s="195">
        <v>249038.82400000002</v>
      </c>
      <c r="G9" s="323">
        <v>2.3825529805361633E-2</v>
      </c>
      <c r="H9" s="195">
        <v>598545.20299999998</v>
      </c>
      <c r="I9" s="202">
        <v>2.3568861520304626E-2</v>
      </c>
      <c r="J9" s="101"/>
      <c r="O9" s="104"/>
    </row>
    <row r="10" spans="1:15">
      <c r="A10" s="170" t="s">
        <v>40</v>
      </c>
      <c r="B10" s="282">
        <v>0</v>
      </c>
      <c r="C10" s="324">
        <v>0</v>
      </c>
      <c r="D10" s="282">
        <v>0</v>
      </c>
      <c r="E10" s="324">
        <v>0</v>
      </c>
      <c r="F10" s="196">
        <v>0</v>
      </c>
      <c r="G10" s="324">
        <v>0</v>
      </c>
      <c r="H10" s="196">
        <v>0</v>
      </c>
      <c r="I10" s="203">
        <v>0</v>
      </c>
      <c r="J10" s="101"/>
      <c r="O10" s="127"/>
    </row>
    <row r="11" spans="1:15">
      <c r="A11" s="170" t="s">
        <v>39</v>
      </c>
      <c r="B11" s="282">
        <v>609.79999999999995</v>
      </c>
      <c r="C11" s="324">
        <v>1.3069295276722823E-2</v>
      </c>
      <c r="D11" s="282">
        <v>777.93</v>
      </c>
      <c r="E11" s="324">
        <v>1.3921055395414215E-2</v>
      </c>
      <c r="F11" s="196">
        <v>861.8</v>
      </c>
      <c r="G11" s="324">
        <v>1.3881648237132954E-2</v>
      </c>
      <c r="H11" s="196">
        <v>2249.5299999999997</v>
      </c>
      <c r="I11" s="203">
        <v>1.3664779753506936E-2</v>
      </c>
      <c r="J11" s="101"/>
      <c r="O11" s="127"/>
    </row>
    <row r="12" spans="1:15">
      <c r="A12" s="170" t="s">
        <v>38</v>
      </c>
      <c r="B12" s="282">
        <v>0</v>
      </c>
      <c r="C12" s="324">
        <v>0</v>
      </c>
      <c r="D12" s="282">
        <v>170.67</v>
      </c>
      <c r="E12" s="324">
        <v>2.4090914512542216E-4</v>
      </c>
      <c r="F12" s="196">
        <v>0</v>
      </c>
      <c r="G12" s="324">
        <v>0</v>
      </c>
      <c r="H12" s="196">
        <v>170.67</v>
      </c>
      <c r="I12" s="203">
        <v>8.9381174864057889E-5</v>
      </c>
      <c r="J12" s="101"/>
      <c r="O12" s="127"/>
    </row>
    <row r="13" spans="1:15">
      <c r="A13" s="170" t="s">
        <v>60</v>
      </c>
      <c r="B13" s="282">
        <v>36</v>
      </c>
      <c r="C13" s="324">
        <v>4.1887024412106885E-3</v>
      </c>
      <c r="D13" s="282">
        <v>2</v>
      </c>
      <c r="E13" s="324">
        <v>4.5594593393115439E-4</v>
      </c>
      <c r="F13" s="196">
        <v>21</v>
      </c>
      <c r="G13" s="324">
        <v>3.6396213337964319E-3</v>
      </c>
      <c r="H13" s="196">
        <v>59</v>
      </c>
      <c r="I13" s="203">
        <v>3.1465218427546506E-3</v>
      </c>
      <c r="J13" s="101"/>
      <c r="O13" s="127"/>
    </row>
    <row r="14" spans="1:15">
      <c r="A14" s="170" t="s">
        <v>61</v>
      </c>
      <c r="B14" s="282">
        <v>62.17</v>
      </c>
      <c r="C14" s="324">
        <v>7.2374888179053644E-3</v>
      </c>
      <c r="D14" s="282">
        <v>67</v>
      </c>
      <c r="E14" s="324">
        <v>7.3502564144852815E-3</v>
      </c>
      <c r="F14" s="196">
        <v>63.09</v>
      </c>
      <c r="G14" s="324">
        <v>6.2598211299831662E-3</v>
      </c>
      <c r="H14" s="196">
        <v>192.26000000000002</v>
      </c>
      <c r="I14" s="203">
        <v>6.9198381064588775E-3</v>
      </c>
      <c r="J14" s="101"/>
      <c r="O14" s="127"/>
    </row>
    <row r="15" spans="1:15">
      <c r="A15" s="170" t="s">
        <v>62</v>
      </c>
      <c r="B15" s="282">
        <v>0</v>
      </c>
      <c r="C15" s="324">
        <v>0</v>
      </c>
      <c r="D15" s="282">
        <v>0</v>
      </c>
      <c r="E15" s="324">
        <v>0</v>
      </c>
      <c r="F15" s="196">
        <v>0</v>
      </c>
      <c r="G15" s="324">
        <v>0</v>
      </c>
      <c r="H15" s="196">
        <v>0</v>
      </c>
      <c r="I15" s="203">
        <v>0</v>
      </c>
      <c r="J15" s="101"/>
      <c r="O15" s="127"/>
    </row>
    <row r="16" spans="1:15">
      <c r="A16" s="170" t="s">
        <v>37</v>
      </c>
      <c r="B16" s="282">
        <v>645</v>
      </c>
      <c r="C16" s="324">
        <v>2.6578252942108146E-4</v>
      </c>
      <c r="D16" s="282">
        <v>740</v>
      </c>
      <c r="E16" s="324">
        <v>1.9055886133577483E-4</v>
      </c>
      <c r="F16" s="196">
        <v>1214.6399999999999</v>
      </c>
      <c r="G16" s="324">
        <v>2.6411929110345731E-4</v>
      </c>
      <c r="H16" s="196">
        <v>2599.64</v>
      </c>
      <c r="I16" s="203">
        <v>2.3830359281810205E-4</v>
      </c>
      <c r="J16" s="101"/>
      <c r="O16" s="127"/>
    </row>
    <row r="17" spans="1:15">
      <c r="A17" s="170" t="s">
        <v>72</v>
      </c>
      <c r="B17" s="282">
        <v>0</v>
      </c>
      <c r="C17" s="324">
        <v>0</v>
      </c>
      <c r="D17" s="282">
        <v>0</v>
      </c>
      <c r="E17" s="324">
        <v>0</v>
      </c>
      <c r="F17" s="196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>
      <c r="A18" s="170" t="s">
        <v>36</v>
      </c>
      <c r="B18" s="282">
        <v>0</v>
      </c>
      <c r="C18" s="324">
        <v>0</v>
      </c>
      <c r="D18" s="282">
        <v>0</v>
      </c>
      <c r="E18" s="324">
        <v>0</v>
      </c>
      <c r="F18" s="196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>
      <c r="A19" s="170" t="s">
        <v>35</v>
      </c>
      <c r="B19" s="282">
        <v>311</v>
      </c>
      <c r="C19" s="324">
        <v>4.4768387794772834E-3</v>
      </c>
      <c r="D19" s="282">
        <v>373.3</v>
      </c>
      <c r="E19" s="324">
        <v>4.239508975595851E-3</v>
      </c>
      <c r="F19" s="196">
        <v>414.7</v>
      </c>
      <c r="G19" s="324">
        <v>4.7153883897245426E-3</v>
      </c>
      <c r="H19" s="196">
        <v>1099</v>
      </c>
      <c r="I19" s="203">
        <v>4.4771727902874993E-3</v>
      </c>
      <c r="J19" s="101"/>
      <c r="O19" s="127"/>
    </row>
    <row r="20" spans="1:15">
      <c r="A20" s="170" t="s">
        <v>34</v>
      </c>
      <c r="B20" s="282">
        <v>0</v>
      </c>
      <c r="C20" s="324">
        <v>0</v>
      </c>
      <c r="D20" s="282">
        <v>0</v>
      </c>
      <c r="E20" s="324">
        <v>0</v>
      </c>
      <c r="F20" s="196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>
      <c r="A21" s="170" t="s">
        <v>33</v>
      </c>
      <c r="B21" s="282">
        <v>56755</v>
      </c>
      <c r="C21" s="324">
        <v>0.22119791083941906</v>
      </c>
      <c r="D21" s="282">
        <v>50058</v>
      </c>
      <c r="E21" s="324">
        <v>0.14256268759732296</v>
      </c>
      <c r="F21" s="196">
        <v>64945</v>
      </c>
      <c r="G21" s="324">
        <v>0.19059676082059587</v>
      </c>
      <c r="H21" s="196">
        <v>171758</v>
      </c>
      <c r="I21" s="203">
        <v>0.181092315576624</v>
      </c>
      <c r="J21" s="101"/>
      <c r="O21" s="127"/>
    </row>
    <row r="22" spans="1:15">
      <c r="A22" s="170" t="s">
        <v>32</v>
      </c>
      <c r="B22" s="282">
        <v>0</v>
      </c>
      <c r="C22" s="324">
        <v>0</v>
      </c>
      <c r="D22" s="282">
        <v>0</v>
      </c>
      <c r="E22" s="324">
        <v>0</v>
      </c>
      <c r="F22" s="196">
        <v>0</v>
      </c>
      <c r="G22" s="324">
        <v>0</v>
      </c>
      <c r="H22" s="196">
        <v>0</v>
      </c>
      <c r="I22" s="203">
        <v>0</v>
      </c>
      <c r="J22" s="101"/>
      <c r="O22" s="127"/>
    </row>
    <row r="23" spans="1:15">
      <c r="A23" s="170" t="s">
        <v>3</v>
      </c>
      <c r="B23" s="282">
        <v>0</v>
      </c>
      <c r="C23" s="324">
        <v>0</v>
      </c>
      <c r="D23" s="282">
        <v>0</v>
      </c>
      <c r="E23" s="324">
        <v>0</v>
      </c>
      <c r="F23" s="196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>
      <c r="A24" s="170" t="s">
        <v>31</v>
      </c>
      <c r="B24" s="282">
        <v>621.79000000000008</v>
      </c>
      <c r="C24" s="324">
        <v>8.8442971856817362E-2</v>
      </c>
      <c r="D24" s="282">
        <v>2668.451</v>
      </c>
      <c r="E24" s="324">
        <v>0.14976429019458884</v>
      </c>
      <c r="F24" s="196">
        <v>2511.1010000000001</v>
      </c>
      <c r="G24" s="324">
        <v>0.11187339274784841</v>
      </c>
      <c r="H24" s="196">
        <v>5801.3420000000006</v>
      </c>
      <c r="I24" s="203">
        <v>0.12266550705506045</v>
      </c>
      <c r="J24" s="101"/>
      <c r="O24" s="127"/>
    </row>
    <row r="25" spans="1:15">
      <c r="A25" s="170" t="s">
        <v>30</v>
      </c>
      <c r="B25" s="282">
        <v>82214.460000000006</v>
      </c>
      <c r="C25" s="324">
        <v>5.1049193175399799E-2</v>
      </c>
      <c r="D25" s="282">
        <v>153393.80799999999</v>
      </c>
      <c r="E25" s="324">
        <v>6.3503174328462086E-2</v>
      </c>
      <c r="F25" s="196">
        <v>179007.49300000002</v>
      </c>
      <c r="G25" s="324">
        <v>6.280796316510838E-2</v>
      </c>
      <c r="H25" s="196">
        <v>414615.761</v>
      </c>
      <c r="I25" s="203">
        <v>6.0298090966486258E-2</v>
      </c>
      <c r="J25" s="101"/>
      <c r="O25" s="98"/>
    </row>
    <row r="26" spans="1:15" ht="13.5" customHeight="1">
      <c r="A26" s="168" t="s">
        <v>317</v>
      </c>
      <c r="B26" s="280">
        <v>124785.76700000001</v>
      </c>
      <c r="C26" s="323">
        <v>2.3098311099727271E-2</v>
      </c>
      <c r="D26" s="280">
        <v>191993.32400000002</v>
      </c>
      <c r="E26" s="323">
        <v>2.3099169977165639E-2</v>
      </c>
      <c r="F26" s="195">
        <v>229065.56799999997</v>
      </c>
      <c r="G26" s="323">
        <v>2.3761113112549026E-2</v>
      </c>
      <c r="H26" s="195">
        <v>545844.65899999999</v>
      </c>
      <c r="I26" s="202">
        <v>2.3372211412734982E-2</v>
      </c>
      <c r="J26" s="10"/>
      <c r="O26" s="78"/>
    </row>
    <row r="27" spans="1:15" ht="12.75" customHeight="1">
      <c r="A27" s="170" t="s">
        <v>26</v>
      </c>
      <c r="B27" s="282">
        <v>12785</v>
      </c>
      <c r="C27" s="324">
        <v>1.1017951504003422E-2</v>
      </c>
      <c r="D27" s="282">
        <v>18783</v>
      </c>
      <c r="E27" s="324">
        <v>1.2170221981071453E-2</v>
      </c>
      <c r="F27" s="196">
        <v>22714</v>
      </c>
      <c r="G27" s="324">
        <v>1.3963290707905904E-2</v>
      </c>
      <c r="H27" s="196">
        <v>54282</v>
      </c>
      <c r="I27" s="203">
        <v>1.2535013331540433E-2</v>
      </c>
      <c r="J27" s="101"/>
      <c r="O27" s="78"/>
    </row>
    <row r="28" spans="1:15" ht="12.75" customHeight="1">
      <c r="A28" s="170" t="s">
        <v>0</v>
      </c>
      <c r="B28" s="282">
        <v>205</v>
      </c>
      <c r="C28" s="324">
        <v>1.1395586264863187E-3</v>
      </c>
      <c r="D28" s="282">
        <v>359</v>
      </c>
      <c r="E28" s="324">
        <v>1.5757605642093657E-3</v>
      </c>
      <c r="F28" s="196">
        <v>515</v>
      </c>
      <c r="G28" s="324">
        <v>1.9367286251976913E-3</v>
      </c>
      <c r="H28" s="196">
        <v>1079</v>
      </c>
      <c r="I28" s="203">
        <v>1.6017623340349879E-3</v>
      </c>
      <c r="J28" s="101"/>
      <c r="O28" s="78"/>
    </row>
    <row r="29" spans="1:15" ht="12.75" customHeight="1">
      <c r="A29" s="170" t="s">
        <v>1</v>
      </c>
      <c r="B29" s="282">
        <v>475</v>
      </c>
      <c r="C29" s="324">
        <v>1.540057711636352E-2</v>
      </c>
      <c r="D29" s="282">
        <v>984</v>
      </c>
      <c r="E29" s="324">
        <v>1.4348645009622928E-2</v>
      </c>
      <c r="F29" s="196">
        <v>1270</v>
      </c>
      <c r="G29" s="324">
        <v>1.309620174882347E-2</v>
      </c>
      <c r="H29" s="196">
        <v>2729</v>
      </c>
      <c r="I29" s="203">
        <v>1.3895424309587082E-2</v>
      </c>
      <c r="J29" s="101"/>
      <c r="O29" s="78"/>
    </row>
    <row r="30" spans="1:15" ht="12.75" customHeight="1">
      <c r="A30" s="170" t="s">
        <v>2</v>
      </c>
      <c r="B30" s="282">
        <v>121.5</v>
      </c>
      <c r="C30" s="324">
        <v>8.1201851562614346E-3</v>
      </c>
      <c r="D30" s="282">
        <v>254</v>
      </c>
      <c r="E30" s="324">
        <v>7.8509465042377949E-3</v>
      </c>
      <c r="F30" s="196">
        <v>345.5</v>
      </c>
      <c r="G30" s="324">
        <v>8.5440549525917456E-3</v>
      </c>
      <c r="H30" s="196">
        <v>721</v>
      </c>
      <c r="I30" s="203">
        <v>8.2162457536766771E-3</v>
      </c>
      <c r="J30" s="101"/>
    </row>
    <row r="31" spans="1:15">
      <c r="A31" s="170" t="s">
        <v>6</v>
      </c>
      <c r="B31" s="282">
        <v>609.79999999999995</v>
      </c>
      <c r="C31" s="324">
        <v>1.3055254835341616E-2</v>
      </c>
      <c r="D31" s="282">
        <v>777.93</v>
      </c>
      <c r="E31" s="324">
        <v>1.3976879586037286E-2</v>
      </c>
      <c r="F31" s="196">
        <v>861.8</v>
      </c>
      <c r="G31" s="324">
        <v>1.6021844738619905E-2</v>
      </c>
      <c r="H31" s="196">
        <v>2249.5299999999997</v>
      </c>
      <c r="I31" s="203">
        <v>1.4405605953086738E-2</v>
      </c>
      <c r="J31" s="101"/>
    </row>
    <row r="32" spans="1:15">
      <c r="A32" s="170" t="s">
        <v>25</v>
      </c>
      <c r="B32" s="282">
        <v>70117.564000000013</v>
      </c>
      <c r="C32" s="324">
        <v>2.5444140590378143E-2</v>
      </c>
      <c r="D32" s="282">
        <v>102418.67300000001</v>
      </c>
      <c r="E32" s="324">
        <v>2.4100563431575617E-2</v>
      </c>
      <c r="F32" s="196">
        <v>129190.211</v>
      </c>
      <c r="G32" s="324">
        <v>2.6835052589032359E-2</v>
      </c>
      <c r="H32" s="196">
        <v>301726.44800000003</v>
      </c>
      <c r="I32" s="203">
        <v>2.5527600024967886E-2</v>
      </c>
      <c r="J32" s="101"/>
    </row>
    <row r="33" spans="1:10">
      <c r="A33" s="170" t="s">
        <v>5</v>
      </c>
      <c r="B33" s="282">
        <v>40185.969999999994</v>
      </c>
      <c r="C33" s="324">
        <v>3.6858041272798861E-2</v>
      </c>
      <c r="D33" s="282">
        <v>67668.907000000021</v>
      </c>
      <c r="E33" s="324">
        <v>3.5087026704906578E-2</v>
      </c>
      <c r="F33" s="196">
        <v>73305.42</v>
      </c>
      <c r="G33" s="324">
        <v>2.9275424760706666E-2</v>
      </c>
      <c r="H33" s="196">
        <v>181160.29700000002</v>
      </c>
      <c r="I33" s="203">
        <v>3.2801756440862577E-2</v>
      </c>
      <c r="J33" s="101"/>
    </row>
    <row r="34" spans="1:10">
      <c r="A34" s="170" t="s">
        <v>3</v>
      </c>
      <c r="B34" s="282">
        <v>285.93299999999999</v>
      </c>
      <c r="C34" s="324">
        <v>2.3142605264099524E-3</v>
      </c>
      <c r="D34" s="282">
        <v>747.81399999999996</v>
      </c>
      <c r="E34" s="324">
        <v>3.6357214368998641E-3</v>
      </c>
      <c r="F34" s="196">
        <v>863.63699999999994</v>
      </c>
      <c r="G34" s="324">
        <v>3.6238179421176787E-3</v>
      </c>
      <c r="H34" s="196">
        <v>1897.3839999999998</v>
      </c>
      <c r="I34" s="203">
        <v>3.3430531888634708E-3</v>
      </c>
      <c r="J34" s="101"/>
    </row>
    <row r="35" spans="1:10" ht="12.6" customHeight="1">
      <c r="A35" s="190" t="s">
        <v>326</v>
      </c>
      <c r="B35" s="71"/>
      <c r="C35" s="8"/>
      <c r="E35" s="103"/>
      <c r="F35" s="103"/>
      <c r="G35" s="103"/>
      <c r="I35" s="3"/>
    </row>
    <row r="36" spans="1:10">
      <c r="A36" s="190"/>
      <c r="B36" s="71"/>
    </row>
    <row r="37" spans="1:10">
      <c r="B37" s="78"/>
      <c r="C37" s="78"/>
    </row>
    <row r="38" spans="1:10">
      <c r="A38" s="103" t="s">
        <v>164</v>
      </c>
      <c r="B38" s="104">
        <f>+I7</f>
        <v>1.0983849555282924E-2</v>
      </c>
      <c r="C38" s="93" t="str">
        <f>+B5</f>
        <v>Říjen</v>
      </c>
      <c r="D38" s="103" t="str">
        <f>+D5</f>
        <v>Listopad</v>
      </c>
      <c r="E38" s="103" t="str">
        <f>+F5</f>
        <v>Prosinec</v>
      </c>
    </row>
    <row r="39" spans="1:10">
      <c r="A39" s="103" t="s">
        <v>59</v>
      </c>
      <c r="B39" s="104">
        <f t="shared" ref="B39:B40" si="0">+I8</f>
        <v>1.6407803481235158E-2</v>
      </c>
      <c r="C39" s="93"/>
      <c r="D39" s="103"/>
      <c r="E39" s="103"/>
      <c r="H39" s="116">
        <f>I7</f>
        <v>1.0983849555282924E-2</v>
      </c>
    </row>
    <row r="40" spans="1:10">
      <c r="A40" s="103" t="s">
        <v>116</v>
      </c>
      <c r="B40" s="104">
        <f t="shared" si="0"/>
        <v>2.3568861520304626E-2</v>
      </c>
      <c r="C40" s="93"/>
      <c r="D40" s="103"/>
      <c r="E40" s="103"/>
      <c r="H40" s="116">
        <f>I8</f>
        <v>1.6407803481235158E-2</v>
      </c>
    </row>
    <row r="41" spans="1:10">
      <c r="B41" s="78"/>
      <c r="C41" s="78"/>
      <c r="H41" s="116">
        <f>I9</f>
        <v>2.3568861520304626E-2</v>
      </c>
    </row>
  </sheetData>
  <mergeCells count="5">
    <mergeCell ref="B5:C5"/>
    <mergeCell ref="D5:E5"/>
    <mergeCell ref="F5:G5"/>
    <mergeCell ref="H5:I5"/>
    <mergeCell ref="A5:A6"/>
  </mergeCells>
  <conditionalFormatting sqref="I10:I25 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{AEE0A819-629A-42C9-B789-AFD16ED22035}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EE0A819-629A-42C9-B789-AFD16ED22035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I10:I25 C10:C25 C27:C34 E10:E25 E27:E34 G10:G25 G27:G34 I10:I25 I27:I34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7"/>
  <dimension ref="A1:O41"/>
  <sheetViews>
    <sheetView showGridLines="0" topLeftCell="A13" zoomScaleNormal="100" zoomScaleSheetLayoutView="100" workbookViewId="0">
      <selection activeCell="N38" sqref="N38"/>
    </sheetView>
  </sheetViews>
  <sheetFormatPr defaultColWidth="9.140625" defaultRowHeight="12"/>
  <cols>
    <col min="1" max="1" width="31.7109375" style="74" customWidth="1"/>
    <col min="2" max="9" width="13.28515625" style="74" customWidth="1"/>
    <col min="10" max="15" width="9.140625" style="74" customWidth="1"/>
    <col min="16" max="16384" width="9.140625" style="74"/>
  </cols>
  <sheetData>
    <row r="1" spans="1:15" ht="18">
      <c r="A1" s="236" t="s">
        <v>268</v>
      </c>
      <c r="I1" s="239" t="str">
        <f>'3'!N1</f>
        <v>IV. čtvrtletí 2023</v>
      </c>
    </row>
    <row r="2" spans="1:15" ht="1.5" customHeight="1">
      <c r="E2" s="103"/>
      <c r="F2" s="103"/>
      <c r="G2" s="103"/>
    </row>
    <row r="3" spans="1:15" ht="12" customHeight="1">
      <c r="E3" s="103"/>
      <c r="F3" s="103"/>
      <c r="G3" s="103"/>
    </row>
    <row r="4" spans="1:15">
      <c r="A4" s="7"/>
      <c r="B4" s="126"/>
      <c r="C4" s="126"/>
      <c r="D4" s="126"/>
    </row>
    <row r="5" spans="1:15" ht="12.75" customHeight="1">
      <c r="A5" s="382">
        <v>2024</v>
      </c>
      <c r="B5" s="371" t="s">
        <v>17</v>
      </c>
      <c r="C5" s="373"/>
      <c r="D5" s="371" t="s">
        <v>18</v>
      </c>
      <c r="E5" s="373"/>
      <c r="F5" s="371" t="s">
        <v>19</v>
      </c>
      <c r="G5" s="373"/>
      <c r="H5" s="371" t="s">
        <v>7</v>
      </c>
      <c r="I5" s="372"/>
    </row>
    <row r="6" spans="1:15">
      <c r="A6" s="383"/>
      <c r="B6" s="274" t="s">
        <v>282</v>
      </c>
      <c r="C6" s="275" t="s">
        <v>283</v>
      </c>
      <c r="D6" s="274" t="s">
        <v>282</v>
      </c>
      <c r="E6" s="275" t="s">
        <v>283</v>
      </c>
      <c r="F6" s="274" t="s">
        <v>282</v>
      </c>
      <c r="G6" s="275" t="s">
        <v>283</v>
      </c>
      <c r="H6" s="274" t="s">
        <v>282</v>
      </c>
      <c r="I6" s="293" t="s">
        <v>283</v>
      </c>
      <c r="J6" s="109"/>
      <c r="O6" s="109"/>
    </row>
    <row r="7" spans="1:15" ht="13.5">
      <c r="A7" s="167" t="s">
        <v>192</v>
      </c>
      <c r="B7" s="280">
        <v>5939.6573999999955</v>
      </c>
      <c r="C7" s="323">
        <v>0.15835098695656435</v>
      </c>
      <c r="D7" s="280">
        <v>5939.8373999999958</v>
      </c>
      <c r="E7" s="323">
        <v>0.15837024870025643</v>
      </c>
      <c r="F7" s="195">
        <v>5939.6218999999965</v>
      </c>
      <c r="G7" s="323">
        <v>0.15833762111937291</v>
      </c>
      <c r="H7" s="195">
        <v>5939.6218999999965</v>
      </c>
      <c r="I7" s="201">
        <v>0.15833762111937291</v>
      </c>
      <c r="J7" s="111"/>
      <c r="O7" s="60"/>
    </row>
    <row r="8" spans="1:15">
      <c r="A8" s="167" t="s">
        <v>314</v>
      </c>
      <c r="B8" s="280">
        <v>1662058.8720000011</v>
      </c>
      <c r="C8" s="323">
        <v>0.15831334519788492</v>
      </c>
      <c r="D8" s="280">
        <v>2510825.9240000001</v>
      </c>
      <c r="E8" s="323">
        <v>0.16980435485717976</v>
      </c>
      <c r="F8" s="195">
        <v>2849050.1900000004</v>
      </c>
      <c r="G8" s="323">
        <v>0.17130001535352007</v>
      </c>
      <c r="H8" s="195">
        <v>7021934.9860000014</v>
      </c>
      <c r="I8" s="201">
        <v>0.1675197693085054</v>
      </c>
      <c r="J8" s="111"/>
      <c r="O8" s="60"/>
    </row>
    <row r="9" spans="1:15">
      <c r="A9" s="167" t="s">
        <v>315</v>
      </c>
      <c r="B9" s="280">
        <v>809215.08900000004</v>
      </c>
      <c r="C9" s="323">
        <v>0.13686295659401115</v>
      </c>
      <c r="D9" s="280">
        <v>1302110.879</v>
      </c>
      <c r="E9" s="323">
        <v>0.14419202236310302</v>
      </c>
      <c r="F9" s="195">
        <v>1511593.3540000003</v>
      </c>
      <c r="G9" s="323">
        <v>0.14461404824700572</v>
      </c>
      <c r="H9" s="195">
        <v>3622919.3220000002</v>
      </c>
      <c r="I9" s="202">
        <v>0.1426593737139247</v>
      </c>
      <c r="J9" s="101"/>
      <c r="O9" s="104"/>
    </row>
    <row r="10" spans="1:15">
      <c r="A10" s="170" t="s">
        <v>40</v>
      </c>
      <c r="B10" s="282">
        <v>72628.763999999996</v>
      </c>
      <c r="C10" s="324">
        <v>9.0741634177045921E-2</v>
      </c>
      <c r="D10" s="282">
        <v>100961.17999999998</v>
      </c>
      <c r="E10" s="324">
        <v>8.74978155267815E-2</v>
      </c>
      <c r="F10" s="196">
        <v>101508.648</v>
      </c>
      <c r="G10" s="324">
        <v>7.954106200363685E-2</v>
      </c>
      <c r="H10" s="196">
        <v>275098.59199999995</v>
      </c>
      <c r="I10" s="203">
        <v>8.5158221237371948E-2</v>
      </c>
      <c r="J10" s="101"/>
      <c r="O10" s="127"/>
    </row>
    <row r="11" spans="1:15">
      <c r="A11" s="170" t="s">
        <v>39</v>
      </c>
      <c r="B11" s="282">
        <v>84.173999999999992</v>
      </c>
      <c r="C11" s="324">
        <v>1.8040256815724282E-3</v>
      </c>
      <c r="D11" s="282">
        <v>122.614</v>
      </c>
      <c r="E11" s="324">
        <v>2.1941772219265473E-3</v>
      </c>
      <c r="F11" s="196">
        <v>149.71099999999998</v>
      </c>
      <c r="G11" s="324">
        <v>2.4115054992218743E-3</v>
      </c>
      <c r="H11" s="196">
        <v>356.49900000000002</v>
      </c>
      <c r="I11" s="203">
        <v>2.165554723584691E-3</v>
      </c>
      <c r="J11" s="101"/>
      <c r="O11" s="127"/>
    </row>
    <row r="12" spans="1:15">
      <c r="A12" s="170" t="s">
        <v>38</v>
      </c>
      <c r="B12" s="282">
        <v>374190.766</v>
      </c>
      <c r="C12" s="324">
        <v>0.9847500766318682</v>
      </c>
      <c r="D12" s="282">
        <v>698255.29000000015</v>
      </c>
      <c r="E12" s="324">
        <v>0.98562187257985467</v>
      </c>
      <c r="F12" s="196">
        <v>809761.38600000006</v>
      </c>
      <c r="G12" s="324">
        <v>0.98626828144809742</v>
      </c>
      <c r="H12" s="196">
        <v>1882207.4420000003</v>
      </c>
      <c r="I12" s="203">
        <v>0.98572632860979159</v>
      </c>
      <c r="J12" s="101"/>
      <c r="O12" s="127"/>
    </row>
    <row r="13" spans="1:15">
      <c r="A13" s="170" t="s">
        <v>60</v>
      </c>
      <c r="B13" s="282">
        <v>11</v>
      </c>
      <c r="C13" s="324">
        <v>1.2798813014810438E-3</v>
      </c>
      <c r="D13" s="282">
        <v>9.8109999999999999</v>
      </c>
      <c r="E13" s="324">
        <v>2.2366427788992776E-3</v>
      </c>
      <c r="F13" s="196">
        <v>12.074</v>
      </c>
      <c r="G13" s="324">
        <v>2.092608951631339E-3</v>
      </c>
      <c r="H13" s="196">
        <v>32.884999999999998</v>
      </c>
      <c r="I13" s="203">
        <v>1.7537859457455369E-3</v>
      </c>
      <c r="J13" s="101"/>
      <c r="O13" s="127"/>
    </row>
    <row r="14" spans="1:15">
      <c r="A14" s="170" t="s">
        <v>61</v>
      </c>
      <c r="B14" s="282">
        <v>0</v>
      </c>
      <c r="C14" s="324">
        <v>0</v>
      </c>
      <c r="D14" s="282">
        <v>0</v>
      </c>
      <c r="E14" s="324">
        <v>0</v>
      </c>
      <c r="F14" s="196">
        <v>0</v>
      </c>
      <c r="G14" s="324">
        <v>0</v>
      </c>
      <c r="H14" s="196">
        <v>0</v>
      </c>
      <c r="I14" s="203">
        <v>0</v>
      </c>
      <c r="J14" s="101"/>
      <c r="O14" s="127"/>
    </row>
    <row r="15" spans="1:15">
      <c r="A15" s="170" t="s">
        <v>62</v>
      </c>
      <c r="B15" s="282">
        <v>0</v>
      </c>
      <c r="C15" s="324">
        <v>0</v>
      </c>
      <c r="D15" s="282">
        <v>0</v>
      </c>
      <c r="E15" s="324">
        <v>0</v>
      </c>
      <c r="F15" s="196">
        <v>0</v>
      </c>
      <c r="G15" s="324">
        <v>0</v>
      </c>
      <c r="H15" s="196">
        <v>0</v>
      </c>
      <c r="I15" s="203">
        <v>0</v>
      </c>
      <c r="J15" s="101"/>
      <c r="O15" s="127"/>
    </row>
    <row r="16" spans="1:15">
      <c r="A16" s="170" t="s">
        <v>37</v>
      </c>
      <c r="B16" s="282">
        <v>16382.71</v>
      </c>
      <c r="C16" s="324">
        <v>6.7507567481737132E-3</v>
      </c>
      <c r="D16" s="282">
        <v>29775.976999999999</v>
      </c>
      <c r="E16" s="324">
        <v>7.6676706382165141E-3</v>
      </c>
      <c r="F16" s="196">
        <v>30016.25</v>
      </c>
      <c r="G16" s="324">
        <v>6.5269303428045775E-3</v>
      </c>
      <c r="H16" s="196">
        <v>76174.937000000005</v>
      </c>
      <c r="I16" s="203">
        <v>6.9827980681142687E-3</v>
      </c>
      <c r="J16" s="101"/>
      <c r="O16" s="127"/>
    </row>
    <row r="17" spans="1:15">
      <c r="A17" s="170" t="s">
        <v>72</v>
      </c>
      <c r="B17" s="282">
        <v>0</v>
      </c>
      <c r="C17" s="324">
        <v>0</v>
      </c>
      <c r="D17" s="282">
        <v>0</v>
      </c>
      <c r="E17" s="324">
        <v>0</v>
      </c>
      <c r="F17" s="196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>
      <c r="A18" s="170" t="s">
        <v>36</v>
      </c>
      <c r="B18" s="282">
        <v>0</v>
      </c>
      <c r="C18" s="324">
        <v>0</v>
      </c>
      <c r="D18" s="282">
        <v>0</v>
      </c>
      <c r="E18" s="324">
        <v>0</v>
      </c>
      <c r="F18" s="196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>
      <c r="A19" s="170" t="s">
        <v>35</v>
      </c>
      <c r="B19" s="282">
        <v>36267.01</v>
      </c>
      <c r="C19" s="324">
        <v>0.52206288354884389</v>
      </c>
      <c r="D19" s="282">
        <v>55804.99</v>
      </c>
      <c r="E19" s="324">
        <v>0.63376843286374684</v>
      </c>
      <c r="F19" s="196">
        <v>53980.639999999999</v>
      </c>
      <c r="G19" s="324">
        <v>0.61379233934386357</v>
      </c>
      <c r="H19" s="196">
        <v>146052.64000000001</v>
      </c>
      <c r="I19" s="203">
        <v>0.59499809441096951</v>
      </c>
      <c r="J19" s="101"/>
      <c r="O19" s="127"/>
    </row>
    <row r="20" spans="1:15">
      <c r="A20" s="170" t="s">
        <v>34</v>
      </c>
      <c r="B20" s="282">
        <v>0</v>
      </c>
      <c r="C20" s="324">
        <v>0</v>
      </c>
      <c r="D20" s="282">
        <v>0</v>
      </c>
      <c r="E20" s="324">
        <v>0</v>
      </c>
      <c r="F20" s="196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>
      <c r="A21" s="170" t="s">
        <v>33</v>
      </c>
      <c r="B21" s="282">
        <v>1857</v>
      </c>
      <c r="C21" s="324">
        <v>7.2375036636208477E-3</v>
      </c>
      <c r="D21" s="282">
        <v>3818</v>
      </c>
      <c r="E21" s="324">
        <v>1.0873473595560732E-2</v>
      </c>
      <c r="F21" s="196">
        <v>1801</v>
      </c>
      <c r="G21" s="324">
        <v>5.2854687233488823E-3</v>
      </c>
      <c r="H21" s="196">
        <v>7476</v>
      </c>
      <c r="I21" s="203">
        <v>7.882288750747219E-3</v>
      </c>
      <c r="J21" s="101"/>
      <c r="O21" s="127"/>
    </row>
    <row r="22" spans="1:15">
      <c r="A22" s="170" t="s">
        <v>32</v>
      </c>
      <c r="B22" s="282">
        <v>151422.09399999998</v>
      </c>
      <c r="C22" s="324">
        <v>0.71001690869083733</v>
      </c>
      <c r="D22" s="282">
        <v>136274.62899999999</v>
      </c>
      <c r="E22" s="324">
        <v>0.68092806998561528</v>
      </c>
      <c r="F22" s="196">
        <v>142508.448</v>
      </c>
      <c r="G22" s="324">
        <v>0.66033754509803333</v>
      </c>
      <c r="H22" s="196">
        <v>430205.17099999997</v>
      </c>
      <c r="I22" s="203">
        <v>0.68372519491655315</v>
      </c>
      <c r="J22" s="101"/>
      <c r="O22" s="127"/>
    </row>
    <row r="23" spans="1:15">
      <c r="A23" s="170" t="s">
        <v>3</v>
      </c>
      <c r="B23" s="282">
        <v>0</v>
      </c>
      <c r="C23" s="324">
        <v>0</v>
      </c>
      <c r="D23" s="282">
        <v>0</v>
      </c>
      <c r="E23" s="324">
        <v>0</v>
      </c>
      <c r="F23" s="196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>
      <c r="A24" s="170" t="s">
        <v>31</v>
      </c>
      <c r="B24" s="282">
        <v>894.04099999999994</v>
      </c>
      <c r="C24" s="324">
        <v>0.12716776243078987</v>
      </c>
      <c r="D24" s="282">
        <v>6698.2860000000001</v>
      </c>
      <c r="E24" s="324">
        <v>0.3759349706291597</v>
      </c>
      <c r="F24" s="196">
        <v>14536.057999999999</v>
      </c>
      <c r="G24" s="324">
        <v>0.64760363109229924</v>
      </c>
      <c r="H24" s="196">
        <v>22128.384999999998</v>
      </c>
      <c r="I24" s="203">
        <v>0.46788994104029608</v>
      </c>
      <c r="J24" s="101"/>
      <c r="O24" s="127"/>
    </row>
    <row r="25" spans="1:15">
      <c r="A25" s="170" t="s">
        <v>30</v>
      </c>
      <c r="B25" s="282">
        <v>155477.53000000003</v>
      </c>
      <c r="C25" s="324">
        <v>9.6540224960475554E-2</v>
      </c>
      <c r="D25" s="282">
        <v>270390.10200000001</v>
      </c>
      <c r="E25" s="324">
        <v>0.11193821972264126</v>
      </c>
      <c r="F25" s="196">
        <v>357319.13900000008</v>
      </c>
      <c r="G25" s="324">
        <v>0.12537177603230409</v>
      </c>
      <c r="H25" s="196">
        <v>783186.77100000018</v>
      </c>
      <c r="I25" s="203">
        <v>0.11389983595318909</v>
      </c>
      <c r="J25" s="101"/>
      <c r="O25" s="98"/>
    </row>
    <row r="26" spans="1:15" ht="13.5" customHeight="1">
      <c r="A26" s="168" t="s">
        <v>317</v>
      </c>
      <c r="B26" s="280">
        <v>771080.946</v>
      </c>
      <c r="C26" s="323">
        <v>0.14272996033097271</v>
      </c>
      <c r="D26" s="280">
        <v>1245110.0120000003</v>
      </c>
      <c r="E26" s="323">
        <v>0.14980212440854848</v>
      </c>
      <c r="F26" s="195">
        <v>1459035.4080000001</v>
      </c>
      <c r="G26" s="323">
        <v>0.15134664571107484</v>
      </c>
      <c r="H26" s="195">
        <v>3475226.3660000004</v>
      </c>
      <c r="I26" s="202">
        <v>0.1488037374627178</v>
      </c>
      <c r="J26" s="10"/>
      <c r="O26" s="78"/>
    </row>
    <row r="27" spans="1:15" ht="12.75" customHeight="1">
      <c r="A27" s="170" t="s">
        <v>26</v>
      </c>
      <c r="B27" s="282">
        <v>130074.07799999999</v>
      </c>
      <c r="C27" s="324">
        <v>0.11209619736659823</v>
      </c>
      <c r="D27" s="282">
        <v>182108.3</v>
      </c>
      <c r="E27" s="324">
        <v>0.11799491218631498</v>
      </c>
      <c r="F27" s="196">
        <v>211058.10600000003</v>
      </c>
      <c r="G27" s="324">
        <v>0.12974666242572949</v>
      </c>
      <c r="H27" s="196">
        <v>523240.484</v>
      </c>
      <c r="I27" s="203">
        <v>0.12082875433001121</v>
      </c>
      <c r="J27" s="101"/>
      <c r="O27" s="78"/>
    </row>
    <row r="28" spans="1:15" ht="12.75" customHeight="1">
      <c r="A28" s="170" t="s">
        <v>0</v>
      </c>
      <c r="B28" s="282">
        <v>46406.412000000004</v>
      </c>
      <c r="C28" s="324">
        <v>0.25796501033599134</v>
      </c>
      <c r="D28" s="282">
        <v>66176.998999999996</v>
      </c>
      <c r="E28" s="324">
        <v>0.2904710453535449</v>
      </c>
      <c r="F28" s="196">
        <v>82073.600000000006</v>
      </c>
      <c r="G28" s="324">
        <v>0.30864910775344706</v>
      </c>
      <c r="H28" s="196">
        <v>194657.011</v>
      </c>
      <c r="I28" s="203">
        <v>0.28896595762338678</v>
      </c>
      <c r="J28" s="101"/>
      <c r="O28" s="78"/>
    </row>
    <row r="29" spans="1:15" ht="12.75" customHeight="1">
      <c r="A29" s="170" t="s">
        <v>1</v>
      </c>
      <c r="B29" s="282">
        <v>2748.2289999999998</v>
      </c>
      <c r="C29" s="324">
        <v>8.9103816100898098E-2</v>
      </c>
      <c r="D29" s="282">
        <v>8782.9260000000013</v>
      </c>
      <c r="E29" s="324">
        <v>0.12807224321116611</v>
      </c>
      <c r="F29" s="196">
        <v>7352.2480000000005</v>
      </c>
      <c r="G29" s="324">
        <v>7.5816159933373109E-2</v>
      </c>
      <c r="H29" s="196">
        <v>18883.403000000002</v>
      </c>
      <c r="I29" s="203">
        <v>9.6149834039549159E-2</v>
      </c>
      <c r="J29" s="101"/>
      <c r="O29" s="78"/>
    </row>
    <row r="30" spans="1:15" ht="12.75" customHeight="1">
      <c r="A30" s="170" t="s">
        <v>2</v>
      </c>
      <c r="B30" s="282">
        <v>6942.67</v>
      </c>
      <c r="C30" s="324">
        <v>0.46399807307672075</v>
      </c>
      <c r="D30" s="282">
        <v>15206.470000000001</v>
      </c>
      <c r="E30" s="324">
        <v>0.4700204034972319</v>
      </c>
      <c r="F30" s="196">
        <v>17701.45</v>
      </c>
      <c r="G30" s="324">
        <v>0.43774865858337236</v>
      </c>
      <c r="H30" s="196">
        <v>39850.589999999997</v>
      </c>
      <c r="I30" s="203">
        <v>0.45412238678087408</v>
      </c>
      <c r="J30" s="101"/>
    </row>
    <row r="31" spans="1:15">
      <c r="A31" s="170" t="s">
        <v>6</v>
      </c>
      <c r="B31" s="282">
        <v>339.87099999999998</v>
      </c>
      <c r="C31" s="324">
        <v>7.2763242311288797E-3</v>
      </c>
      <c r="D31" s="282">
        <v>603.88699999999994</v>
      </c>
      <c r="E31" s="324">
        <v>1.0849891227454011E-2</v>
      </c>
      <c r="F31" s="196">
        <v>637.96400000000006</v>
      </c>
      <c r="G31" s="324">
        <v>1.1860478251135889E-2</v>
      </c>
      <c r="H31" s="196">
        <v>1581.722</v>
      </c>
      <c r="I31" s="203">
        <v>1.0129077567015449E-2</v>
      </c>
      <c r="J31" s="101"/>
    </row>
    <row r="32" spans="1:15">
      <c r="A32" s="170" t="s">
        <v>25</v>
      </c>
      <c r="B32" s="282">
        <v>430047.73600000003</v>
      </c>
      <c r="C32" s="324">
        <v>0.15605498010966015</v>
      </c>
      <c r="D32" s="282">
        <v>686926.33100000012</v>
      </c>
      <c r="E32" s="324">
        <v>0.16164348871308856</v>
      </c>
      <c r="F32" s="196">
        <v>807874.97900000005</v>
      </c>
      <c r="G32" s="324">
        <v>0.16780967674732272</v>
      </c>
      <c r="H32" s="196">
        <v>1924849.0460000003</v>
      </c>
      <c r="I32" s="203">
        <v>0.16285206974871824</v>
      </c>
      <c r="J32" s="101"/>
    </row>
    <row r="33" spans="1:10">
      <c r="A33" s="170" t="s">
        <v>5</v>
      </c>
      <c r="B33" s="282">
        <v>145203.08199999999</v>
      </c>
      <c r="C33" s="324">
        <v>0.13317835028726688</v>
      </c>
      <c r="D33" s="282">
        <v>268181.41800000001</v>
      </c>
      <c r="E33" s="324">
        <v>0.13905483319134609</v>
      </c>
      <c r="F33" s="196">
        <v>311362.777</v>
      </c>
      <c r="G33" s="324">
        <v>0.12434657016286366</v>
      </c>
      <c r="H33" s="196">
        <v>724747.277</v>
      </c>
      <c r="I33" s="203">
        <v>0.13122623474906514</v>
      </c>
      <c r="J33" s="101"/>
    </row>
    <row r="34" spans="1:10">
      <c r="A34" s="170" t="s">
        <v>3</v>
      </c>
      <c r="B34" s="282">
        <v>9318.8680000000004</v>
      </c>
      <c r="C34" s="324">
        <v>7.542427199107786E-2</v>
      </c>
      <c r="D34" s="282">
        <v>17123.681</v>
      </c>
      <c r="E34" s="324">
        <v>8.3251896982852555E-2</v>
      </c>
      <c r="F34" s="196">
        <v>20974.284</v>
      </c>
      <c r="G34" s="324">
        <v>8.800802499461205E-2</v>
      </c>
      <c r="H34" s="196">
        <v>47416.832999999999</v>
      </c>
      <c r="I34" s="203">
        <v>8.3545025554372057E-2</v>
      </c>
      <c r="J34" s="101"/>
    </row>
    <row r="35" spans="1:10" ht="12" customHeight="1">
      <c r="A35" s="190" t="s">
        <v>326</v>
      </c>
      <c r="B35" s="71"/>
      <c r="C35" s="8"/>
      <c r="E35" s="103"/>
      <c r="F35" s="103"/>
      <c r="G35" s="103"/>
      <c r="I35" s="3"/>
    </row>
    <row r="36" spans="1:10">
      <c r="A36" s="190"/>
      <c r="B36" s="71"/>
    </row>
    <row r="37" spans="1:10">
      <c r="B37" s="78"/>
      <c r="C37" s="78"/>
    </row>
    <row r="38" spans="1:10">
      <c r="A38" s="103" t="s">
        <v>164</v>
      </c>
      <c r="B38" s="104">
        <f>+I7</f>
        <v>0.15833762111937291</v>
      </c>
      <c r="C38" s="93" t="str">
        <f>+B5</f>
        <v>Říjen</v>
      </c>
      <c r="D38" s="103" t="str">
        <f>+D5</f>
        <v>Listopad</v>
      </c>
      <c r="E38" s="103" t="str">
        <f>+F5</f>
        <v>Prosinec</v>
      </c>
    </row>
    <row r="39" spans="1:10">
      <c r="A39" s="103" t="s">
        <v>59</v>
      </c>
      <c r="B39" s="104">
        <f t="shared" ref="B39:B40" si="0">+I8</f>
        <v>0.1675197693085054</v>
      </c>
      <c r="C39" s="93"/>
      <c r="D39" s="103"/>
      <c r="E39" s="103"/>
      <c r="H39" s="116"/>
    </row>
    <row r="40" spans="1:10">
      <c r="A40" s="103" t="s">
        <v>116</v>
      </c>
      <c r="B40" s="104">
        <f t="shared" si="0"/>
        <v>0.1426593737139247</v>
      </c>
      <c r="C40" s="93"/>
      <c r="D40" s="103"/>
      <c r="E40" s="103"/>
      <c r="H40" s="116"/>
    </row>
    <row r="41" spans="1:10">
      <c r="B41" s="78"/>
      <c r="C41" s="78"/>
      <c r="H41" s="116"/>
    </row>
  </sheetData>
  <mergeCells count="5">
    <mergeCell ref="B5:C5"/>
    <mergeCell ref="D5:E5"/>
    <mergeCell ref="F5:G5"/>
    <mergeCell ref="H5:I5"/>
    <mergeCell ref="A5:A6"/>
  </mergeCells>
  <conditionalFormatting sqref="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{F6D3C878-2A29-4348-8AAD-7FEE4D3E5798}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6D3C878-2A29-4348-8AAD-7FEE4D3E5798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C27:C34 E10:E25 E27:E34 G10:G25 G27:G34 I10:I25 I27:I34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38"/>
  <dimension ref="A1:O41"/>
  <sheetViews>
    <sheetView showGridLines="0" topLeftCell="A13" zoomScaleNormal="100" zoomScaleSheetLayoutView="100" workbookViewId="0">
      <selection activeCell="A35" sqref="A35"/>
    </sheetView>
  </sheetViews>
  <sheetFormatPr defaultColWidth="9.140625" defaultRowHeight="12"/>
  <cols>
    <col min="1" max="1" width="31.7109375" style="74" customWidth="1"/>
    <col min="2" max="9" width="13.28515625" style="74" customWidth="1"/>
    <col min="10" max="15" width="9.140625" style="74" customWidth="1"/>
    <col min="16" max="16384" width="9.140625" style="74"/>
  </cols>
  <sheetData>
    <row r="1" spans="1:15" ht="18">
      <c r="A1" s="236" t="s">
        <v>269</v>
      </c>
      <c r="I1" s="239" t="str">
        <f>'3'!N1</f>
        <v>IV. čtvrtletí 2023</v>
      </c>
    </row>
    <row r="2" spans="1:15" ht="1.5" customHeight="1">
      <c r="E2" s="103"/>
      <c r="F2" s="103"/>
      <c r="G2" s="103"/>
    </row>
    <row r="3" spans="1:15" ht="12" customHeight="1">
      <c r="E3" s="103"/>
      <c r="F3" s="103"/>
      <c r="G3" s="103"/>
    </row>
    <row r="4" spans="1:15">
      <c r="A4" s="7"/>
      <c r="B4" s="126"/>
      <c r="C4" s="126"/>
      <c r="D4" s="126"/>
    </row>
    <row r="5" spans="1:15" ht="12.75" customHeight="1">
      <c r="A5" s="382">
        <v>2024</v>
      </c>
      <c r="B5" s="371" t="s">
        <v>17</v>
      </c>
      <c r="C5" s="373"/>
      <c r="D5" s="371" t="s">
        <v>18</v>
      </c>
      <c r="E5" s="373"/>
      <c r="F5" s="371" t="s">
        <v>19</v>
      </c>
      <c r="G5" s="373"/>
      <c r="H5" s="371" t="s">
        <v>7</v>
      </c>
      <c r="I5" s="372"/>
    </row>
    <row r="6" spans="1:15">
      <c r="A6" s="383"/>
      <c r="B6" s="274" t="s">
        <v>282</v>
      </c>
      <c r="C6" s="275" t="s">
        <v>283</v>
      </c>
      <c r="D6" s="274" t="s">
        <v>282</v>
      </c>
      <c r="E6" s="275" t="s">
        <v>283</v>
      </c>
      <c r="F6" s="274" t="s">
        <v>282</v>
      </c>
      <c r="G6" s="275" t="s">
        <v>283</v>
      </c>
      <c r="H6" s="274" t="s">
        <v>282</v>
      </c>
      <c r="I6" s="293" t="s">
        <v>283</v>
      </c>
      <c r="J6" s="109"/>
      <c r="O6" s="109"/>
    </row>
    <row r="7" spans="1:15" ht="13.5">
      <c r="A7" s="167" t="s">
        <v>192</v>
      </c>
      <c r="B7" s="280">
        <v>1243.31745</v>
      </c>
      <c r="C7" s="323">
        <v>3.3146784746847353E-2</v>
      </c>
      <c r="D7" s="280">
        <v>1240.9554499999999</v>
      </c>
      <c r="E7" s="323">
        <v>3.3086835549141255E-2</v>
      </c>
      <c r="F7" s="195">
        <v>1240.9554499999999</v>
      </c>
      <c r="G7" s="323">
        <v>3.3081219171227215E-2</v>
      </c>
      <c r="H7" s="195">
        <v>1240.9554499999999</v>
      </c>
      <c r="I7" s="201">
        <v>3.3081219171227215E-2</v>
      </c>
      <c r="J7" s="111"/>
      <c r="O7" s="60"/>
    </row>
    <row r="8" spans="1:15">
      <c r="A8" s="167" t="s">
        <v>314</v>
      </c>
      <c r="B8" s="280">
        <v>484202.3839999999</v>
      </c>
      <c r="C8" s="323">
        <v>4.6120928960590252E-2</v>
      </c>
      <c r="D8" s="280">
        <v>676110.97700000007</v>
      </c>
      <c r="E8" s="323">
        <v>4.5724630753550606E-2</v>
      </c>
      <c r="F8" s="195">
        <v>768528.87699999951</v>
      </c>
      <c r="G8" s="323">
        <v>4.6208034134254214E-2</v>
      </c>
      <c r="H8" s="195">
        <v>1928842.2379999994</v>
      </c>
      <c r="I8" s="201">
        <v>4.6015693307682404E-2</v>
      </c>
      <c r="J8" s="111"/>
      <c r="O8" s="60"/>
    </row>
    <row r="9" spans="1:15">
      <c r="A9" s="167" t="s">
        <v>315</v>
      </c>
      <c r="B9" s="280">
        <v>226819.63999999996</v>
      </c>
      <c r="C9" s="323">
        <v>3.836212023968974E-2</v>
      </c>
      <c r="D9" s="280">
        <v>381809.48200000008</v>
      </c>
      <c r="E9" s="323">
        <v>4.2280486443112504E-2</v>
      </c>
      <c r="F9" s="195">
        <v>446723.11400000006</v>
      </c>
      <c r="G9" s="323">
        <v>4.2737974330263315E-2</v>
      </c>
      <c r="H9" s="195">
        <v>1055352.236</v>
      </c>
      <c r="I9" s="202">
        <v>4.1556511656527052E-2</v>
      </c>
      <c r="J9" s="101"/>
      <c r="O9" s="104"/>
    </row>
    <row r="10" spans="1:15">
      <c r="A10" s="170" t="s">
        <v>40</v>
      </c>
      <c r="B10" s="282">
        <v>9911.8680000000004</v>
      </c>
      <c r="C10" s="324">
        <v>1.2383786402687067E-2</v>
      </c>
      <c r="D10" s="282">
        <v>15273.031999999999</v>
      </c>
      <c r="E10" s="324">
        <v>1.3236344270843812E-2</v>
      </c>
      <c r="F10" s="196">
        <v>12423.459000000001</v>
      </c>
      <c r="G10" s="324">
        <v>9.7348860623051574E-3</v>
      </c>
      <c r="H10" s="196">
        <v>37608.359000000004</v>
      </c>
      <c r="I10" s="203">
        <v>1.1641866040872027E-2</v>
      </c>
      <c r="J10" s="101"/>
      <c r="O10" s="127"/>
    </row>
    <row r="11" spans="1:15">
      <c r="A11" s="170" t="s">
        <v>39</v>
      </c>
      <c r="B11" s="282">
        <v>3452.9789999999998</v>
      </c>
      <c r="C11" s="324">
        <v>7.4004595171077547E-2</v>
      </c>
      <c r="D11" s="282">
        <v>4760.3009999999995</v>
      </c>
      <c r="E11" s="324">
        <v>8.5185574434519407E-2</v>
      </c>
      <c r="F11" s="196">
        <v>5592.5529999999999</v>
      </c>
      <c r="G11" s="324">
        <v>9.0083376065818774E-2</v>
      </c>
      <c r="H11" s="196">
        <v>13805.832999999999</v>
      </c>
      <c r="I11" s="203">
        <v>8.3863592509856685E-2</v>
      </c>
      <c r="J11" s="101"/>
      <c r="O11" s="127"/>
    </row>
    <row r="12" spans="1:15">
      <c r="A12" s="170" t="s">
        <v>38</v>
      </c>
      <c r="B12" s="282">
        <v>0</v>
      </c>
      <c r="C12" s="324">
        <v>0</v>
      </c>
      <c r="D12" s="282">
        <v>0</v>
      </c>
      <c r="E12" s="324">
        <v>0</v>
      </c>
      <c r="F12" s="196">
        <v>0</v>
      </c>
      <c r="G12" s="324">
        <v>0</v>
      </c>
      <c r="H12" s="196">
        <v>0</v>
      </c>
      <c r="I12" s="203">
        <v>0</v>
      </c>
      <c r="J12" s="101"/>
      <c r="O12" s="127"/>
    </row>
    <row r="13" spans="1:15">
      <c r="A13" s="170" t="s">
        <v>60</v>
      </c>
      <c r="B13" s="282">
        <v>4.87</v>
      </c>
      <c r="C13" s="324">
        <v>5.6663835801933483E-4</v>
      </c>
      <c r="D13" s="282">
        <v>0</v>
      </c>
      <c r="E13" s="324">
        <v>0</v>
      </c>
      <c r="F13" s="196">
        <v>0</v>
      </c>
      <c r="G13" s="324">
        <v>0</v>
      </c>
      <c r="H13" s="196">
        <v>4.87</v>
      </c>
      <c r="I13" s="203">
        <v>2.5972137922398558E-4</v>
      </c>
      <c r="J13" s="101"/>
      <c r="O13" s="127"/>
    </row>
    <row r="14" spans="1:15">
      <c r="A14" s="170" t="s">
        <v>61</v>
      </c>
      <c r="B14" s="282">
        <v>0</v>
      </c>
      <c r="C14" s="324">
        <v>0</v>
      </c>
      <c r="D14" s="282">
        <v>0</v>
      </c>
      <c r="E14" s="324">
        <v>0</v>
      </c>
      <c r="F14" s="196">
        <v>0</v>
      </c>
      <c r="G14" s="324">
        <v>0</v>
      </c>
      <c r="H14" s="196">
        <v>0</v>
      </c>
      <c r="I14" s="203">
        <v>0</v>
      </c>
      <c r="J14" s="101"/>
      <c r="O14" s="127"/>
    </row>
    <row r="15" spans="1:15">
      <c r="A15" s="170" t="s">
        <v>62</v>
      </c>
      <c r="B15" s="282">
        <v>0</v>
      </c>
      <c r="C15" s="324">
        <v>0</v>
      </c>
      <c r="D15" s="282">
        <v>0</v>
      </c>
      <c r="E15" s="324">
        <v>0</v>
      </c>
      <c r="F15" s="196">
        <v>0</v>
      </c>
      <c r="G15" s="324">
        <v>0</v>
      </c>
      <c r="H15" s="196">
        <v>0</v>
      </c>
      <c r="I15" s="203">
        <v>0</v>
      </c>
      <c r="J15" s="101"/>
      <c r="O15" s="127"/>
    </row>
    <row r="16" spans="1:15">
      <c r="A16" s="170" t="s">
        <v>37</v>
      </c>
      <c r="B16" s="282">
        <v>92107.392999999996</v>
      </c>
      <c r="C16" s="324">
        <v>3.7954319209180791E-2</v>
      </c>
      <c r="D16" s="282">
        <v>155883.51300000001</v>
      </c>
      <c r="E16" s="324">
        <v>4.0141871267973583E-2</v>
      </c>
      <c r="F16" s="196">
        <v>194493.139</v>
      </c>
      <c r="G16" s="324">
        <v>4.2291864253742831E-2</v>
      </c>
      <c r="H16" s="196">
        <v>442484.04500000004</v>
      </c>
      <c r="I16" s="203">
        <v>4.0561592254383973E-2</v>
      </c>
      <c r="J16" s="101"/>
      <c r="O16" s="127"/>
    </row>
    <row r="17" spans="1:15">
      <c r="A17" s="170" t="s">
        <v>72</v>
      </c>
      <c r="B17" s="282">
        <v>0</v>
      </c>
      <c r="C17" s="324">
        <v>0</v>
      </c>
      <c r="D17" s="282">
        <v>0</v>
      </c>
      <c r="E17" s="324">
        <v>0</v>
      </c>
      <c r="F17" s="196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>
      <c r="A18" s="170" t="s">
        <v>36</v>
      </c>
      <c r="B18" s="282">
        <v>0</v>
      </c>
      <c r="C18" s="324">
        <v>0</v>
      </c>
      <c r="D18" s="282">
        <v>0</v>
      </c>
      <c r="E18" s="324">
        <v>0</v>
      </c>
      <c r="F18" s="196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>
      <c r="A19" s="170" t="s">
        <v>35</v>
      </c>
      <c r="B19" s="282">
        <v>0</v>
      </c>
      <c r="C19" s="324">
        <v>0</v>
      </c>
      <c r="D19" s="282">
        <v>0</v>
      </c>
      <c r="E19" s="324">
        <v>0</v>
      </c>
      <c r="F19" s="196">
        <v>0</v>
      </c>
      <c r="G19" s="324">
        <v>0</v>
      </c>
      <c r="H19" s="196">
        <v>0</v>
      </c>
      <c r="I19" s="203">
        <v>0</v>
      </c>
      <c r="J19" s="101"/>
      <c r="O19" s="127"/>
    </row>
    <row r="20" spans="1:15">
      <c r="A20" s="170" t="s">
        <v>34</v>
      </c>
      <c r="B20" s="282">
        <v>74.376000000000005</v>
      </c>
      <c r="C20" s="324">
        <v>1.7711118456082729E-2</v>
      </c>
      <c r="D20" s="282">
        <v>0</v>
      </c>
      <c r="E20" s="324">
        <v>0</v>
      </c>
      <c r="F20" s="196">
        <v>0</v>
      </c>
      <c r="G20" s="324">
        <v>0</v>
      </c>
      <c r="H20" s="196">
        <v>74.376000000000005</v>
      </c>
      <c r="I20" s="203">
        <v>3.8044141557188817E-3</v>
      </c>
      <c r="J20" s="101"/>
      <c r="O20" s="127"/>
    </row>
    <row r="21" spans="1:15">
      <c r="A21" s="170" t="s">
        <v>33</v>
      </c>
      <c r="B21" s="282">
        <v>35301.5</v>
      </c>
      <c r="C21" s="324">
        <v>0.13758467182623121</v>
      </c>
      <c r="D21" s="282">
        <v>57474.999000000003</v>
      </c>
      <c r="E21" s="324">
        <v>0.16368593086206901</v>
      </c>
      <c r="F21" s="196">
        <v>58073.428999999996</v>
      </c>
      <c r="G21" s="324">
        <v>0.17043047897674735</v>
      </c>
      <c r="H21" s="196">
        <v>150849.92800000001</v>
      </c>
      <c r="I21" s="203">
        <v>0.15904797893598557</v>
      </c>
      <c r="J21" s="101"/>
      <c r="O21" s="127"/>
    </row>
    <row r="22" spans="1:15">
      <c r="A22" s="170" t="s">
        <v>32</v>
      </c>
      <c r="B22" s="282">
        <v>0</v>
      </c>
      <c r="C22" s="324">
        <v>0</v>
      </c>
      <c r="D22" s="282">
        <v>0</v>
      </c>
      <c r="E22" s="324">
        <v>0</v>
      </c>
      <c r="F22" s="196">
        <v>0</v>
      </c>
      <c r="G22" s="324">
        <v>0</v>
      </c>
      <c r="H22" s="196">
        <v>0</v>
      </c>
      <c r="I22" s="203">
        <v>0</v>
      </c>
      <c r="J22" s="101"/>
      <c r="O22" s="127"/>
    </row>
    <row r="23" spans="1:15">
      <c r="A23" s="170" t="s">
        <v>3</v>
      </c>
      <c r="B23" s="282">
        <v>0</v>
      </c>
      <c r="C23" s="324">
        <v>0</v>
      </c>
      <c r="D23" s="282">
        <v>0</v>
      </c>
      <c r="E23" s="324">
        <v>0</v>
      </c>
      <c r="F23" s="196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>
      <c r="A24" s="170" t="s">
        <v>31</v>
      </c>
      <c r="B24" s="282">
        <v>1902.03</v>
      </c>
      <c r="C24" s="324">
        <v>0.2705434081616338</v>
      </c>
      <c r="D24" s="282">
        <v>1586.0740000000001</v>
      </c>
      <c r="E24" s="324">
        <v>8.9016904116317783E-2</v>
      </c>
      <c r="F24" s="196">
        <v>1871</v>
      </c>
      <c r="G24" s="324">
        <v>8.3355913534033238E-2</v>
      </c>
      <c r="H24" s="196">
        <v>5359.1040000000003</v>
      </c>
      <c r="I24" s="203">
        <v>0.11331467952084236</v>
      </c>
      <c r="J24" s="101"/>
      <c r="O24" s="127"/>
    </row>
    <row r="25" spans="1:15">
      <c r="A25" s="170" t="s">
        <v>30</v>
      </c>
      <c r="B25" s="282">
        <v>84064.623999999967</v>
      </c>
      <c r="C25" s="324">
        <v>5.2198010298837312E-2</v>
      </c>
      <c r="D25" s="282">
        <v>146831.56300000002</v>
      </c>
      <c r="E25" s="324">
        <v>6.078648456337668E-2</v>
      </c>
      <c r="F25" s="196">
        <v>174269.53400000004</v>
      </c>
      <c r="G25" s="324">
        <v>6.1145565969535159E-2</v>
      </c>
      <c r="H25" s="196">
        <v>405165.72100000002</v>
      </c>
      <c r="I25" s="203">
        <v>5.8923759778056271E-2</v>
      </c>
      <c r="J25" s="101"/>
      <c r="O25" s="98"/>
    </row>
    <row r="26" spans="1:15" ht="13.5" customHeight="1">
      <c r="A26" s="168" t="s">
        <v>317</v>
      </c>
      <c r="B26" s="280">
        <v>220766.93599999999</v>
      </c>
      <c r="C26" s="323">
        <v>4.0864783627619805E-2</v>
      </c>
      <c r="D26" s="280">
        <v>363985.826</v>
      </c>
      <c r="E26" s="323">
        <v>4.3791993851062423E-2</v>
      </c>
      <c r="F26" s="195">
        <v>430336.19300000003</v>
      </c>
      <c r="G26" s="323">
        <v>4.4639039588423565E-2</v>
      </c>
      <c r="H26" s="195">
        <v>1015088.9550000001</v>
      </c>
      <c r="I26" s="202">
        <v>4.3464515531683942E-2</v>
      </c>
      <c r="J26" s="10"/>
      <c r="O26" s="78"/>
    </row>
    <row r="27" spans="1:15" ht="12.75" customHeight="1">
      <c r="A27" s="170" t="s">
        <v>26</v>
      </c>
      <c r="B27" s="282">
        <v>35632.231</v>
      </c>
      <c r="C27" s="324">
        <v>3.0707406580950124E-2</v>
      </c>
      <c r="D27" s="282">
        <v>50050.229000000007</v>
      </c>
      <c r="E27" s="324">
        <v>3.2429452011577486E-2</v>
      </c>
      <c r="F27" s="196">
        <v>57031.834999999999</v>
      </c>
      <c r="G27" s="324">
        <v>3.5059967056014905E-2</v>
      </c>
      <c r="H27" s="196">
        <v>142714.29500000001</v>
      </c>
      <c r="I27" s="203">
        <v>3.2956147349515394E-2</v>
      </c>
      <c r="J27" s="101"/>
      <c r="O27" s="78"/>
    </row>
    <row r="28" spans="1:15" ht="12.75" customHeight="1">
      <c r="A28" s="170" t="s">
        <v>0</v>
      </c>
      <c r="B28" s="282">
        <v>1725.1570000000002</v>
      </c>
      <c r="C28" s="324">
        <v>9.5898416653329675E-3</v>
      </c>
      <c r="D28" s="282">
        <v>5704.4080000000004</v>
      </c>
      <c r="E28" s="324">
        <v>2.5038387656157159E-2</v>
      </c>
      <c r="F28" s="196">
        <v>8083.8369999999995</v>
      </c>
      <c r="G28" s="324">
        <v>3.0400385474431513E-2</v>
      </c>
      <c r="H28" s="196">
        <v>15513.402</v>
      </c>
      <c r="I28" s="203">
        <v>2.3029455974367979E-2</v>
      </c>
      <c r="J28" s="101"/>
      <c r="O28" s="78"/>
    </row>
    <row r="29" spans="1:15" ht="12.75" customHeight="1">
      <c r="A29" s="170" t="s">
        <v>1</v>
      </c>
      <c r="B29" s="282">
        <v>76.259999999999991</v>
      </c>
      <c r="C29" s="324">
        <v>2.4725221281976461E-3</v>
      </c>
      <c r="D29" s="282">
        <v>93</v>
      </c>
      <c r="E29" s="324">
        <v>1.3561219368850937E-3</v>
      </c>
      <c r="F29" s="196">
        <v>215</v>
      </c>
      <c r="G29" s="324">
        <v>2.2170735244071227E-3</v>
      </c>
      <c r="H29" s="196">
        <v>384.26</v>
      </c>
      <c r="I29" s="203">
        <v>1.9565612844272377E-3</v>
      </c>
      <c r="J29" s="101"/>
      <c r="O29" s="78"/>
    </row>
    <row r="30" spans="1:15" ht="12.75" customHeight="1">
      <c r="A30" s="170" t="s">
        <v>2</v>
      </c>
      <c r="B30" s="282">
        <v>654.851</v>
      </c>
      <c r="C30" s="324">
        <v>4.3765525677061372E-2</v>
      </c>
      <c r="D30" s="282">
        <v>3293.3670000000002</v>
      </c>
      <c r="E30" s="324">
        <v>0.10179546510166186</v>
      </c>
      <c r="F30" s="196">
        <v>3434.518</v>
      </c>
      <c r="G30" s="324">
        <v>8.493403915387987E-2</v>
      </c>
      <c r="H30" s="196">
        <v>7382.7360000000008</v>
      </c>
      <c r="I30" s="203">
        <v>8.4130892247594929E-2</v>
      </c>
      <c r="J30" s="101"/>
    </row>
    <row r="31" spans="1:15">
      <c r="A31" s="170" t="s">
        <v>6</v>
      </c>
      <c r="B31" s="282">
        <v>1037.6849999999999</v>
      </c>
      <c r="C31" s="324">
        <v>2.2215877523469114E-2</v>
      </c>
      <c r="D31" s="282">
        <v>1260.7629999999999</v>
      </c>
      <c r="E31" s="324">
        <v>2.2651822962902995E-2</v>
      </c>
      <c r="F31" s="196">
        <v>1470.19</v>
      </c>
      <c r="G31" s="324">
        <v>2.7332508605559989E-2</v>
      </c>
      <c r="H31" s="196">
        <v>3768.6379999999999</v>
      </c>
      <c r="I31" s="203">
        <v>2.4133714157103442E-2</v>
      </c>
      <c r="J31" s="101"/>
    </row>
    <row r="32" spans="1:15">
      <c r="A32" s="170" t="s">
        <v>25</v>
      </c>
      <c r="B32" s="282">
        <v>118879.086</v>
      </c>
      <c r="C32" s="324">
        <v>4.3138637523683139E-2</v>
      </c>
      <c r="D32" s="282">
        <v>201075.291</v>
      </c>
      <c r="E32" s="324">
        <v>4.7315862072026899E-2</v>
      </c>
      <c r="F32" s="196">
        <v>242099.18400000001</v>
      </c>
      <c r="G32" s="324">
        <v>5.0288209022290566E-2</v>
      </c>
      <c r="H32" s="196">
        <v>562053.56099999999</v>
      </c>
      <c r="I32" s="203">
        <v>4.7552604662011222E-2</v>
      </c>
      <c r="J32" s="101"/>
    </row>
    <row r="33" spans="1:10">
      <c r="A33" s="170" t="s">
        <v>5</v>
      </c>
      <c r="B33" s="282">
        <v>61617.824000000001</v>
      </c>
      <c r="C33" s="324">
        <v>5.651505488438021E-2</v>
      </c>
      <c r="D33" s="282">
        <v>100748.29400000001</v>
      </c>
      <c r="E33" s="324">
        <v>5.2239030283905405E-2</v>
      </c>
      <c r="F33" s="196">
        <v>115951.43399999998</v>
      </c>
      <c r="G33" s="324">
        <v>4.6306637107638757E-2</v>
      </c>
      <c r="H33" s="196">
        <v>278317.55200000003</v>
      </c>
      <c r="I33" s="203">
        <v>5.0393517261241319E-2</v>
      </c>
      <c r="J33" s="101"/>
    </row>
    <row r="34" spans="1:10">
      <c r="A34" s="170" t="s">
        <v>3</v>
      </c>
      <c r="B34" s="282">
        <v>1143.8419999999999</v>
      </c>
      <c r="C34" s="324">
        <v>9.257932414411113E-3</v>
      </c>
      <c r="D34" s="282">
        <v>1760.4740000000002</v>
      </c>
      <c r="E34" s="324">
        <v>8.5590709199143793E-3</v>
      </c>
      <c r="F34" s="196">
        <v>2050.1949999999997</v>
      </c>
      <c r="G34" s="324">
        <v>8.6026113122063472E-3</v>
      </c>
      <c r="H34" s="196">
        <v>4954.5109999999995</v>
      </c>
      <c r="I34" s="203">
        <v>8.7294895486676096E-3</v>
      </c>
      <c r="J34" s="101"/>
    </row>
    <row r="35" spans="1:10" ht="10.9" customHeight="1">
      <c r="A35" s="190" t="s">
        <v>326</v>
      </c>
      <c r="B35" s="71"/>
      <c r="C35" s="8"/>
      <c r="E35" s="103"/>
      <c r="F35" s="103"/>
      <c r="G35" s="103"/>
      <c r="I35" s="3"/>
    </row>
    <row r="36" spans="1:10">
      <c r="A36" s="190"/>
      <c r="B36" s="71"/>
    </row>
    <row r="37" spans="1:10">
      <c r="B37" s="78"/>
      <c r="C37" s="78"/>
    </row>
    <row r="38" spans="1:10">
      <c r="A38" s="103" t="s">
        <v>164</v>
      </c>
      <c r="B38" s="104">
        <f>+I7</f>
        <v>3.3081219171227215E-2</v>
      </c>
      <c r="C38" s="93" t="str">
        <f>+B5</f>
        <v>Říjen</v>
      </c>
      <c r="D38" s="103" t="str">
        <f>+D5</f>
        <v>Listopad</v>
      </c>
      <c r="E38" s="103" t="str">
        <f>+F5</f>
        <v>Prosinec</v>
      </c>
    </row>
    <row r="39" spans="1:10">
      <c r="A39" s="103" t="s">
        <v>59</v>
      </c>
      <c r="B39" s="104">
        <f t="shared" ref="B39:B40" si="0">+I8</f>
        <v>4.6015693307682404E-2</v>
      </c>
      <c r="C39" s="93"/>
      <c r="D39" s="103"/>
      <c r="E39" s="103"/>
      <c r="H39" s="116"/>
    </row>
    <row r="40" spans="1:10">
      <c r="A40" s="103" t="s">
        <v>116</v>
      </c>
      <c r="B40" s="104">
        <f t="shared" si="0"/>
        <v>4.1556511656527052E-2</v>
      </c>
      <c r="C40" s="93"/>
      <c r="D40" s="103"/>
      <c r="E40" s="103"/>
      <c r="H40" s="116"/>
    </row>
    <row r="41" spans="1:10">
      <c r="B41" s="78"/>
      <c r="C41" s="78"/>
      <c r="H41" s="116"/>
    </row>
  </sheetData>
  <mergeCells count="5">
    <mergeCell ref="B5:C5"/>
    <mergeCell ref="D5:E5"/>
    <mergeCell ref="F5:G5"/>
    <mergeCell ref="H5:I5"/>
    <mergeCell ref="A5:A6"/>
  </mergeCells>
  <conditionalFormatting sqref="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{120D5AF3-226C-4B46-8117-6405F4270606}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20D5AF3-226C-4B46-8117-6405F4270606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C27:C34 E10:E25 E27:E34 G10:G25 G27:G34 I10:I25 I27:I34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List39"/>
  <dimension ref="A1:O42"/>
  <sheetViews>
    <sheetView showGridLines="0" topLeftCell="A16" zoomScaleNormal="100" zoomScaleSheetLayoutView="100" workbookViewId="0">
      <selection activeCell="Q38" sqref="Q38"/>
    </sheetView>
  </sheetViews>
  <sheetFormatPr defaultColWidth="9.140625" defaultRowHeight="12"/>
  <cols>
    <col min="1" max="1" width="31.7109375" style="74" customWidth="1"/>
    <col min="2" max="9" width="13.28515625" style="74" customWidth="1"/>
    <col min="10" max="15" width="9.140625" style="74" customWidth="1"/>
    <col min="16" max="16384" width="9.140625" style="74"/>
  </cols>
  <sheetData>
    <row r="1" spans="1:15" ht="18">
      <c r="A1" s="236" t="s">
        <v>270</v>
      </c>
      <c r="I1" s="239" t="str">
        <f>'3'!N1</f>
        <v>IV. čtvrtletí 2023</v>
      </c>
    </row>
    <row r="2" spans="1:15" ht="1.5" customHeight="1">
      <c r="E2" s="103"/>
      <c r="F2" s="103"/>
      <c r="G2" s="103"/>
    </row>
    <row r="3" spans="1:15" ht="12" customHeight="1">
      <c r="E3" s="103"/>
      <c r="F3" s="103"/>
      <c r="G3" s="103"/>
    </row>
    <row r="4" spans="1:15">
      <c r="A4" s="7"/>
      <c r="B4" s="126"/>
      <c r="C4" s="126"/>
      <c r="D4" s="126"/>
    </row>
    <row r="5" spans="1:15" ht="12.75" customHeight="1">
      <c r="A5" s="382">
        <v>2024</v>
      </c>
      <c r="B5" s="371" t="s">
        <v>17</v>
      </c>
      <c r="C5" s="373"/>
      <c r="D5" s="371" t="s">
        <v>18</v>
      </c>
      <c r="E5" s="373"/>
      <c r="F5" s="371" t="s">
        <v>19</v>
      </c>
      <c r="G5" s="373"/>
      <c r="H5" s="371" t="s">
        <v>7</v>
      </c>
      <c r="I5" s="372"/>
    </row>
    <row r="6" spans="1:15">
      <c r="A6" s="383"/>
      <c r="B6" s="274" t="s">
        <v>282</v>
      </c>
      <c r="C6" s="275" t="s">
        <v>283</v>
      </c>
      <c r="D6" s="274" t="s">
        <v>282</v>
      </c>
      <c r="E6" s="275" t="s">
        <v>283</v>
      </c>
      <c r="F6" s="274" t="s">
        <v>282</v>
      </c>
      <c r="G6" s="275" t="s">
        <v>283</v>
      </c>
      <c r="H6" s="274" t="s">
        <v>282</v>
      </c>
      <c r="I6" s="293" t="s">
        <v>283</v>
      </c>
      <c r="J6" s="109"/>
      <c r="O6" s="109"/>
    </row>
    <row r="7" spans="1:15" ht="13.5">
      <c r="A7" s="167" t="s">
        <v>192</v>
      </c>
      <c r="B7" s="280">
        <v>3488.3402999999994</v>
      </c>
      <c r="C7" s="323">
        <v>9.2998988349960732E-2</v>
      </c>
      <c r="D7" s="195">
        <v>3488.3402999999994</v>
      </c>
      <c r="E7" s="323">
        <v>9.3007482134465067E-2</v>
      </c>
      <c r="F7" s="280">
        <v>3488.3402999999994</v>
      </c>
      <c r="G7" s="323">
        <v>9.2991694430387878E-2</v>
      </c>
      <c r="H7" s="195">
        <v>3488.3402999999994</v>
      </c>
      <c r="I7" s="201">
        <v>9.2991694430387878E-2</v>
      </c>
      <c r="J7" s="111"/>
      <c r="O7" s="60"/>
    </row>
    <row r="8" spans="1:15">
      <c r="A8" s="167" t="s">
        <v>314</v>
      </c>
      <c r="B8" s="280">
        <v>470867.69599999994</v>
      </c>
      <c r="C8" s="323">
        <v>4.4850781976019362E-2</v>
      </c>
      <c r="D8" s="195">
        <v>709887.09199999995</v>
      </c>
      <c r="E8" s="323">
        <v>4.8008871712804338E-2</v>
      </c>
      <c r="F8" s="280">
        <v>827373.50100000016</v>
      </c>
      <c r="G8" s="323">
        <v>4.9746085176686786E-2</v>
      </c>
      <c r="H8" s="195">
        <v>2008128.2890000001</v>
      </c>
      <c r="I8" s="201">
        <v>4.7907192018420038E-2</v>
      </c>
      <c r="J8" s="111"/>
      <c r="O8" s="60"/>
    </row>
    <row r="9" spans="1:15">
      <c r="A9" s="167" t="s">
        <v>315</v>
      </c>
      <c r="B9" s="280">
        <v>283408.19399999996</v>
      </c>
      <c r="C9" s="323">
        <v>4.7932970950581327E-2</v>
      </c>
      <c r="D9" s="195">
        <v>486112.67400000006</v>
      </c>
      <c r="E9" s="323">
        <v>5.3830722629570955E-2</v>
      </c>
      <c r="F9" s="280">
        <v>588758.63600000006</v>
      </c>
      <c r="G9" s="323">
        <v>5.6326504457722866E-2</v>
      </c>
      <c r="H9" s="195">
        <v>1358279.5040000002</v>
      </c>
      <c r="I9" s="202">
        <v>5.3484851896213527E-2</v>
      </c>
      <c r="J9" s="101"/>
      <c r="O9" s="104"/>
    </row>
    <row r="10" spans="1:15">
      <c r="A10" s="170" t="s">
        <v>40</v>
      </c>
      <c r="B10" s="282">
        <v>4280.29</v>
      </c>
      <c r="C10" s="324">
        <v>5.3477505049055758E-3</v>
      </c>
      <c r="D10" s="196">
        <v>6448.7569999999996</v>
      </c>
      <c r="E10" s="324">
        <v>5.5888030465079839E-3</v>
      </c>
      <c r="F10" s="282">
        <v>7721.1329999999998</v>
      </c>
      <c r="G10" s="324">
        <v>6.0501950404395748E-3</v>
      </c>
      <c r="H10" s="196">
        <v>18450.18</v>
      </c>
      <c r="I10" s="203">
        <v>5.7113506066557235E-3</v>
      </c>
      <c r="J10" s="101"/>
      <c r="O10" s="127"/>
    </row>
    <row r="11" spans="1:15">
      <c r="A11" s="170" t="s">
        <v>39</v>
      </c>
      <c r="B11" s="282">
        <v>5473.1840000000011</v>
      </c>
      <c r="C11" s="324">
        <v>0.11730183305974901</v>
      </c>
      <c r="D11" s="196">
        <v>6425.518</v>
      </c>
      <c r="E11" s="324">
        <v>0.11498462846558323</v>
      </c>
      <c r="F11" s="282">
        <v>7295.5140000000001</v>
      </c>
      <c r="G11" s="324">
        <v>0.11751422494439405</v>
      </c>
      <c r="H11" s="196">
        <v>19194.216</v>
      </c>
      <c r="I11" s="203">
        <v>0.11659534844222523</v>
      </c>
      <c r="J11" s="101"/>
      <c r="O11" s="127"/>
    </row>
    <row r="12" spans="1:15">
      <c r="A12" s="170" t="s">
        <v>38</v>
      </c>
      <c r="B12" s="282">
        <v>0</v>
      </c>
      <c r="C12" s="324">
        <v>0</v>
      </c>
      <c r="D12" s="196">
        <v>0</v>
      </c>
      <c r="E12" s="324">
        <v>0</v>
      </c>
      <c r="F12" s="282">
        <v>0</v>
      </c>
      <c r="G12" s="324">
        <v>0</v>
      </c>
      <c r="H12" s="196">
        <v>0</v>
      </c>
      <c r="I12" s="203">
        <v>0</v>
      </c>
      <c r="J12" s="101"/>
      <c r="O12" s="127"/>
    </row>
    <row r="13" spans="1:15">
      <c r="A13" s="170" t="s">
        <v>60</v>
      </c>
      <c r="B13" s="282">
        <v>2169</v>
      </c>
      <c r="C13" s="324">
        <v>0.25236932208294399</v>
      </c>
      <c r="D13" s="196">
        <v>1145</v>
      </c>
      <c r="E13" s="324">
        <v>0.26102904717558589</v>
      </c>
      <c r="F13" s="282">
        <v>1329</v>
      </c>
      <c r="G13" s="324">
        <v>0.23033603583883133</v>
      </c>
      <c r="H13" s="196">
        <v>4643</v>
      </c>
      <c r="I13" s="203">
        <v>0.24761526976118375</v>
      </c>
      <c r="J13" s="101"/>
      <c r="O13" s="127"/>
    </row>
    <row r="14" spans="1:15">
      <c r="A14" s="170" t="s">
        <v>61</v>
      </c>
      <c r="B14" s="282">
        <v>0</v>
      </c>
      <c r="C14" s="324">
        <v>0</v>
      </c>
      <c r="D14" s="196">
        <v>0</v>
      </c>
      <c r="E14" s="324">
        <v>0</v>
      </c>
      <c r="F14" s="282">
        <v>0</v>
      </c>
      <c r="G14" s="324">
        <v>0</v>
      </c>
      <c r="H14" s="196">
        <v>0</v>
      </c>
      <c r="I14" s="203">
        <v>0</v>
      </c>
      <c r="J14" s="101"/>
      <c r="O14" s="127"/>
    </row>
    <row r="15" spans="1:15">
      <c r="A15" s="170" t="s">
        <v>62</v>
      </c>
      <c r="B15" s="282">
        <v>0</v>
      </c>
      <c r="C15" s="324">
        <v>0</v>
      </c>
      <c r="D15" s="196">
        <v>0</v>
      </c>
      <c r="E15" s="324">
        <v>0</v>
      </c>
      <c r="F15" s="282">
        <v>0</v>
      </c>
      <c r="G15" s="324">
        <v>0</v>
      </c>
      <c r="H15" s="196">
        <v>0</v>
      </c>
      <c r="I15" s="203">
        <v>0</v>
      </c>
      <c r="J15" s="101"/>
      <c r="O15" s="127"/>
    </row>
    <row r="16" spans="1:15">
      <c r="A16" s="170" t="s">
        <v>37</v>
      </c>
      <c r="B16" s="282">
        <v>242206.06699999998</v>
      </c>
      <c r="C16" s="324">
        <v>9.9804869966499093E-2</v>
      </c>
      <c r="D16" s="196">
        <v>425591.00400000002</v>
      </c>
      <c r="E16" s="324">
        <v>0.10959477988782322</v>
      </c>
      <c r="F16" s="282">
        <v>518005.815</v>
      </c>
      <c r="G16" s="324">
        <v>0.11263858315654736</v>
      </c>
      <c r="H16" s="196">
        <v>1185802.8859999999</v>
      </c>
      <c r="I16" s="203">
        <v>0.10870008466859807</v>
      </c>
      <c r="J16" s="101"/>
      <c r="O16" s="127"/>
    </row>
    <row r="17" spans="1:15">
      <c r="A17" s="170" t="s">
        <v>72</v>
      </c>
      <c r="B17" s="282">
        <v>0</v>
      </c>
      <c r="C17" s="324">
        <v>0</v>
      </c>
      <c r="D17" s="196">
        <v>0</v>
      </c>
      <c r="E17" s="324">
        <v>0</v>
      </c>
      <c r="F17" s="282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>
      <c r="A18" s="170" t="s">
        <v>36</v>
      </c>
      <c r="B18" s="282">
        <v>0</v>
      </c>
      <c r="C18" s="324">
        <v>0</v>
      </c>
      <c r="D18" s="196">
        <v>0</v>
      </c>
      <c r="E18" s="324">
        <v>0</v>
      </c>
      <c r="F18" s="282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>
      <c r="A19" s="170" t="s">
        <v>35</v>
      </c>
      <c r="B19" s="282">
        <v>1083</v>
      </c>
      <c r="C19" s="324">
        <v>1.5589763338179737E-2</v>
      </c>
      <c r="D19" s="196">
        <v>2373</v>
      </c>
      <c r="E19" s="324">
        <v>2.6949785156948711E-2</v>
      </c>
      <c r="F19" s="282">
        <v>2381</v>
      </c>
      <c r="G19" s="324">
        <v>2.7073401871073391E-2</v>
      </c>
      <c r="H19" s="196">
        <v>5837</v>
      </c>
      <c r="I19" s="203">
        <v>2.3779124273801754E-2</v>
      </c>
      <c r="J19" s="101"/>
      <c r="O19" s="127"/>
    </row>
    <row r="20" spans="1:15">
      <c r="A20" s="170" t="s">
        <v>34</v>
      </c>
      <c r="B20" s="282">
        <v>0</v>
      </c>
      <c r="C20" s="324">
        <v>0</v>
      </c>
      <c r="D20" s="196">
        <v>0</v>
      </c>
      <c r="E20" s="324">
        <v>0</v>
      </c>
      <c r="F20" s="282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>
      <c r="A21" s="170" t="s">
        <v>33</v>
      </c>
      <c r="B21" s="282">
        <v>0</v>
      </c>
      <c r="C21" s="324">
        <v>0</v>
      </c>
      <c r="D21" s="196">
        <v>0</v>
      </c>
      <c r="E21" s="324">
        <v>0</v>
      </c>
      <c r="F21" s="282">
        <v>0</v>
      </c>
      <c r="G21" s="324">
        <v>0</v>
      </c>
      <c r="H21" s="196">
        <v>0</v>
      </c>
      <c r="I21" s="203">
        <v>0</v>
      </c>
      <c r="J21" s="101"/>
      <c r="O21" s="127"/>
    </row>
    <row r="22" spans="1:15">
      <c r="A22" s="170" t="s">
        <v>32</v>
      </c>
      <c r="B22" s="282">
        <v>0</v>
      </c>
      <c r="C22" s="324">
        <v>0</v>
      </c>
      <c r="D22" s="196">
        <v>0</v>
      </c>
      <c r="E22" s="324">
        <v>0</v>
      </c>
      <c r="F22" s="282">
        <v>0</v>
      </c>
      <c r="G22" s="324">
        <v>0</v>
      </c>
      <c r="H22" s="196">
        <v>0</v>
      </c>
      <c r="I22" s="203">
        <v>0</v>
      </c>
      <c r="J22" s="101"/>
      <c r="O22" s="127"/>
    </row>
    <row r="23" spans="1:15">
      <c r="A23" s="170" t="s">
        <v>3</v>
      </c>
      <c r="B23" s="282">
        <v>0</v>
      </c>
      <c r="C23" s="324">
        <v>0</v>
      </c>
      <c r="D23" s="196">
        <v>0</v>
      </c>
      <c r="E23" s="324">
        <v>0</v>
      </c>
      <c r="F23" s="282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>
      <c r="A24" s="170" t="s">
        <v>31</v>
      </c>
      <c r="B24" s="282">
        <v>26.062999999999999</v>
      </c>
      <c r="C24" s="324">
        <v>3.707182771521302E-3</v>
      </c>
      <c r="D24" s="196">
        <v>26.062999999999999</v>
      </c>
      <c r="E24" s="324">
        <v>1.4627612406379463E-3</v>
      </c>
      <c r="F24" s="282">
        <v>36.427</v>
      </c>
      <c r="G24" s="324">
        <v>1.622878600910865E-3</v>
      </c>
      <c r="H24" s="196">
        <v>88.552999999999997</v>
      </c>
      <c r="I24" s="203">
        <v>1.8723941195410935E-3</v>
      </c>
      <c r="J24" s="101"/>
      <c r="O24" s="127"/>
    </row>
    <row r="25" spans="1:15">
      <c r="A25" s="170" t="s">
        <v>30</v>
      </c>
      <c r="B25" s="282">
        <v>28170.590000000004</v>
      </c>
      <c r="C25" s="324">
        <v>1.7491885135230298E-2</v>
      </c>
      <c r="D25" s="196">
        <v>44103.332000000002</v>
      </c>
      <c r="E25" s="324">
        <v>1.8258244038521037E-2</v>
      </c>
      <c r="F25" s="282">
        <v>51989.746999999996</v>
      </c>
      <c r="G25" s="324">
        <v>1.8241527546220108E-2</v>
      </c>
      <c r="H25" s="196">
        <v>124263.66899999999</v>
      </c>
      <c r="I25" s="203">
        <v>1.8071821483871035E-2</v>
      </c>
      <c r="J25" s="101"/>
      <c r="O25" s="98"/>
    </row>
    <row r="26" spans="1:15" ht="13.5" customHeight="1">
      <c r="A26" s="168" t="s">
        <v>319</v>
      </c>
      <c r="B26" s="280">
        <v>-84674.099999999991</v>
      </c>
      <c r="C26" s="323"/>
      <c r="D26" s="195">
        <v>-137721.90000000002</v>
      </c>
      <c r="E26" s="323"/>
      <c r="F26" s="280">
        <v>-168699.69200000001</v>
      </c>
      <c r="G26" s="323"/>
      <c r="H26" s="195">
        <v>-391095.69200000004</v>
      </c>
      <c r="I26" s="202"/>
      <c r="J26" s="10"/>
      <c r="O26" s="78"/>
    </row>
    <row r="27" spans="1:15" ht="13.5" customHeight="1">
      <c r="A27" s="168" t="s">
        <v>317</v>
      </c>
      <c r="B27" s="280">
        <v>194387.06600000002</v>
      </c>
      <c r="C27" s="323">
        <v>3.5981771256262084E-2</v>
      </c>
      <c r="D27" s="195">
        <v>345763.41700000002</v>
      </c>
      <c r="E27" s="323">
        <v>4.1599612813457004E-2</v>
      </c>
      <c r="F27" s="280">
        <v>417046.47899999999</v>
      </c>
      <c r="G27" s="323">
        <v>4.3260489331636703E-2</v>
      </c>
      <c r="H27" s="195">
        <v>957196.96200000006</v>
      </c>
      <c r="I27" s="202">
        <v>4.0985671272257794E-2</v>
      </c>
      <c r="J27" s="10"/>
      <c r="O27" s="78"/>
    </row>
    <row r="28" spans="1:15" ht="12.75" customHeight="1">
      <c r="A28" s="170" t="s">
        <v>26</v>
      </c>
      <c r="B28" s="282">
        <v>27303.448000000004</v>
      </c>
      <c r="C28" s="324">
        <v>2.3529766598050783E-2</v>
      </c>
      <c r="D28" s="196">
        <v>51231.002999999997</v>
      </c>
      <c r="E28" s="324">
        <v>3.3194520514451237E-2</v>
      </c>
      <c r="F28" s="282">
        <v>58948.475999999995</v>
      </c>
      <c r="G28" s="324">
        <v>3.6238210230519242E-2</v>
      </c>
      <c r="H28" s="196">
        <v>137482.927</v>
      </c>
      <c r="I28" s="203">
        <v>3.1748099237393614E-2</v>
      </c>
      <c r="J28" s="101"/>
      <c r="O28" s="78"/>
    </row>
    <row r="29" spans="1:15" ht="12.75" customHeight="1">
      <c r="A29" s="170" t="s">
        <v>0</v>
      </c>
      <c r="B29" s="282">
        <v>1071.3</v>
      </c>
      <c r="C29" s="324">
        <v>5.9551666173404544E-3</v>
      </c>
      <c r="D29" s="196">
        <v>1624.5</v>
      </c>
      <c r="E29" s="324">
        <v>7.1304262856772003E-3</v>
      </c>
      <c r="F29" s="282">
        <v>1977.7090000000001</v>
      </c>
      <c r="G29" s="324">
        <v>7.4374478303128183E-3</v>
      </c>
      <c r="H29" s="196">
        <v>4673.509</v>
      </c>
      <c r="I29" s="203">
        <v>6.9377670843128103E-3</v>
      </c>
      <c r="J29" s="101"/>
      <c r="O29" s="78"/>
    </row>
    <row r="30" spans="1:15" ht="12.75" customHeight="1">
      <c r="A30" s="170" t="s">
        <v>1</v>
      </c>
      <c r="B30" s="282">
        <v>3991.15</v>
      </c>
      <c r="C30" s="324">
        <v>0.12940213338520898</v>
      </c>
      <c r="D30" s="196">
        <v>7733.65</v>
      </c>
      <c r="E30" s="324">
        <v>0.11277174642141295</v>
      </c>
      <c r="F30" s="282">
        <v>9559.6550000000007</v>
      </c>
      <c r="G30" s="324">
        <v>9.8578874432400806E-2</v>
      </c>
      <c r="H30" s="196">
        <v>21284.455000000002</v>
      </c>
      <c r="I30" s="203">
        <v>0.10837542448637315</v>
      </c>
      <c r="J30" s="101"/>
      <c r="O30" s="78"/>
    </row>
    <row r="31" spans="1:15" ht="12.75" customHeight="1">
      <c r="A31" s="170" t="s">
        <v>2</v>
      </c>
      <c r="B31" s="282">
        <v>1256.635</v>
      </c>
      <c r="C31" s="324">
        <v>8.3984435175626232E-2</v>
      </c>
      <c r="D31" s="196">
        <v>2792.777</v>
      </c>
      <c r="E31" s="324">
        <v>8.6322609548290213E-2</v>
      </c>
      <c r="F31" s="282">
        <v>3634.375</v>
      </c>
      <c r="G31" s="324">
        <v>8.9876410183286889E-2</v>
      </c>
      <c r="H31" s="196">
        <v>7683.7870000000003</v>
      </c>
      <c r="I31" s="203">
        <v>8.7561556603198407E-2</v>
      </c>
      <c r="J31" s="101"/>
    </row>
    <row r="32" spans="1:15">
      <c r="A32" s="170" t="s">
        <v>6</v>
      </c>
      <c r="B32" s="282">
        <v>5214.04</v>
      </c>
      <c r="C32" s="324">
        <v>0.11162778111128993</v>
      </c>
      <c r="D32" s="196">
        <v>5997.23</v>
      </c>
      <c r="E32" s="324">
        <v>0.1077507764963048</v>
      </c>
      <c r="F32" s="282">
        <v>6535.14</v>
      </c>
      <c r="G32" s="324">
        <v>0.12149570483307554</v>
      </c>
      <c r="H32" s="196">
        <v>17746.41</v>
      </c>
      <c r="I32" s="203">
        <v>0.11364497896979282</v>
      </c>
      <c r="J32" s="101"/>
    </row>
    <row r="33" spans="1:10">
      <c r="A33" s="170" t="s">
        <v>25</v>
      </c>
      <c r="B33" s="282">
        <v>90820.738000000012</v>
      </c>
      <c r="C33" s="324">
        <v>3.2956872634564129E-2</v>
      </c>
      <c r="D33" s="196">
        <v>153828.24300000002</v>
      </c>
      <c r="E33" s="324">
        <v>3.6197962924098104E-2</v>
      </c>
      <c r="F33" s="282">
        <v>185184.682</v>
      </c>
      <c r="G33" s="324">
        <v>3.8466077589680799E-2</v>
      </c>
      <c r="H33" s="196">
        <v>429833.66300000006</v>
      </c>
      <c r="I33" s="203">
        <v>3.6366125339900059E-2</v>
      </c>
      <c r="J33" s="101"/>
    </row>
    <row r="34" spans="1:10">
      <c r="A34" s="170" t="s">
        <v>5</v>
      </c>
      <c r="B34" s="282">
        <v>52272.053999999996</v>
      </c>
      <c r="C34" s="324">
        <v>4.7943237994403795E-2</v>
      </c>
      <c r="D34" s="196">
        <v>98125.900000000009</v>
      </c>
      <c r="E34" s="324">
        <v>5.0879291928610459E-2</v>
      </c>
      <c r="F34" s="282">
        <v>120379.83200000001</v>
      </c>
      <c r="G34" s="324">
        <v>4.8075172537344564E-2</v>
      </c>
      <c r="H34" s="196">
        <v>270777.78600000002</v>
      </c>
      <c r="I34" s="203">
        <v>4.9028330892877746E-2</v>
      </c>
      <c r="J34" s="101"/>
    </row>
    <row r="35" spans="1:10">
      <c r="A35" s="170" t="s">
        <v>3</v>
      </c>
      <c r="B35" s="282">
        <v>12457.701000000001</v>
      </c>
      <c r="C35" s="324">
        <v>0.10082909518704661</v>
      </c>
      <c r="D35" s="196">
        <v>24430.114000000001</v>
      </c>
      <c r="E35" s="324">
        <v>0.11877430641270088</v>
      </c>
      <c r="F35" s="282">
        <v>30826.609999999997</v>
      </c>
      <c r="G35" s="324">
        <v>0.12934835169482578</v>
      </c>
      <c r="H35" s="196">
        <v>67714.425000000003</v>
      </c>
      <c r="I35" s="203">
        <v>0.1193079125935005</v>
      </c>
      <c r="J35" s="101"/>
    </row>
    <row r="36" spans="1:10">
      <c r="A36" s="190" t="s">
        <v>326</v>
      </c>
      <c r="B36" s="71"/>
      <c r="C36" s="8"/>
      <c r="E36" s="103"/>
      <c r="F36" s="103"/>
      <c r="G36" s="103"/>
      <c r="I36" s="3"/>
    </row>
    <row r="37" spans="1:10">
      <c r="A37" s="190"/>
      <c r="B37" s="71"/>
    </row>
    <row r="38" spans="1:10">
      <c r="A38" s="103" t="s">
        <v>164</v>
      </c>
      <c r="B38" s="104">
        <f>+I7</f>
        <v>9.2991694430387878E-2</v>
      </c>
      <c r="C38" s="93" t="str">
        <f>+B5</f>
        <v>Říjen</v>
      </c>
      <c r="D38" s="103" t="str">
        <f>+D5</f>
        <v>Listopad</v>
      </c>
      <c r="E38" s="103" t="str">
        <f>+F5</f>
        <v>Prosinec</v>
      </c>
    </row>
    <row r="39" spans="1:10">
      <c r="A39" s="103" t="s">
        <v>59</v>
      </c>
      <c r="B39" s="104">
        <f t="shared" ref="B39:B40" si="0">+I8</f>
        <v>4.7907192018420038E-2</v>
      </c>
      <c r="C39" s="93"/>
      <c r="D39" s="103"/>
      <c r="E39" s="103"/>
    </row>
    <row r="40" spans="1:10">
      <c r="A40" s="103" t="s">
        <v>116</v>
      </c>
      <c r="B40" s="104">
        <f t="shared" si="0"/>
        <v>5.3484851896213527E-2</v>
      </c>
      <c r="C40" s="93"/>
      <c r="D40" s="103"/>
      <c r="E40" s="103"/>
      <c r="H40" s="116"/>
    </row>
    <row r="41" spans="1:10">
      <c r="B41" s="120"/>
      <c r="C41" s="120"/>
      <c r="H41" s="116"/>
    </row>
    <row r="42" spans="1:10">
      <c r="B42" s="78"/>
      <c r="C42" s="78"/>
      <c r="H42" s="116"/>
    </row>
  </sheetData>
  <mergeCells count="5">
    <mergeCell ref="B5:C5"/>
    <mergeCell ref="D5:E5"/>
    <mergeCell ref="F5:G5"/>
    <mergeCell ref="H5:I5"/>
    <mergeCell ref="A5:A6"/>
  </mergeCells>
  <conditionalFormatting sqref="C10:C25 C28:C35 E10:E25 E28:E35 G10:G25 G28:G35 I10:I25 I28:I35">
    <cfRule type="dataBar" priority="1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{5E295BF7-E565-466F-8F21-1E116498E39C}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E295BF7-E565-466F-8F21-1E116498E39C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C28:C35 E10:E25 E28:E35 G10:G25 G28:G35 I10:I25 I28:I35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0"/>
  <dimension ref="A1:H39"/>
  <sheetViews>
    <sheetView showGridLines="0" zoomScaleNormal="100" zoomScaleSheetLayoutView="100" workbookViewId="0"/>
  </sheetViews>
  <sheetFormatPr defaultColWidth="9.140625" defaultRowHeight="12"/>
  <cols>
    <col min="1" max="1" width="9" style="74" customWidth="1"/>
    <col min="2" max="2" width="90.42578125" style="74" customWidth="1"/>
    <col min="3" max="5" width="9.140625" style="74" customWidth="1"/>
    <col min="6" max="16384" width="9.140625" style="74"/>
  </cols>
  <sheetData>
    <row r="1" spans="1:8" s="82" customFormat="1" ht="20.25">
      <c r="A1" s="173" t="s">
        <v>302</v>
      </c>
    </row>
    <row r="2" spans="1:8" ht="4.5" customHeight="1"/>
    <row r="3" spans="1:8" ht="23.85" customHeight="1">
      <c r="A3" s="154" t="s">
        <v>113</v>
      </c>
      <c r="B3" s="87" t="s">
        <v>114</v>
      </c>
    </row>
    <row r="4" spans="1:8" ht="23.85" customHeight="1">
      <c r="A4" s="154" t="s">
        <v>124</v>
      </c>
      <c r="B4" s="87" t="s">
        <v>125</v>
      </c>
    </row>
    <row r="5" spans="1:8" s="84" customFormat="1" ht="23.85" customHeight="1">
      <c r="A5" s="154" t="s">
        <v>92</v>
      </c>
      <c r="B5" s="87" t="s">
        <v>93</v>
      </c>
      <c r="C5" s="85"/>
      <c r="D5" s="85"/>
    </row>
    <row r="6" spans="1:8" s="84" customFormat="1" ht="7.5" hidden="1" customHeight="1">
      <c r="A6" s="154"/>
      <c r="B6" s="87"/>
      <c r="C6" s="85"/>
      <c r="D6" s="85"/>
    </row>
    <row r="7" spans="1:8" s="84" customFormat="1" ht="23.85" customHeight="1">
      <c r="A7" s="154" t="s">
        <v>185</v>
      </c>
      <c r="B7" s="87" t="s">
        <v>161</v>
      </c>
    </row>
    <row r="8" spans="1:8" s="84" customFormat="1" ht="23.85" customHeight="1">
      <c r="A8" s="154" t="s">
        <v>186</v>
      </c>
      <c r="B8" s="87" t="s">
        <v>163</v>
      </c>
    </row>
    <row r="9" spans="1:8" s="84" customFormat="1" ht="23.85" customHeight="1">
      <c r="A9" s="154" t="s">
        <v>85</v>
      </c>
      <c r="B9" s="87" t="s">
        <v>129</v>
      </c>
    </row>
    <row r="10" spans="1:8" s="84" customFormat="1" ht="23.85" customHeight="1">
      <c r="A10" s="154" t="s">
        <v>76</v>
      </c>
      <c r="B10" s="87" t="s">
        <v>99</v>
      </c>
    </row>
    <row r="11" spans="1:8" s="84" customFormat="1" ht="23.85" customHeight="1">
      <c r="A11" s="154" t="s">
        <v>77</v>
      </c>
      <c r="B11" s="87" t="s">
        <v>100</v>
      </c>
    </row>
    <row r="12" spans="1:8" s="84" customFormat="1" ht="23.85" customHeight="1">
      <c r="A12" s="154" t="s">
        <v>78</v>
      </c>
      <c r="B12" s="87" t="s">
        <v>101</v>
      </c>
    </row>
    <row r="13" spans="1:8" s="84" customFormat="1" ht="23.85" customHeight="1">
      <c r="A13" s="154" t="s">
        <v>88</v>
      </c>
      <c r="B13" s="87" t="s">
        <v>128</v>
      </c>
    </row>
    <row r="14" spans="1:8" s="84" customFormat="1" ht="23.85" customHeight="1">
      <c r="A14" s="154" t="s">
        <v>79</v>
      </c>
      <c r="B14" s="87" t="s">
        <v>102</v>
      </c>
    </row>
    <row r="15" spans="1:8" s="84" customFormat="1" ht="23.85" customHeight="1">
      <c r="A15" s="154" t="s">
        <v>80</v>
      </c>
      <c r="B15" s="87" t="s">
        <v>103</v>
      </c>
    </row>
    <row r="16" spans="1:8" s="84" customFormat="1" ht="23.85" customHeight="1">
      <c r="A16" s="154" t="s">
        <v>81</v>
      </c>
      <c r="B16" s="87" t="s">
        <v>104</v>
      </c>
      <c r="D16" s="86"/>
      <c r="E16" s="86"/>
      <c r="F16" s="86"/>
      <c r="G16" s="86"/>
      <c r="H16" s="86"/>
    </row>
    <row r="17" spans="1:8" s="84" customFormat="1" ht="23.85" customHeight="1">
      <c r="A17" s="154" t="s">
        <v>82</v>
      </c>
      <c r="B17" s="87" t="s">
        <v>105</v>
      </c>
      <c r="D17" s="86"/>
      <c r="E17" s="86"/>
      <c r="F17" s="86"/>
      <c r="G17" s="86"/>
      <c r="H17" s="86"/>
    </row>
    <row r="18" spans="1:8" s="84" customFormat="1" ht="23.85" customHeight="1">
      <c r="A18" s="154" t="s">
        <v>83</v>
      </c>
      <c r="B18" s="87" t="s">
        <v>106</v>
      </c>
      <c r="D18" s="86"/>
      <c r="E18" s="86"/>
      <c r="F18" s="86"/>
      <c r="G18" s="86"/>
      <c r="H18" s="86"/>
    </row>
    <row r="19" spans="1:8" s="84" customFormat="1" ht="23.85" customHeight="1">
      <c r="A19" s="154" t="s">
        <v>84</v>
      </c>
      <c r="B19" s="87" t="s">
        <v>107</v>
      </c>
      <c r="D19" s="86"/>
      <c r="E19" s="86"/>
      <c r="F19" s="86"/>
      <c r="G19" s="86"/>
      <c r="H19" s="86"/>
    </row>
    <row r="20" spans="1:8" s="84" customFormat="1" ht="23.85" customHeight="1">
      <c r="A20" s="154" t="s">
        <v>86</v>
      </c>
      <c r="B20" s="87" t="s">
        <v>108</v>
      </c>
      <c r="D20" s="86"/>
      <c r="E20" s="86"/>
      <c r="F20" s="86"/>
      <c r="G20" s="86"/>
      <c r="H20" s="86"/>
    </row>
    <row r="21" spans="1:8" s="84" customFormat="1" ht="23.85" customHeight="1">
      <c r="A21" s="154" t="s">
        <v>87</v>
      </c>
      <c r="B21" s="87" t="s">
        <v>109</v>
      </c>
      <c r="D21" s="86"/>
      <c r="E21" s="86"/>
      <c r="F21" s="86"/>
      <c r="G21" s="86"/>
      <c r="H21" s="86"/>
    </row>
    <row r="22" spans="1:8" s="84" customFormat="1" ht="23.85" customHeight="1">
      <c r="A22" s="154" t="s">
        <v>89</v>
      </c>
      <c r="B22" s="87" t="s">
        <v>110</v>
      </c>
      <c r="D22" s="86"/>
      <c r="E22" s="86"/>
      <c r="F22" s="86"/>
      <c r="G22" s="86"/>
      <c r="H22" s="86"/>
    </row>
    <row r="23" spans="1:8" s="84" customFormat="1" ht="2.1" customHeight="1"/>
    <row r="24" spans="1:8" s="84" customFormat="1" ht="15">
      <c r="A24" s="152" t="s">
        <v>94</v>
      </c>
    </row>
    <row r="25" spans="1:8" s="87" customFormat="1" ht="23.45" customHeight="1">
      <c r="A25" s="87" t="s">
        <v>159</v>
      </c>
    </row>
    <row r="26" spans="1:8" s="88" customFormat="1" ht="15">
      <c r="A26" s="152" t="s">
        <v>169</v>
      </c>
    </row>
    <row r="27" spans="1:8" s="87" customFormat="1" ht="23.45" customHeight="1">
      <c r="A27" s="87" t="s">
        <v>166</v>
      </c>
    </row>
    <row r="28" spans="1:8" s="88" customFormat="1" ht="15">
      <c r="A28" s="152" t="s">
        <v>97</v>
      </c>
    </row>
    <row r="29" spans="1:8" s="87" customFormat="1" ht="37.5" customHeight="1">
      <c r="A29" s="363" t="s">
        <v>201</v>
      </c>
      <c r="B29" s="363"/>
    </row>
    <row r="30" spans="1:8" s="88" customFormat="1" ht="15">
      <c r="A30" s="152" t="s">
        <v>95</v>
      </c>
    </row>
    <row r="31" spans="1:8" s="87" customFormat="1" ht="23.45" customHeight="1">
      <c r="A31" s="87" t="s">
        <v>98</v>
      </c>
    </row>
    <row r="32" spans="1:8" s="88" customFormat="1" ht="15">
      <c r="A32" s="152" t="s">
        <v>180</v>
      </c>
    </row>
    <row r="33" spans="1:2" s="87" customFormat="1" ht="23.45" customHeight="1">
      <c r="A33" s="87" t="s">
        <v>160</v>
      </c>
      <c r="B33" s="153"/>
    </row>
    <row r="34" spans="1:2" s="88" customFormat="1" ht="15">
      <c r="A34" s="85" t="s">
        <v>179</v>
      </c>
    </row>
    <row r="35" spans="1:2" s="84" customFormat="1" ht="23.45" customHeight="1">
      <c r="A35" s="87" t="s">
        <v>178</v>
      </c>
      <c r="B35" s="153"/>
    </row>
    <row r="36" spans="1:2" s="88" customFormat="1" ht="15">
      <c r="A36" s="85" t="s">
        <v>96</v>
      </c>
    </row>
    <row r="37" spans="1:2" s="87" customFormat="1" ht="37.5" customHeight="1">
      <c r="A37" s="363" t="s">
        <v>200</v>
      </c>
      <c r="B37" s="363"/>
    </row>
    <row r="38" spans="1:2" s="88" customFormat="1" ht="15">
      <c r="A38" s="85" t="s">
        <v>121</v>
      </c>
    </row>
    <row r="39" spans="1:2" s="87" customFormat="1" ht="23.45" customHeight="1">
      <c r="A39" s="87" t="s">
        <v>122</v>
      </c>
    </row>
  </sheetData>
  <sortState ref="A7:B19">
    <sortCondition ref="B7:B19"/>
  </sortState>
  <mergeCells count="2">
    <mergeCell ref="A29:B29"/>
    <mergeCell ref="A37:B37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40"/>
  <dimension ref="A1:O41"/>
  <sheetViews>
    <sheetView showGridLines="0" zoomScaleNormal="100" zoomScaleSheetLayoutView="100" workbookViewId="0">
      <selection activeCell="M35" sqref="M35"/>
    </sheetView>
  </sheetViews>
  <sheetFormatPr defaultColWidth="9.140625" defaultRowHeight="12"/>
  <cols>
    <col min="1" max="1" width="31.7109375" style="74" customWidth="1"/>
    <col min="2" max="9" width="13.28515625" style="74" customWidth="1"/>
    <col min="10" max="15" width="9.140625" style="74" customWidth="1"/>
    <col min="16" max="16384" width="9.140625" style="74"/>
  </cols>
  <sheetData>
    <row r="1" spans="1:15" ht="18">
      <c r="A1" s="236" t="s">
        <v>271</v>
      </c>
      <c r="I1" s="239" t="str">
        <f>'3'!N1</f>
        <v>IV. čtvrtletí 2023</v>
      </c>
    </row>
    <row r="2" spans="1:15" ht="1.5" customHeight="1">
      <c r="E2" s="103"/>
      <c r="F2" s="103"/>
      <c r="G2" s="103"/>
    </row>
    <row r="3" spans="1:15" ht="12" customHeight="1">
      <c r="E3" s="103"/>
      <c r="F3" s="103"/>
      <c r="G3" s="103"/>
    </row>
    <row r="4" spans="1:15">
      <c r="A4" s="7"/>
      <c r="B4" s="126"/>
      <c r="C4" s="126"/>
      <c r="D4" s="126"/>
    </row>
    <row r="5" spans="1:15" ht="12.75" customHeight="1">
      <c r="A5" s="382">
        <v>2024</v>
      </c>
      <c r="B5" s="371" t="s">
        <v>17</v>
      </c>
      <c r="C5" s="373"/>
      <c r="D5" s="371" t="s">
        <v>18</v>
      </c>
      <c r="E5" s="373"/>
      <c r="F5" s="371" t="s">
        <v>19</v>
      </c>
      <c r="G5" s="373"/>
      <c r="H5" s="371" t="s">
        <v>7</v>
      </c>
      <c r="I5" s="372"/>
    </row>
    <row r="6" spans="1:15">
      <c r="A6" s="383"/>
      <c r="B6" s="274" t="s">
        <v>282</v>
      </c>
      <c r="C6" s="275" t="s">
        <v>283</v>
      </c>
      <c r="D6" s="274" t="s">
        <v>282</v>
      </c>
      <c r="E6" s="275" t="s">
        <v>283</v>
      </c>
      <c r="F6" s="274" t="s">
        <v>282</v>
      </c>
      <c r="G6" s="275" t="s">
        <v>283</v>
      </c>
      <c r="H6" s="274" t="s">
        <v>282</v>
      </c>
      <c r="I6" s="293" t="s">
        <v>283</v>
      </c>
      <c r="J6" s="109"/>
      <c r="O6" s="109"/>
    </row>
    <row r="7" spans="1:15" ht="13.5">
      <c r="A7" s="167" t="s">
        <v>192</v>
      </c>
      <c r="B7" s="280">
        <v>1008.3918000000003</v>
      </c>
      <c r="C7" s="323">
        <v>2.6883677965821161E-2</v>
      </c>
      <c r="D7" s="195">
        <v>1008.3918000000003</v>
      </c>
      <c r="E7" s="323">
        <v>2.6886133306157408E-2</v>
      </c>
      <c r="F7" s="280">
        <v>1008.3918000000003</v>
      </c>
      <c r="G7" s="323">
        <v>2.6881569476380748E-2</v>
      </c>
      <c r="H7" s="195">
        <v>1008.3918000000003</v>
      </c>
      <c r="I7" s="201">
        <v>2.6881569476380748E-2</v>
      </c>
      <c r="J7" s="111"/>
      <c r="O7" s="60"/>
    </row>
    <row r="8" spans="1:15">
      <c r="A8" s="167" t="s">
        <v>314</v>
      </c>
      <c r="B8" s="280">
        <v>428095.08300000016</v>
      </c>
      <c r="C8" s="323">
        <v>4.07766330027425E-2</v>
      </c>
      <c r="D8" s="195">
        <v>619799.49800000002</v>
      </c>
      <c r="E8" s="323">
        <v>4.1916348279146524E-2</v>
      </c>
      <c r="F8" s="280">
        <v>731878.03699999989</v>
      </c>
      <c r="G8" s="323">
        <v>4.4004391152900016E-2</v>
      </c>
      <c r="H8" s="195">
        <v>1779772.6180000002</v>
      </c>
      <c r="I8" s="201">
        <v>4.2459393170598443E-2</v>
      </c>
      <c r="J8" s="111"/>
      <c r="O8" s="60"/>
    </row>
    <row r="9" spans="1:15">
      <c r="A9" s="167" t="s">
        <v>315</v>
      </c>
      <c r="B9" s="280">
        <v>294650.76200000005</v>
      </c>
      <c r="C9" s="323">
        <v>4.9834432153054324E-2</v>
      </c>
      <c r="D9" s="195">
        <v>458282.31</v>
      </c>
      <c r="E9" s="323">
        <v>5.0748867978803305E-2</v>
      </c>
      <c r="F9" s="280">
        <v>574657.21900000004</v>
      </c>
      <c r="G9" s="323">
        <v>5.4977422713619654E-2</v>
      </c>
      <c r="H9" s="195">
        <v>1327590.2910000002</v>
      </c>
      <c r="I9" s="202">
        <v>5.2276405470214636E-2</v>
      </c>
      <c r="J9" s="101"/>
      <c r="O9" s="104"/>
    </row>
    <row r="10" spans="1:15">
      <c r="A10" s="170" t="s">
        <v>40</v>
      </c>
      <c r="B10" s="282">
        <v>78142.921000000017</v>
      </c>
      <c r="C10" s="324">
        <v>9.7630965479569523E-2</v>
      </c>
      <c r="D10" s="196">
        <v>110275.027</v>
      </c>
      <c r="E10" s="324">
        <v>9.556964339815413E-2</v>
      </c>
      <c r="F10" s="282">
        <v>149173.726</v>
      </c>
      <c r="G10" s="324">
        <v>0.11689089375990441</v>
      </c>
      <c r="H10" s="196">
        <v>337591.674</v>
      </c>
      <c r="I10" s="203">
        <v>0.10450328463472015</v>
      </c>
      <c r="J10" s="101"/>
      <c r="O10" s="127"/>
    </row>
    <row r="11" spans="1:15">
      <c r="A11" s="170" t="s">
        <v>39</v>
      </c>
      <c r="B11" s="282">
        <v>4831.45</v>
      </c>
      <c r="C11" s="324">
        <v>0.10354812506514019</v>
      </c>
      <c r="D11" s="196">
        <v>6099.0700000000006</v>
      </c>
      <c r="E11" s="324">
        <v>0.10914284232579922</v>
      </c>
      <c r="F11" s="282">
        <v>6943.08</v>
      </c>
      <c r="G11" s="324">
        <v>0.11183731056193208</v>
      </c>
      <c r="H11" s="196">
        <v>17873.599999999999</v>
      </c>
      <c r="I11" s="203">
        <v>0.10857326081549548</v>
      </c>
      <c r="J11" s="101"/>
      <c r="O11" s="127"/>
    </row>
    <row r="12" spans="1:15">
      <c r="A12" s="170" t="s">
        <v>38</v>
      </c>
      <c r="B12" s="282">
        <v>0</v>
      </c>
      <c r="C12" s="324">
        <v>0</v>
      </c>
      <c r="D12" s="196">
        <v>0</v>
      </c>
      <c r="E12" s="324">
        <v>0</v>
      </c>
      <c r="F12" s="282">
        <v>0</v>
      </c>
      <c r="G12" s="324">
        <v>0</v>
      </c>
      <c r="H12" s="196">
        <v>0</v>
      </c>
      <c r="I12" s="203">
        <v>0</v>
      </c>
      <c r="J12" s="101"/>
      <c r="O12" s="127"/>
    </row>
    <row r="13" spans="1:15">
      <c r="A13" s="170" t="s">
        <v>60</v>
      </c>
      <c r="B13" s="282">
        <v>262.42</v>
      </c>
      <c r="C13" s="324">
        <v>3.0533313739514133E-2</v>
      </c>
      <c r="D13" s="196">
        <v>222.33</v>
      </c>
      <c r="E13" s="324">
        <v>5.0685229745456778E-2</v>
      </c>
      <c r="F13" s="282">
        <v>227.13</v>
      </c>
      <c r="G13" s="324">
        <v>3.9365104454532548E-2</v>
      </c>
      <c r="H13" s="196">
        <v>711.88</v>
      </c>
      <c r="I13" s="203">
        <v>3.7965185922375938E-2</v>
      </c>
      <c r="J13" s="101"/>
      <c r="O13" s="127"/>
    </row>
    <row r="14" spans="1:15">
      <c r="A14" s="170" t="s">
        <v>61</v>
      </c>
      <c r="B14" s="282">
        <v>99</v>
      </c>
      <c r="C14" s="324">
        <v>1.1525034469561381E-2</v>
      </c>
      <c r="D14" s="196">
        <v>111</v>
      </c>
      <c r="E14" s="324">
        <v>1.2177290477729348E-2</v>
      </c>
      <c r="F14" s="282">
        <v>132</v>
      </c>
      <c r="G14" s="324">
        <v>1.3097105550131207E-2</v>
      </c>
      <c r="H14" s="196">
        <v>342</v>
      </c>
      <c r="I14" s="203">
        <v>1.2309292793139165E-2</v>
      </c>
      <c r="J14" s="101"/>
      <c r="O14" s="127"/>
    </row>
    <row r="15" spans="1:15">
      <c r="A15" s="170" t="s">
        <v>62</v>
      </c>
      <c r="B15" s="282">
        <v>0</v>
      </c>
      <c r="C15" s="324">
        <v>0</v>
      </c>
      <c r="D15" s="196">
        <v>0</v>
      </c>
      <c r="E15" s="324">
        <v>0</v>
      </c>
      <c r="F15" s="282">
        <v>0</v>
      </c>
      <c r="G15" s="324">
        <v>0</v>
      </c>
      <c r="H15" s="196">
        <v>0</v>
      </c>
      <c r="I15" s="203">
        <v>0</v>
      </c>
      <c r="J15" s="101"/>
      <c r="O15" s="127"/>
    </row>
    <row r="16" spans="1:15">
      <c r="A16" s="170" t="s">
        <v>37</v>
      </c>
      <c r="B16" s="282">
        <v>140567.05900000001</v>
      </c>
      <c r="C16" s="324">
        <v>5.7922896890391304E-2</v>
      </c>
      <c r="D16" s="196">
        <v>242629.383</v>
      </c>
      <c r="E16" s="324">
        <v>6.2479971555515677E-2</v>
      </c>
      <c r="F16" s="282">
        <v>315902.20699999999</v>
      </c>
      <c r="G16" s="324">
        <v>6.8691848589588392E-2</v>
      </c>
      <c r="H16" s="196">
        <v>699098.64899999998</v>
      </c>
      <c r="I16" s="203">
        <v>6.4084919369982479E-2</v>
      </c>
      <c r="J16" s="101"/>
      <c r="O16" s="127"/>
    </row>
    <row r="17" spans="1:15">
      <c r="A17" s="170" t="s">
        <v>72</v>
      </c>
      <c r="B17" s="282">
        <v>0</v>
      </c>
      <c r="C17" s="324">
        <v>0</v>
      </c>
      <c r="D17" s="196">
        <v>0</v>
      </c>
      <c r="E17" s="324">
        <v>0</v>
      </c>
      <c r="F17" s="282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>
      <c r="A18" s="170" t="s">
        <v>36</v>
      </c>
      <c r="B18" s="282">
        <v>0</v>
      </c>
      <c r="C18" s="324">
        <v>0</v>
      </c>
      <c r="D18" s="196">
        <v>0</v>
      </c>
      <c r="E18" s="324">
        <v>0</v>
      </c>
      <c r="F18" s="282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>
      <c r="A19" s="170" t="s">
        <v>35</v>
      </c>
      <c r="B19" s="282">
        <v>0</v>
      </c>
      <c r="C19" s="324">
        <v>0</v>
      </c>
      <c r="D19" s="196">
        <v>0</v>
      </c>
      <c r="E19" s="324">
        <v>0</v>
      </c>
      <c r="F19" s="282">
        <v>0</v>
      </c>
      <c r="G19" s="324">
        <v>0</v>
      </c>
      <c r="H19" s="196">
        <v>0</v>
      </c>
      <c r="I19" s="203">
        <v>0</v>
      </c>
      <c r="J19" s="101"/>
      <c r="O19" s="127"/>
    </row>
    <row r="20" spans="1:15">
      <c r="A20" s="170" t="s">
        <v>34</v>
      </c>
      <c r="B20" s="282">
        <v>0</v>
      </c>
      <c r="C20" s="324">
        <v>0</v>
      </c>
      <c r="D20" s="196">
        <v>0</v>
      </c>
      <c r="E20" s="324">
        <v>0</v>
      </c>
      <c r="F20" s="282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>
      <c r="A21" s="170" t="s">
        <v>33</v>
      </c>
      <c r="B21" s="282">
        <v>28890.432000000001</v>
      </c>
      <c r="C21" s="324">
        <v>0.11259806539773234</v>
      </c>
      <c r="D21" s="196">
        <v>34257.076000000001</v>
      </c>
      <c r="E21" s="324">
        <v>9.7562444040627874E-2</v>
      </c>
      <c r="F21" s="282">
        <v>26525.227999999999</v>
      </c>
      <c r="G21" s="324">
        <v>7.7844676831592463E-2</v>
      </c>
      <c r="H21" s="196">
        <v>89672.736000000004</v>
      </c>
      <c r="I21" s="203">
        <v>9.4546067177839116E-2</v>
      </c>
      <c r="J21" s="101"/>
      <c r="O21" s="127"/>
    </row>
    <row r="22" spans="1:15">
      <c r="A22" s="170" t="s">
        <v>32</v>
      </c>
      <c r="B22" s="282">
        <v>50</v>
      </c>
      <c r="C22" s="324">
        <v>2.3444957401356418E-4</v>
      </c>
      <c r="D22" s="196">
        <v>20</v>
      </c>
      <c r="E22" s="324">
        <v>9.9934679695310772E-5</v>
      </c>
      <c r="F22" s="282">
        <v>0</v>
      </c>
      <c r="G22" s="324">
        <v>0</v>
      </c>
      <c r="H22" s="196">
        <v>70</v>
      </c>
      <c r="I22" s="203">
        <v>1.1125101897986885E-4</v>
      </c>
      <c r="J22" s="101"/>
      <c r="O22" s="127"/>
    </row>
    <row r="23" spans="1:15">
      <c r="A23" s="170" t="s">
        <v>3</v>
      </c>
      <c r="B23" s="282">
        <v>0</v>
      </c>
      <c r="C23" s="324">
        <v>0</v>
      </c>
      <c r="D23" s="196">
        <v>0</v>
      </c>
      <c r="E23" s="324">
        <v>0</v>
      </c>
      <c r="F23" s="282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>
      <c r="A24" s="170" t="s">
        <v>31</v>
      </c>
      <c r="B24" s="282">
        <v>375.56799999999998</v>
      </c>
      <c r="C24" s="324">
        <v>5.3420527918302284E-2</v>
      </c>
      <c r="D24" s="196">
        <v>22.923999999999999</v>
      </c>
      <c r="E24" s="324">
        <v>1.2865878325743116E-3</v>
      </c>
      <c r="F24" s="282">
        <v>107.77200000000001</v>
      </c>
      <c r="G24" s="324">
        <v>4.8014075432334736E-3</v>
      </c>
      <c r="H24" s="196">
        <v>506.26399999999995</v>
      </c>
      <c r="I24" s="203">
        <v>1.0704614598436553E-2</v>
      </c>
      <c r="J24" s="101"/>
      <c r="O24" s="127"/>
    </row>
    <row r="25" spans="1:15">
      <c r="A25" s="170" t="s">
        <v>30</v>
      </c>
      <c r="B25" s="282">
        <v>41431.912000000004</v>
      </c>
      <c r="C25" s="324">
        <v>2.5726200467827254E-2</v>
      </c>
      <c r="D25" s="196">
        <v>64645.500000000007</v>
      </c>
      <c r="E25" s="324">
        <v>2.6762452210917127E-2</v>
      </c>
      <c r="F25" s="282">
        <v>75646.076000000001</v>
      </c>
      <c r="G25" s="324">
        <v>2.6541771382681666E-2</v>
      </c>
      <c r="H25" s="196">
        <v>181723.48800000001</v>
      </c>
      <c r="I25" s="203">
        <v>2.6428275142611316E-2</v>
      </c>
      <c r="J25" s="101"/>
      <c r="O25" s="98"/>
    </row>
    <row r="26" spans="1:15" ht="13.5" customHeight="1">
      <c r="A26" s="168" t="s">
        <v>317</v>
      </c>
      <c r="B26" s="280">
        <v>254797.98900000003</v>
      </c>
      <c r="C26" s="323">
        <v>4.7164058522049933E-2</v>
      </c>
      <c r="D26" s="195">
        <v>419273.4200000001</v>
      </c>
      <c r="E26" s="323">
        <v>5.0443774781916695E-2</v>
      </c>
      <c r="F26" s="280">
        <v>532346.60800000001</v>
      </c>
      <c r="G26" s="323">
        <v>5.5220643059588063E-2</v>
      </c>
      <c r="H26" s="195">
        <v>1206418.017</v>
      </c>
      <c r="I26" s="202">
        <v>5.1656925611607937E-2</v>
      </c>
      <c r="J26" s="10"/>
      <c r="O26" s="78"/>
    </row>
    <row r="27" spans="1:15" ht="12.75" customHeight="1">
      <c r="A27" s="170" t="s">
        <v>26</v>
      </c>
      <c r="B27" s="282">
        <v>29031.093000000001</v>
      </c>
      <c r="C27" s="324">
        <v>2.5018629235996341E-2</v>
      </c>
      <c r="D27" s="196">
        <v>58199.184999999998</v>
      </c>
      <c r="E27" s="324">
        <v>3.7709471360668899E-2</v>
      </c>
      <c r="F27" s="282">
        <v>67684.365999999995</v>
      </c>
      <c r="G27" s="324">
        <v>4.1608544458849261E-2</v>
      </c>
      <c r="H27" s="196">
        <v>154914.64399999997</v>
      </c>
      <c r="I27" s="203">
        <v>3.5773500014569103E-2</v>
      </c>
      <c r="J27" s="101"/>
      <c r="O27" s="78"/>
    </row>
    <row r="28" spans="1:15" ht="12.75" customHeight="1">
      <c r="A28" s="170" t="s">
        <v>0</v>
      </c>
      <c r="B28" s="282">
        <v>0</v>
      </c>
      <c r="C28" s="324">
        <v>0</v>
      </c>
      <c r="D28" s="196">
        <v>0</v>
      </c>
      <c r="E28" s="324">
        <v>0</v>
      </c>
      <c r="F28" s="282">
        <v>0</v>
      </c>
      <c r="G28" s="324">
        <v>0</v>
      </c>
      <c r="H28" s="196">
        <v>0</v>
      </c>
      <c r="I28" s="203">
        <v>0</v>
      </c>
      <c r="J28" s="101"/>
      <c r="O28" s="78"/>
    </row>
    <row r="29" spans="1:15" ht="12.75" customHeight="1">
      <c r="A29" s="170" t="s">
        <v>1</v>
      </c>
      <c r="B29" s="282">
        <v>2531.9899999999998</v>
      </c>
      <c r="C29" s="324">
        <v>8.2092857374444772E-2</v>
      </c>
      <c r="D29" s="196">
        <v>3407.35</v>
      </c>
      <c r="E29" s="324">
        <v>4.9685828834897028E-2</v>
      </c>
      <c r="F29" s="282">
        <v>4206.54</v>
      </c>
      <c r="G29" s="324">
        <v>4.3377713783067623E-2</v>
      </c>
      <c r="H29" s="196">
        <v>10145.880000000001</v>
      </c>
      <c r="I29" s="203">
        <v>5.1660427846886549E-2</v>
      </c>
      <c r="J29" s="101"/>
      <c r="O29" s="78"/>
    </row>
    <row r="30" spans="1:15" ht="12.75" customHeight="1">
      <c r="A30" s="170" t="s">
        <v>2</v>
      </c>
      <c r="B30" s="282">
        <v>236.92099999999999</v>
      </c>
      <c r="C30" s="324">
        <v>1.5834093723511238E-2</v>
      </c>
      <c r="D30" s="196">
        <v>494.73200000000003</v>
      </c>
      <c r="E30" s="324">
        <v>1.5291789235962885E-2</v>
      </c>
      <c r="F30" s="282">
        <v>658.25699999999995</v>
      </c>
      <c r="G30" s="324">
        <v>1.6278390682860158E-2</v>
      </c>
      <c r="H30" s="196">
        <v>1389.9099999999999</v>
      </c>
      <c r="I30" s="203">
        <v>1.5838893391806864E-2</v>
      </c>
      <c r="J30" s="101"/>
    </row>
    <row r="31" spans="1:15">
      <c r="A31" s="170" t="s">
        <v>6</v>
      </c>
      <c r="B31" s="282">
        <v>2248.71</v>
      </c>
      <c r="C31" s="324">
        <v>4.8142804363366758E-2</v>
      </c>
      <c r="D31" s="196">
        <v>3568.67</v>
      </c>
      <c r="E31" s="324">
        <v>6.411742813916893E-2</v>
      </c>
      <c r="F31" s="282">
        <v>4479.33</v>
      </c>
      <c r="G31" s="324">
        <v>8.327585262594836E-2</v>
      </c>
      <c r="H31" s="196">
        <v>10296.709999999999</v>
      </c>
      <c r="I31" s="203">
        <v>6.5938372403661086E-2</v>
      </c>
      <c r="J31" s="101"/>
    </row>
    <row r="32" spans="1:15">
      <c r="A32" s="170" t="s">
        <v>25</v>
      </c>
      <c r="B32" s="282">
        <v>130730.76100000001</v>
      </c>
      <c r="C32" s="324">
        <v>4.743935288982834E-2</v>
      </c>
      <c r="D32" s="196">
        <v>198728.55700000003</v>
      </c>
      <c r="E32" s="324">
        <v>4.6763642345219514E-2</v>
      </c>
      <c r="F32" s="282">
        <v>257744.79900000003</v>
      </c>
      <c r="G32" s="324">
        <v>5.3538075231679715E-2</v>
      </c>
      <c r="H32" s="196">
        <v>587204.11700000009</v>
      </c>
      <c r="I32" s="203">
        <v>4.9680470277469496E-2</v>
      </c>
      <c r="J32" s="101"/>
    </row>
    <row r="33" spans="1:10">
      <c r="A33" s="170" t="s">
        <v>5</v>
      </c>
      <c r="B33" s="282">
        <v>86437.614000000016</v>
      </c>
      <c r="C33" s="324">
        <v>7.9279438678082376E-2</v>
      </c>
      <c r="D33" s="196">
        <v>149639.62600000002</v>
      </c>
      <c r="E33" s="324">
        <v>7.7589690543904188E-2</v>
      </c>
      <c r="F33" s="282">
        <v>191289.01599999997</v>
      </c>
      <c r="G33" s="324">
        <v>7.6393630859186296E-2</v>
      </c>
      <c r="H33" s="196">
        <v>427366.25600000005</v>
      </c>
      <c r="I33" s="203">
        <v>7.7380993918084187E-2</v>
      </c>
      <c r="J33" s="101"/>
    </row>
    <row r="34" spans="1:10">
      <c r="A34" s="170" t="s">
        <v>3</v>
      </c>
      <c r="B34" s="282">
        <v>3580.9</v>
      </c>
      <c r="C34" s="324">
        <v>2.8982787992366744E-2</v>
      </c>
      <c r="D34" s="196">
        <v>5235.3</v>
      </c>
      <c r="E34" s="324">
        <v>2.5452976861361061E-2</v>
      </c>
      <c r="F34" s="282">
        <v>6284.3</v>
      </c>
      <c r="G34" s="324">
        <v>2.6368901626088428E-2</v>
      </c>
      <c r="H34" s="196">
        <v>15100.5</v>
      </c>
      <c r="I34" s="203">
        <v>2.6605987337530435E-2</v>
      </c>
      <c r="J34" s="101"/>
    </row>
    <row r="35" spans="1:10" ht="12" customHeight="1">
      <c r="A35" s="190" t="s">
        <v>326</v>
      </c>
      <c r="B35" s="71"/>
      <c r="C35" s="8"/>
      <c r="E35" s="103"/>
      <c r="F35" s="103"/>
      <c r="G35" s="103"/>
      <c r="I35" s="3"/>
    </row>
    <row r="36" spans="1:10">
      <c r="A36" s="190"/>
      <c r="B36" s="71"/>
    </row>
    <row r="37" spans="1:10">
      <c r="B37" s="78"/>
      <c r="C37" s="78"/>
    </row>
    <row r="38" spans="1:10">
      <c r="A38" s="103" t="s">
        <v>164</v>
      </c>
      <c r="B38" s="104">
        <f>+I7</f>
        <v>2.6881569476380748E-2</v>
      </c>
      <c r="C38" s="93" t="str">
        <f>+B5</f>
        <v>Říjen</v>
      </c>
      <c r="D38" s="103" t="str">
        <f>+D5</f>
        <v>Listopad</v>
      </c>
      <c r="E38" s="103" t="str">
        <f>+F5</f>
        <v>Prosinec</v>
      </c>
    </row>
    <row r="39" spans="1:10">
      <c r="A39" s="103" t="s">
        <v>59</v>
      </c>
      <c r="B39" s="104">
        <f t="shared" ref="B39:B40" si="0">+I8</f>
        <v>4.2459393170598443E-2</v>
      </c>
      <c r="C39" s="93"/>
      <c r="D39" s="103"/>
      <c r="E39" s="103"/>
      <c r="H39" s="116"/>
    </row>
    <row r="40" spans="1:10">
      <c r="A40" s="103" t="s">
        <v>116</v>
      </c>
      <c r="B40" s="104">
        <f t="shared" si="0"/>
        <v>5.2276405470214636E-2</v>
      </c>
      <c r="C40" s="93"/>
      <c r="D40" s="103"/>
      <c r="E40" s="103"/>
      <c r="H40" s="116"/>
    </row>
    <row r="41" spans="1:10">
      <c r="B41" s="78"/>
      <c r="C41" s="78"/>
      <c r="H41" s="116"/>
    </row>
  </sheetData>
  <mergeCells count="5">
    <mergeCell ref="B5:C5"/>
    <mergeCell ref="D5:E5"/>
    <mergeCell ref="F5:G5"/>
    <mergeCell ref="H5:I5"/>
    <mergeCell ref="A5:A6"/>
  </mergeCells>
  <conditionalFormatting sqref="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{923E33B5-C0A5-4B39-BC0E-09C621F13762}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23E33B5-C0A5-4B39-BC0E-09C621F13762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C27:C34 E10:E25 E27:E34 G10:G25 G27:G34 I10:I25 I27:I34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41"/>
  <dimension ref="A1:O42"/>
  <sheetViews>
    <sheetView showGridLines="0" zoomScaleNormal="100" zoomScaleSheetLayoutView="100" workbookViewId="0">
      <selection activeCell="M39" sqref="M39"/>
    </sheetView>
  </sheetViews>
  <sheetFormatPr defaultColWidth="9.140625" defaultRowHeight="12"/>
  <cols>
    <col min="1" max="1" width="31.7109375" style="74" customWidth="1"/>
    <col min="2" max="9" width="13.28515625" style="74" customWidth="1"/>
    <col min="10" max="15" width="9.140625" style="74" customWidth="1"/>
    <col min="16" max="16384" width="9.140625" style="74"/>
  </cols>
  <sheetData>
    <row r="1" spans="1:15" ht="18">
      <c r="A1" s="236" t="s">
        <v>272</v>
      </c>
      <c r="I1" s="239" t="str">
        <f>'3'!N1</f>
        <v>IV. čtvrtletí 2023</v>
      </c>
    </row>
    <row r="2" spans="1:15" ht="1.5" customHeight="1">
      <c r="E2" s="103"/>
      <c r="F2" s="103"/>
      <c r="G2" s="103"/>
    </row>
    <row r="3" spans="1:15">
      <c r="A3" s="7"/>
      <c r="B3" s="126"/>
      <c r="C3" s="126"/>
      <c r="D3" s="126"/>
    </row>
    <row r="4" spans="1:15">
      <c r="A4" s="130"/>
      <c r="B4" s="126"/>
      <c r="C4" s="126"/>
      <c r="D4" s="126"/>
    </row>
    <row r="5" spans="1:15" ht="12.75" customHeight="1">
      <c r="A5" s="382">
        <v>2024</v>
      </c>
      <c r="B5" s="371" t="s">
        <v>17</v>
      </c>
      <c r="C5" s="373"/>
      <c r="D5" s="371" t="s">
        <v>18</v>
      </c>
      <c r="E5" s="373"/>
      <c r="F5" s="371" t="s">
        <v>19</v>
      </c>
      <c r="G5" s="373"/>
      <c r="H5" s="371" t="s">
        <v>7</v>
      </c>
      <c r="I5" s="372"/>
    </row>
    <row r="6" spans="1:15">
      <c r="A6" s="383"/>
      <c r="B6" s="274" t="s">
        <v>282</v>
      </c>
      <c r="C6" s="275" t="s">
        <v>283</v>
      </c>
      <c r="D6" s="274" t="s">
        <v>282</v>
      </c>
      <c r="E6" s="275" t="s">
        <v>283</v>
      </c>
      <c r="F6" s="274" t="s">
        <v>282</v>
      </c>
      <c r="G6" s="275" t="s">
        <v>283</v>
      </c>
      <c r="H6" s="274" t="s">
        <v>282</v>
      </c>
      <c r="I6" s="293" t="s">
        <v>283</v>
      </c>
      <c r="J6" s="109"/>
      <c r="O6" s="109"/>
    </row>
    <row r="7" spans="1:15" ht="13.5">
      <c r="A7" s="167" t="s">
        <v>192</v>
      </c>
      <c r="B7" s="280">
        <v>4531.7902000000004</v>
      </c>
      <c r="C7" s="323">
        <v>0.12081731361308595</v>
      </c>
      <c r="D7" s="195">
        <v>4531.3382000000001</v>
      </c>
      <c r="E7" s="323">
        <v>0.12081629670182098</v>
      </c>
      <c r="F7" s="280">
        <v>4533.2522000000008</v>
      </c>
      <c r="G7" s="323">
        <v>0.12084681169388313</v>
      </c>
      <c r="H7" s="195">
        <v>4533.2522000000008</v>
      </c>
      <c r="I7" s="201">
        <v>0.12084681169388313</v>
      </c>
      <c r="J7" s="111"/>
      <c r="O7" s="60"/>
    </row>
    <row r="8" spans="1:15">
      <c r="A8" s="167" t="s">
        <v>314</v>
      </c>
      <c r="B8" s="280">
        <v>1965143.0189999996</v>
      </c>
      <c r="C8" s="323">
        <v>0.18718251824365006</v>
      </c>
      <c r="D8" s="195">
        <v>2750820.594</v>
      </c>
      <c r="E8" s="323">
        <v>0.1860349265264373</v>
      </c>
      <c r="F8" s="280">
        <v>3068050.6290000007</v>
      </c>
      <c r="G8" s="323">
        <v>0.18446748382943615</v>
      </c>
      <c r="H8" s="195">
        <v>7784014.2420000006</v>
      </c>
      <c r="I8" s="201">
        <v>0.18570041914568652</v>
      </c>
      <c r="J8" s="111"/>
      <c r="O8" s="60"/>
    </row>
    <row r="9" spans="1:15">
      <c r="A9" s="167" t="s">
        <v>315</v>
      </c>
      <c r="B9" s="280">
        <v>1398615.6860000002</v>
      </c>
      <c r="C9" s="323">
        <v>0.23654857716663408</v>
      </c>
      <c r="D9" s="195">
        <v>2142109.4980000001</v>
      </c>
      <c r="E9" s="323">
        <v>0.23721105907435666</v>
      </c>
      <c r="F9" s="280">
        <v>2420934.0660000001</v>
      </c>
      <c r="G9" s="323">
        <v>0.2316106212672219</v>
      </c>
      <c r="H9" s="195">
        <v>5961659.25</v>
      </c>
      <c r="I9" s="202">
        <v>0.23475172900933458</v>
      </c>
      <c r="J9" s="101"/>
      <c r="O9" s="104"/>
    </row>
    <row r="10" spans="1:15">
      <c r="A10" s="170" t="s">
        <v>40</v>
      </c>
      <c r="B10" s="282">
        <v>138049.538</v>
      </c>
      <c r="C10" s="324">
        <v>0.1724776794426269</v>
      </c>
      <c r="D10" s="196">
        <v>258857.85200000001</v>
      </c>
      <c r="E10" s="324">
        <v>0.22433866741607927</v>
      </c>
      <c r="F10" s="282">
        <v>279425.22699999996</v>
      </c>
      <c r="G10" s="324">
        <v>0.21895453977662374</v>
      </c>
      <c r="H10" s="196">
        <v>676332.61699999997</v>
      </c>
      <c r="I10" s="203">
        <v>0.20936233155470585</v>
      </c>
      <c r="J10" s="101"/>
      <c r="O10" s="127"/>
    </row>
    <row r="11" spans="1:15">
      <c r="A11" s="170" t="s">
        <v>39</v>
      </c>
      <c r="B11" s="282">
        <v>3253.4940000000001</v>
      </c>
      <c r="C11" s="324">
        <v>6.972921247465734E-2</v>
      </c>
      <c r="D11" s="196">
        <v>3644.2860000000005</v>
      </c>
      <c r="E11" s="324">
        <v>6.5214488813559693E-2</v>
      </c>
      <c r="F11" s="282">
        <v>3930.7550000000001</v>
      </c>
      <c r="G11" s="324">
        <v>6.3315569988804304E-2</v>
      </c>
      <c r="H11" s="196">
        <v>10828.535</v>
      </c>
      <c r="I11" s="203">
        <v>6.5777982880042163E-2</v>
      </c>
      <c r="J11" s="101"/>
      <c r="O11" s="127"/>
    </row>
    <row r="12" spans="1:15">
      <c r="A12" s="170" t="s">
        <v>38</v>
      </c>
      <c r="B12" s="282">
        <v>0</v>
      </c>
      <c r="C12" s="324">
        <v>0</v>
      </c>
      <c r="D12" s="196">
        <v>0</v>
      </c>
      <c r="E12" s="324">
        <v>0</v>
      </c>
      <c r="F12" s="282">
        <v>0</v>
      </c>
      <c r="G12" s="324">
        <v>0</v>
      </c>
      <c r="H12" s="196">
        <v>0</v>
      </c>
      <c r="I12" s="203">
        <v>0</v>
      </c>
      <c r="J12" s="101"/>
      <c r="O12" s="127"/>
    </row>
    <row r="13" spans="1:15">
      <c r="A13" s="170" t="s">
        <v>60</v>
      </c>
      <c r="B13" s="282">
        <v>4902.8370000000004</v>
      </c>
      <c r="C13" s="324">
        <v>0.570459036409947</v>
      </c>
      <c r="D13" s="196">
        <v>1967.7739999999999</v>
      </c>
      <c r="E13" s="324">
        <v>0.44859927709772174</v>
      </c>
      <c r="F13" s="282">
        <v>3194.4969999999998</v>
      </c>
      <c r="G13" s="324">
        <v>0.55365521104517623</v>
      </c>
      <c r="H13" s="196">
        <v>10065.108</v>
      </c>
      <c r="I13" s="203">
        <v>0.53678105375736562</v>
      </c>
      <c r="J13" s="101"/>
      <c r="O13" s="127"/>
    </row>
    <row r="14" spans="1:15">
      <c r="A14" s="170" t="s">
        <v>61</v>
      </c>
      <c r="B14" s="282">
        <v>0</v>
      </c>
      <c r="C14" s="324">
        <v>0</v>
      </c>
      <c r="D14" s="196">
        <v>0</v>
      </c>
      <c r="E14" s="324">
        <v>0</v>
      </c>
      <c r="F14" s="282">
        <v>0</v>
      </c>
      <c r="G14" s="324">
        <v>0</v>
      </c>
      <c r="H14" s="196">
        <v>0</v>
      </c>
      <c r="I14" s="203">
        <v>0</v>
      </c>
      <c r="J14" s="101"/>
      <c r="O14" s="127"/>
    </row>
    <row r="15" spans="1:15">
      <c r="A15" s="170" t="s">
        <v>62</v>
      </c>
      <c r="B15" s="282">
        <v>0</v>
      </c>
      <c r="C15" s="324">
        <v>0</v>
      </c>
      <c r="D15" s="196">
        <v>0</v>
      </c>
      <c r="E15" s="324">
        <v>0</v>
      </c>
      <c r="F15" s="282">
        <v>0</v>
      </c>
      <c r="G15" s="324">
        <v>0</v>
      </c>
      <c r="H15" s="196">
        <v>0</v>
      </c>
      <c r="I15" s="203">
        <v>0</v>
      </c>
      <c r="J15" s="101"/>
      <c r="O15" s="127"/>
    </row>
    <row r="16" spans="1:15">
      <c r="A16" s="170" t="s">
        <v>37</v>
      </c>
      <c r="B16" s="282">
        <v>808520.15</v>
      </c>
      <c r="C16" s="324">
        <v>0.33316361326342975</v>
      </c>
      <c r="D16" s="196">
        <v>1360332.1430000002</v>
      </c>
      <c r="E16" s="324">
        <v>0.3503018164980195</v>
      </c>
      <c r="F16" s="282">
        <v>1610307.2470000002</v>
      </c>
      <c r="G16" s="324">
        <v>0.35015577334551806</v>
      </c>
      <c r="H16" s="196">
        <v>3779159.54</v>
      </c>
      <c r="I16" s="203">
        <v>0.34642769622517189</v>
      </c>
      <c r="J16" s="101"/>
      <c r="O16" s="127"/>
    </row>
    <row r="17" spans="1:15">
      <c r="A17" s="170" t="s">
        <v>72</v>
      </c>
      <c r="B17" s="282">
        <v>0</v>
      </c>
      <c r="C17" s="324">
        <v>0</v>
      </c>
      <c r="D17" s="196">
        <v>0</v>
      </c>
      <c r="E17" s="324">
        <v>0</v>
      </c>
      <c r="F17" s="282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>
      <c r="A18" s="170" t="s">
        <v>36</v>
      </c>
      <c r="B18" s="282">
        <v>0</v>
      </c>
      <c r="C18" s="324">
        <v>0</v>
      </c>
      <c r="D18" s="196">
        <v>36</v>
      </c>
      <c r="E18" s="324">
        <v>1.0000000000000002</v>
      </c>
      <c r="F18" s="282">
        <v>20</v>
      </c>
      <c r="G18" s="324">
        <v>1</v>
      </c>
      <c r="H18" s="196">
        <v>56</v>
      </c>
      <c r="I18" s="203">
        <v>1.0000000000000002</v>
      </c>
      <c r="J18" s="101"/>
      <c r="O18" s="127"/>
    </row>
    <row r="19" spans="1:15">
      <c r="A19" s="170" t="s">
        <v>35</v>
      </c>
      <c r="B19" s="282">
        <v>21932</v>
      </c>
      <c r="C19" s="324">
        <v>0.31571070132313761</v>
      </c>
      <c r="D19" s="196">
        <v>17416</v>
      </c>
      <c r="E19" s="324">
        <v>0.19779075360026074</v>
      </c>
      <c r="F19" s="282">
        <v>19922</v>
      </c>
      <c r="G19" s="324">
        <v>0.22652512056930874</v>
      </c>
      <c r="H19" s="196">
        <v>59270</v>
      </c>
      <c r="I19" s="203">
        <v>0.24145771727055509</v>
      </c>
      <c r="J19" s="101"/>
      <c r="O19" s="127"/>
    </row>
    <row r="20" spans="1:15">
      <c r="A20" s="170" t="s">
        <v>34</v>
      </c>
      <c r="B20" s="282">
        <v>1332.02</v>
      </c>
      <c r="C20" s="324">
        <v>0.31719323445562164</v>
      </c>
      <c r="D20" s="196">
        <v>1145.7080000000001</v>
      </c>
      <c r="E20" s="324">
        <v>0.14473853760143757</v>
      </c>
      <c r="F20" s="282">
        <v>993.81799999999998</v>
      </c>
      <c r="G20" s="324">
        <v>0.13367079059635353</v>
      </c>
      <c r="H20" s="196">
        <v>3471.5460000000003</v>
      </c>
      <c r="I20" s="203">
        <v>0.17757339389896287</v>
      </c>
      <c r="J20" s="101"/>
      <c r="O20" s="127"/>
    </row>
    <row r="21" spans="1:15">
      <c r="A21" s="170" t="s">
        <v>33</v>
      </c>
      <c r="B21" s="282">
        <v>3762</v>
      </c>
      <c r="C21" s="324">
        <v>1.4662083350857098E-2</v>
      </c>
      <c r="D21" s="196">
        <v>7711</v>
      </c>
      <c r="E21" s="324">
        <v>2.1960543450856154E-2</v>
      </c>
      <c r="F21" s="282">
        <v>6960</v>
      </c>
      <c r="G21" s="324">
        <v>2.0425798064690848E-2</v>
      </c>
      <c r="H21" s="196">
        <v>18433</v>
      </c>
      <c r="I21" s="203">
        <v>1.9434755021739365E-2</v>
      </c>
      <c r="J21" s="101"/>
      <c r="O21" s="127"/>
    </row>
    <row r="22" spans="1:15">
      <c r="A22" s="170" t="s">
        <v>32</v>
      </c>
      <c r="B22" s="282">
        <v>46100.820000000007</v>
      </c>
      <c r="C22" s="324">
        <v>0.21616635221352001</v>
      </c>
      <c r="D22" s="196">
        <v>46948.65</v>
      </c>
      <c r="E22" s="324">
        <v>0.23458991499386259</v>
      </c>
      <c r="F22" s="282">
        <v>51807.102999999996</v>
      </c>
      <c r="G22" s="324">
        <v>0.24005717340814034</v>
      </c>
      <c r="H22" s="196">
        <v>144856.573</v>
      </c>
      <c r="I22" s="203">
        <v>0.23022059074545367</v>
      </c>
      <c r="J22" s="101"/>
      <c r="O22" s="127"/>
    </row>
    <row r="23" spans="1:15">
      <c r="A23" s="170" t="s">
        <v>3</v>
      </c>
      <c r="B23" s="282">
        <v>0</v>
      </c>
      <c r="C23" s="324">
        <v>0</v>
      </c>
      <c r="D23" s="196">
        <v>0</v>
      </c>
      <c r="E23" s="324">
        <v>0</v>
      </c>
      <c r="F23" s="282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>
      <c r="A24" s="170" t="s">
        <v>31</v>
      </c>
      <c r="B24" s="282">
        <v>2124.6109999999999</v>
      </c>
      <c r="C24" s="324">
        <v>0.30220317290352777</v>
      </c>
      <c r="D24" s="196">
        <v>2373.2259999999997</v>
      </c>
      <c r="E24" s="324">
        <v>0.13319506611189161</v>
      </c>
      <c r="F24" s="282">
        <v>1590.7429999999999</v>
      </c>
      <c r="G24" s="324">
        <v>7.0870035255408123E-2</v>
      </c>
      <c r="H24" s="196">
        <v>6088.58</v>
      </c>
      <c r="I24" s="203">
        <v>0.1287389629753426</v>
      </c>
      <c r="J24" s="101"/>
      <c r="O24" s="127"/>
    </row>
    <row r="25" spans="1:15">
      <c r="A25" s="170" t="s">
        <v>30</v>
      </c>
      <c r="B25" s="282">
        <v>368638.21599999996</v>
      </c>
      <c r="C25" s="324">
        <v>0.22889748957079759</v>
      </c>
      <c r="D25" s="196">
        <v>441676.85900000005</v>
      </c>
      <c r="E25" s="324">
        <v>0.1828488577187195</v>
      </c>
      <c r="F25" s="282">
        <v>442782.67599999998</v>
      </c>
      <c r="G25" s="324">
        <v>0.155358178243165</v>
      </c>
      <c r="H25" s="196">
        <v>1253097.7509999999</v>
      </c>
      <c r="I25" s="203">
        <v>0.18223958008122451</v>
      </c>
      <c r="J25" s="101"/>
      <c r="O25" s="98"/>
    </row>
    <row r="26" spans="1:15" ht="13.5" customHeight="1">
      <c r="A26" s="168" t="s">
        <v>320</v>
      </c>
      <c r="B26" s="280">
        <v>-646138</v>
      </c>
      <c r="C26" s="323"/>
      <c r="D26" s="195">
        <v>-1084066</v>
      </c>
      <c r="E26" s="323"/>
      <c r="F26" s="280">
        <v>-1283307</v>
      </c>
      <c r="G26" s="323"/>
      <c r="H26" s="195">
        <v>-3013511</v>
      </c>
      <c r="I26" s="202"/>
      <c r="J26" s="10"/>
      <c r="O26" s="78"/>
    </row>
    <row r="27" spans="1:15" ht="13.5" customHeight="1">
      <c r="A27" s="168" t="s">
        <v>317</v>
      </c>
      <c r="B27" s="280">
        <v>716320.23700000008</v>
      </c>
      <c r="C27" s="323">
        <v>0.13259354875990281</v>
      </c>
      <c r="D27" s="195">
        <v>952521.24199999997</v>
      </c>
      <c r="E27" s="323">
        <v>0.11460007888513313</v>
      </c>
      <c r="F27" s="280">
        <v>1009804.4909999999</v>
      </c>
      <c r="G27" s="323">
        <v>0.10474764471022985</v>
      </c>
      <c r="H27" s="195">
        <v>2678645.9699999997</v>
      </c>
      <c r="I27" s="202">
        <v>0.11469541540519233</v>
      </c>
      <c r="J27" s="10"/>
      <c r="O27" s="78"/>
    </row>
    <row r="28" spans="1:15" ht="12.75" customHeight="1">
      <c r="A28" s="170" t="s">
        <v>26</v>
      </c>
      <c r="B28" s="282">
        <v>373433.57</v>
      </c>
      <c r="C28" s="324">
        <v>0.32182033353358369</v>
      </c>
      <c r="D28" s="196">
        <v>437387.13400000002</v>
      </c>
      <c r="E28" s="324">
        <v>0.28339980367591144</v>
      </c>
      <c r="F28" s="282">
        <v>427770.21799999999</v>
      </c>
      <c r="G28" s="324">
        <v>0.26296908999376073</v>
      </c>
      <c r="H28" s="196">
        <v>1238590.922</v>
      </c>
      <c r="I28" s="203">
        <v>0.28602029622333291</v>
      </c>
      <c r="J28" s="101"/>
      <c r="O28" s="78"/>
    </row>
    <row r="29" spans="1:15" ht="12.75" customHeight="1">
      <c r="A29" s="170" t="s">
        <v>0</v>
      </c>
      <c r="B29" s="282">
        <v>80038.710999999996</v>
      </c>
      <c r="C29" s="324">
        <v>0.44492099303851423</v>
      </c>
      <c r="D29" s="196">
        <v>84586.18</v>
      </c>
      <c r="E29" s="324">
        <v>0.37127455911174079</v>
      </c>
      <c r="F29" s="282">
        <v>86301.305000000008</v>
      </c>
      <c r="G29" s="324">
        <v>0.32454797628236248</v>
      </c>
      <c r="H29" s="196">
        <v>250926.196</v>
      </c>
      <c r="I29" s="203">
        <v>0.37249687615892574</v>
      </c>
      <c r="J29" s="101"/>
      <c r="O29" s="78"/>
    </row>
    <row r="30" spans="1:15" ht="12.75" customHeight="1">
      <c r="A30" s="170" t="s">
        <v>1</v>
      </c>
      <c r="B30" s="282">
        <v>1451.2</v>
      </c>
      <c r="C30" s="324">
        <v>4.7051194760561556E-2</v>
      </c>
      <c r="D30" s="196">
        <v>2685</v>
      </c>
      <c r="E30" s="324">
        <v>3.9152552693940607E-2</v>
      </c>
      <c r="F30" s="282">
        <v>3280</v>
      </c>
      <c r="G30" s="324">
        <v>3.3823261209559821E-2</v>
      </c>
      <c r="H30" s="196">
        <v>7416.2</v>
      </c>
      <c r="I30" s="203">
        <v>3.7761541137691354E-2</v>
      </c>
      <c r="J30" s="101"/>
      <c r="O30" s="78"/>
    </row>
    <row r="31" spans="1:15" ht="12.75" customHeight="1">
      <c r="A31" s="170" t="s">
        <v>2</v>
      </c>
      <c r="B31" s="282">
        <v>100.6</v>
      </c>
      <c r="C31" s="324">
        <v>6.7233796437851873E-3</v>
      </c>
      <c r="D31" s="196">
        <v>177.44</v>
      </c>
      <c r="E31" s="324">
        <v>5.4845352272124177E-3</v>
      </c>
      <c r="F31" s="282">
        <v>210.35</v>
      </c>
      <c r="G31" s="324">
        <v>5.2018580586908067E-3</v>
      </c>
      <c r="H31" s="196">
        <v>488.39</v>
      </c>
      <c r="I31" s="203">
        <v>5.5655093809128323E-3</v>
      </c>
      <c r="J31" s="101"/>
    </row>
    <row r="32" spans="1:15">
      <c r="A32" s="170" t="s">
        <v>6</v>
      </c>
      <c r="B32" s="282">
        <v>1168.7919999999999</v>
      </c>
      <c r="C32" s="324">
        <v>2.5022757313067558E-2</v>
      </c>
      <c r="D32" s="196">
        <v>1086.7469999999998</v>
      </c>
      <c r="E32" s="324">
        <v>1.9525319706769583E-2</v>
      </c>
      <c r="F32" s="282">
        <v>1183.5899999999999</v>
      </c>
      <c r="G32" s="324">
        <v>2.2004287786241739E-2</v>
      </c>
      <c r="H32" s="196">
        <v>3439.1289999999999</v>
      </c>
      <c r="I32" s="203">
        <v>2.2023594793504974E-2</v>
      </c>
      <c r="J32" s="101"/>
    </row>
    <row r="33" spans="1:10">
      <c r="A33" s="170" t="s">
        <v>25</v>
      </c>
      <c r="B33" s="282">
        <v>187268.255</v>
      </c>
      <c r="C33" s="324">
        <v>6.7955581119942848E-2</v>
      </c>
      <c r="D33" s="196">
        <v>296817.15500000003</v>
      </c>
      <c r="E33" s="324">
        <v>6.9845277839689551E-2</v>
      </c>
      <c r="F33" s="282">
        <v>343067.32999999996</v>
      </c>
      <c r="G33" s="324">
        <v>7.1261048115548925E-2</v>
      </c>
      <c r="H33" s="196">
        <v>827152.74</v>
      </c>
      <c r="I33" s="203">
        <v>6.9981350479014853E-2</v>
      </c>
      <c r="J33" s="101"/>
    </row>
    <row r="34" spans="1:10">
      <c r="A34" s="170" t="s">
        <v>5</v>
      </c>
      <c r="B34" s="282">
        <v>72349.552000000011</v>
      </c>
      <c r="C34" s="324">
        <v>6.6358054158814836E-2</v>
      </c>
      <c r="D34" s="196">
        <v>128917.664</v>
      </c>
      <c r="E34" s="324">
        <v>6.6845139371058154E-2</v>
      </c>
      <c r="F34" s="282">
        <v>146788.78900000002</v>
      </c>
      <c r="G34" s="324">
        <v>5.8621915652140685E-2</v>
      </c>
      <c r="H34" s="196">
        <v>348056.005</v>
      </c>
      <c r="I34" s="203">
        <v>6.3020697652033802E-2</v>
      </c>
      <c r="J34" s="101"/>
    </row>
    <row r="35" spans="1:10">
      <c r="A35" s="170" t="s">
        <v>3</v>
      </c>
      <c r="B35" s="282">
        <v>509.55700000000002</v>
      </c>
      <c r="C35" s="324">
        <v>4.1242096961731462E-3</v>
      </c>
      <c r="D35" s="196">
        <v>863.92200000000003</v>
      </c>
      <c r="E35" s="324">
        <v>4.2002152075374423E-3</v>
      </c>
      <c r="F35" s="282">
        <v>1202.9089999999999</v>
      </c>
      <c r="G35" s="324">
        <v>5.047402110996674E-3</v>
      </c>
      <c r="H35" s="196">
        <v>2576.3879999999999</v>
      </c>
      <c r="I35" s="203">
        <v>4.5394090596050036E-3</v>
      </c>
      <c r="J35" s="101"/>
    </row>
    <row r="36" spans="1:10" ht="12" customHeight="1">
      <c r="A36" s="190" t="s">
        <v>326</v>
      </c>
      <c r="B36" s="71"/>
      <c r="C36" s="8"/>
      <c r="E36" s="103"/>
      <c r="F36" s="103"/>
      <c r="G36" s="103"/>
      <c r="I36" s="3"/>
    </row>
    <row r="37" spans="1:10">
      <c r="A37" s="190"/>
      <c r="B37" s="71"/>
    </row>
    <row r="38" spans="1:10">
      <c r="A38" s="103" t="s">
        <v>164</v>
      </c>
      <c r="B38" s="104">
        <f>+I7</f>
        <v>0.12084681169388313</v>
      </c>
      <c r="C38" s="93" t="str">
        <f>+B5</f>
        <v>Říjen</v>
      </c>
      <c r="D38" s="103" t="str">
        <f>+D5</f>
        <v>Listopad</v>
      </c>
      <c r="E38" s="103" t="str">
        <f>+F5</f>
        <v>Prosinec</v>
      </c>
    </row>
    <row r="39" spans="1:10">
      <c r="A39" s="103" t="s">
        <v>59</v>
      </c>
      <c r="B39" s="104">
        <f>+I8</f>
        <v>0.18570041914568652</v>
      </c>
      <c r="C39" s="93"/>
      <c r="D39" s="103"/>
      <c r="E39" s="103"/>
    </row>
    <row r="40" spans="1:10">
      <c r="A40" s="103" t="s">
        <v>116</v>
      </c>
      <c r="B40" s="104">
        <f t="shared" ref="B40" si="0">+I9</f>
        <v>0.23475172900933458</v>
      </c>
      <c r="C40" s="93"/>
      <c r="D40" s="103"/>
      <c r="E40" s="103"/>
      <c r="H40" s="116">
        <f>I7</f>
        <v>0.12084681169388313</v>
      </c>
    </row>
    <row r="41" spans="1:10">
      <c r="B41" s="127"/>
      <c r="C41" s="78"/>
      <c r="H41" s="116">
        <f>I8</f>
        <v>0.18570041914568652</v>
      </c>
    </row>
    <row r="42" spans="1:10">
      <c r="B42" s="78"/>
      <c r="C42" s="78"/>
      <c r="H42" s="116">
        <f>I9</f>
        <v>0.23475172900933458</v>
      </c>
    </row>
  </sheetData>
  <mergeCells count="5">
    <mergeCell ref="B5:C5"/>
    <mergeCell ref="D5:E5"/>
    <mergeCell ref="F5:G5"/>
    <mergeCell ref="H5:I5"/>
    <mergeCell ref="A5:A6"/>
  </mergeCells>
  <conditionalFormatting sqref="C10:C25 C28:C35 E10:E25 E28:E35 G10:G25 G28:G35 I10:I25 I28:I35">
    <cfRule type="dataBar" priority="1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{6534512B-0C0A-4CCF-B02D-9E89E9FE7565}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534512B-0C0A-4CCF-B02D-9E89E9FE7565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C28:C35 E10:E25 E28:E35 G10:G25 G28:G35 I10:I25 I28:I35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42"/>
  <dimension ref="A1:O41"/>
  <sheetViews>
    <sheetView showGridLines="0" zoomScaleNormal="100" zoomScaleSheetLayoutView="100" workbookViewId="0">
      <selection activeCell="N37" sqref="N37"/>
    </sheetView>
  </sheetViews>
  <sheetFormatPr defaultColWidth="9.140625" defaultRowHeight="12"/>
  <cols>
    <col min="1" max="1" width="31.7109375" style="74" customWidth="1"/>
    <col min="2" max="9" width="13.28515625" style="74" customWidth="1"/>
    <col min="10" max="15" width="9.140625" style="74" customWidth="1"/>
    <col min="16" max="16384" width="9.140625" style="74"/>
  </cols>
  <sheetData>
    <row r="1" spans="1:15" ht="18">
      <c r="A1" s="236" t="s">
        <v>273</v>
      </c>
      <c r="I1" s="239" t="str">
        <f>'3'!N1</f>
        <v>IV. čtvrtletí 2023</v>
      </c>
    </row>
    <row r="2" spans="1:15" ht="1.5" customHeight="1">
      <c r="E2" s="103"/>
      <c r="F2" s="103"/>
      <c r="G2" s="103"/>
    </row>
    <row r="3" spans="1:15" ht="12" customHeight="1">
      <c r="E3" s="103"/>
      <c r="F3" s="103"/>
      <c r="G3" s="103"/>
    </row>
    <row r="4" spans="1:15">
      <c r="A4" s="7"/>
      <c r="B4" s="126"/>
      <c r="C4" s="126"/>
      <c r="D4" s="126"/>
    </row>
    <row r="5" spans="1:15" ht="12.75" customHeight="1">
      <c r="A5" s="382">
        <v>2024</v>
      </c>
      <c r="B5" s="371" t="s">
        <v>17</v>
      </c>
      <c r="C5" s="373"/>
      <c r="D5" s="371" t="s">
        <v>18</v>
      </c>
      <c r="E5" s="373"/>
      <c r="F5" s="371" t="s">
        <v>19</v>
      </c>
      <c r="G5" s="373"/>
      <c r="H5" s="371" t="s">
        <v>7</v>
      </c>
      <c r="I5" s="372"/>
    </row>
    <row r="6" spans="1:15">
      <c r="A6" s="383"/>
      <c r="B6" s="274" t="s">
        <v>282</v>
      </c>
      <c r="C6" s="275" t="s">
        <v>283</v>
      </c>
      <c r="D6" s="274" t="s">
        <v>282</v>
      </c>
      <c r="E6" s="275" t="s">
        <v>283</v>
      </c>
      <c r="F6" s="274" t="s">
        <v>282</v>
      </c>
      <c r="G6" s="275" t="s">
        <v>283</v>
      </c>
      <c r="H6" s="274" t="s">
        <v>282</v>
      </c>
      <c r="I6" s="293" t="s">
        <v>283</v>
      </c>
      <c r="J6" s="109"/>
      <c r="O6" s="109"/>
    </row>
    <row r="7" spans="1:15" ht="13.5">
      <c r="A7" s="167" t="s">
        <v>192</v>
      </c>
      <c r="B7" s="280">
        <v>9839.2477999999992</v>
      </c>
      <c r="C7" s="323">
        <v>0.26231388363244745</v>
      </c>
      <c r="D7" s="195">
        <v>9839.2477999999992</v>
      </c>
      <c r="E7" s="323">
        <v>0.26233784128660692</v>
      </c>
      <c r="F7" s="280">
        <v>9839.2477999999992</v>
      </c>
      <c r="G7" s="323">
        <v>0.26229331032940401</v>
      </c>
      <c r="H7" s="195">
        <v>9839.2477999999992</v>
      </c>
      <c r="I7" s="201">
        <v>0.26229331032940401</v>
      </c>
      <c r="J7" s="111"/>
      <c r="O7" s="60"/>
    </row>
    <row r="8" spans="1:15">
      <c r="A8" s="167" t="s">
        <v>314</v>
      </c>
      <c r="B8" s="280">
        <v>1994680.3099999996</v>
      </c>
      <c r="C8" s="323">
        <v>0.18999598497763309</v>
      </c>
      <c r="D8" s="195">
        <v>2834274.5389999994</v>
      </c>
      <c r="E8" s="323">
        <v>0.19167882368217315</v>
      </c>
      <c r="F8" s="280">
        <v>3089085.044999999</v>
      </c>
      <c r="G8" s="323">
        <v>0.18573218453439355</v>
      </c>
      <c r="H8" s="195">
        <v>7918039.8939999985</v>
      </c>
      <c r="I8" s="201">
        <v>0.1888978207663545</v>
      </c>
      <c r="J8" s="111"/>
      <c r="O8" s="60"/>
    </row>
    <row r="9" spans="1:15">
      <c r="A9" s="167" t="s">
        <v>315</v>
      </c>
      <c r="B9" s="280">
        <v>880827.77600000019</v>
      </c>
      <c r="C9" s="323">
        <v>0.14897484650522552</v>
      </c>
      <c r="D9" s="195">
        <v>1249972.6390000002</v>
      </c>
      <c r="E9" s="323">
        <v>0.13841838327498912</v>
      </c>
      <c r="F9" s="280">
        <v>1411758.3630000004</v>
      </c>
      <c r="G9" s="323">
        <v>0.13506284046548925</v>
      </c>
      <c r="H9" s="195">
        <v>3542558.7780000009</v>
      </c>
      <c r="I9" s="202">
        <v>0.13949502368031108</v>
      </c>
      <c r="J9" s="101"/>
      <c r="O9" s="104"/>
    </row>
    <row r="10" spans="1:15">
      <c r="A10" s="170" t="s">
        <v>40</v>
      </c>
      <c r="B10" s="282">
        <v>111477.034</v>
      </c>
      <c r="C10" s="324">
        <v>0.13927826499112819</v>
      </c>
      <c r="D10" s="196">
        <v>143868.557</v>
      </c>
      <c r="E10" s="324">
        <v>0.12468341257986736</v>
      </c>
      <c r="F10" s="282">
        <v>177365.14899999998</v>
      </c>
      <c r="G10" s="324">
        <v>0.13898138327971116</v>
      </c>
      <c r="H10" s="196">
        <v>432710.74</v>
      </c>
      <c r="I10" s="203">
        <v>0.13394789359266127</v>
      </c>
      <c r="J10" s="101"/>
      <c r="O10" s="127"/>
    </row>
    <row r="11" spans="1:15">
      <c r="A11" s="170" t="s">
        <v>39</v>
      </c>
      <c r="B11" s="282">
        <v>512.30700000000002</v>
      </c>
      <c r="C11" s="324">
        <v>1.0979815440032861E-2</v>
      </c>
      <c r="D11" s="196">
        <v>544.32600000000002</v>
      </c>
      <c r="E11" s="324">
        <v>9.7407124023552744E-3</v>
      </c>
      <c r="F11" s="282">
        <v>586.80700000000002</v>
      </c>
      <c r="G11" s="324">
        <v>9.4521331597670899E-3</v>
      </c>
      <c r="H11" s="196">
        <v>1643.44</v>
      </c>
      <c r="I11" s="203">
        <v>9.9830834165818821E-3</v>
      </c>
      <c r="J11" s="101"/>
      <c r="O11" s="127"/>
    </row>
    <row r="12" spans="1:15">
      <c r="A12" s="170" t="s">
        <v>38</v>
      </c>
      <c r="B12" s="282">
        <v>290.14999999999998</v>
      </c>
      <c r="C12" s="324">
        <v>7.6358173609964645E-4</v>
      </c>
      <c r="D12" s="196">
        <v>212.64</v>
      </c>
      <c r="E12" s="324">
        <v>3.0015187566338416E-4</v>
      </c>
      <c r="F12" s="282">
        <v>289.01</v>
      </c>
      <c r="G12" s="324">
        <v>3.5200665399635959E-4</v>
      </c>
      <c r="H12" s="196">
        <v>791.8</v>
      </c>
      <c r="I12" s="203">
        <v>4.1467167198313144E-4</v>
      </c>
      <c r="J12" s="101"/>
      <c r="O12" s="127"/>
    </row>
    <row r="13" spans="1:15">
      <c r="A13" s="170" t="s">
        <v>60</v>
      </c>
      <c r="B13" s="282">
        <v>101.02</v>
      </c>
      <c r="C13" s="324">
        <v>1.1753964461419547E-2</v>
      </c>
      <c r="D13" s="196">
        <v>91.42</v>
      </c>
      <c r="E13" s="324">
        <v>2.0841288639993068E-2</v>
      </c>
      <c r="F13" s="282">
        <v>82.2</v>
      </c>
      <c r="G13" s="324">
        <v>1.4246517792288891E-2</v>
      </c>
      <c r="H13" s="196">
        <v>274.64</v>
      </c>
      <c r="I13" s="203">
        <v>1.4646792523629444E-2</v>
      </c>
      <c r="J13" s="101"/>
      <c r="O13" s="127"/>
    </row>
    <row r="14" spans="1:15">
      <c r="A14" s="170" t="s">
        <v>61</v>
      </c>
      <c r="B14" s="282">
        <v>4535.6060005731533</v>
      </c>
      <c r="C14" s="324">
        <v>0.52801025754500031</v>
      </c>
      <c r="D14" s="196">
        <v>6805.2482582036064</v>
      </c>
      <c r="E14" s="324">
        <v>0.74657193525411703</v>
      </c>
      <c r="F14" s="282">
        <v>7969.547740045844</v>
      </c>
      <c r="G14" s="324">
        <v>0.79074248438022754</v>
      </c>
      <c r="H14" s="196">
        <v>19310.401998822603</v>
      </c>
      <c r="I14" s="203">
        <v>0.69502161449335442</v>
      </c>
      <c r="J14" s="101"/>
      <c r="O14" s="127"/>
    </row>
    <row r="15" spans="1:15">
      <c r="A15" s="170" t="s">
        <v>62</v>
      </c>
      <c r="B15" s="282">
        <v>2</v>
      </c>
      <c r="C15" s="324">
        <v>1.0771799429094628E-2</v>
      </c>
      <c r="D15" s="196">
        <v>2</v>
      </c>
      <c r="E15" s="324">
        <v>7.5103266992114148E-3</v>
      </c>
      <c r="F15" s="282">
        <v>1</v>
      </c>
      <c r="G15" s="324">
        <v>3.2619084121356043E-3</v>
      </c>
      <c r="H15" s="196">
        <v>5</v>
      </c>
      <c r="I15" s="203">
        <v>6.5916188884157564E-3</v>
      </c>
      <c r="J15" s="101"/>
      <c r="O15" s="127"/>
    </row>
    <row r="16" spans="1:15">
      <c r="A16" s="170" t="s">
        <v>37</v>
      </c>
      <c r="B16" s="282">
        <v>691491.98200000008</v>
      </c>
      <c r="C16" s="324">
        <v>0.28494029155094097</v>
      </c>
      <c r="D16" s="196">
        <v>1003628.7720000001</v>
      </c>
      <c r="E16" s="324">
        <v>0.25844642702181347</v>
      </c>
      <c r="F16" s="282">
        <v>1107857.9230000002</v>
      </c>
      <c r="G16" s="324">
        <v>0.24089989566135536</v>
      </c>
      <c r="H16" s="196">
        <v>2802978.6770000001</v>
      </c>
      <c r="I16" s="203">
        <v>0.25694322649352619</v>
      </c>
      <c r="J16" s="101"/>
      <c r="O16" s="127"/>
    </row>
    <row r="17" spans="1:15">
      <c r="A17" s="170" t="s">
        <v>72</v>
      </c>
      <c r="B17" s="282">
        <v>0</v>
      </c>
      <c r="C17" s="324">
        <v>0</v>
      </c>
      <c r="D17" s="196">
        <v>0</v>
      </c>
      <c r="E17" s="324">
        <v>0</v>
      </c>
      <c r="F17" s="282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>
      <c r="A18" s="170" t="s">
        <v>36</v>
      </c>
      <c r="B18" s="282">
        <v>0</v>
      </c>
      <c r="C18" s="324">
        <v>0</v>
      </c>
      <c r="D18" s="196">
        <v>0</v>
      </c>
      <c r="E18" s="324">
        <v>0</v>
      </c>
      <c r="F18" s="282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>
      <c r="A19" s="170" t="s">
        <v>35</v>
      </c>
      <c r="B19" s="282">
        <v>309</v>
      </c>
      <c r="C19" s="324">
        <v>4.4480488194806453E-3</v>
      </c>
      <c r="D19" s="196">
        <v>416.23</v>
      </c>
      <c r="E19" s="324">
        <v>4.7270581862101828E-3</v>
      </c>
      <c r="F19" s="282">
        <v>841.66499999999996</v>
      </c>
      <c r="G19" s="324">
        <v>9.5702372052990283E-3</v>
      </c>
      <c r="H19" s="196">
        <v>1566.895</v>
      </c>
      <c r="I19" s="203">
        <v>6.3833117918448866E-3</v>
      </c>
      <c r="J19" s="101"/>
      <c r="O19" s="127"/>
    </row>
    <row r="20" spans="1:15">
      <c r="A20" s="170" t="s">
        <v>34</v>
      </c>
      <c r="B20" s="282">
        <v>0</v>
      </c>
      <c r="C20" s="324">
        <v>0</v>
      </c>
      <c r="D20" s="196">
        <v>0</v>
      </c>
      <c r="E20" s="324">
        <v>0</v>
      </c>
      <c r="F20" s="282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>
      <c r="A21" s="170" t="s">
        <v>33</v>
      </c>
      <c r="B21" s="282">
        <v>0</v>
      </c>
      <c r="C21" s="324">
        <v>0</v>
      </c>
      <c r="D21" s="196">
        <v>0</v>
      </c>
      <c r="E21" s="324">
        <v>0</v>
      </c>
      <c r="F21" s="282">
        <v>0</v>
      </c>
      <c r="G21" s="324">
        <v>0</v>
      </c>
      <c r="H21" s="196">
        <v>0</v>
      </c>
      <c r="I21" s="203">
        <v>0</v>
      </c>
      <c r="J21" s="101"/>
      <c r="O21" s="127"/>
    </row>
    <row r="22" spans="1:15">
      <c r="A22" s="170" t="s">
        <v>32</v>
      </c>
      <c r="B22" s="282">
        <v>3098</v>
      </c>
      <c r="C22" s="324">
        <v>1.4526495605880436E-2</v>
      </c>
      <c r="D22" s="196">
        <v>2000</v>
      </c>
      <c r="E22" s="324">
        <v>9.9934679695310759E-3</v>
      </c>
      <c r="F22" s="282">
        <v>6100</v>
      </c>
      <c r="G22" s="324">
        <v>2.8265405185649083E-2</v>
      </c>
      <c r="H22" s="196">
        <v>11198</v>
      </c>
      <c r="I22" s="203">
        <v>1.7796984436236733E-2</v>
      </c>
      <c r="J22" s="101"/>
      <c r="O22" s="127"/>
    </row>
    <row r="23" spans="1:15">
      <c r="A23" s="170" t="s">
        <v>3</v>
      </c>
      <c r="B23" s="282">
        <v>0</v>
      </c>
      <c r="C23" s="324">
        <v>0</v>
      </c>
      <c r="D23" s="196">
        <v>0</v>
      </c>
      <c r="E23" s="324">
        <v>0</v>
      </c>
      <c r="F23" s="282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>
      <c r="A24" s="170" t="s">
        <v>31</v>
      </c>
      <c r="B24" s="282">
        <v>348.84399999999999</v>
      </c>
      <c r="C24" s="324">
        <v>4.9619324972128197E-2</v>
      </c>
      <c r="D24" s="196">
        <v>132.93100000000001</v>
      </c>
      <c r="E24" s="324">
        <v>7.4606267305852318E-3</v>
      </c>
      <c r="F24" s="282">
        <v>305.67099999999994</v>
      </c>
      <c r="G24" s="324">
        <v>1.3618110874324674E-2</v>
      </c>
      <c r="H24" s="196">
        <v>787.44599999999991</v>
      </c>
      <c r="I24" s="203">
        <v>1.6650020438112267E-2</v>
      </c>
      <c r="J24" s="101"/>
      <c r="O24" s="127"/>
    </row>
    <row r="25" spans="1:15">
      <c r="A25" s="170" t="s">
        <v>30</v>
      </c>
      <c r="B25" s="282">
        <v>68661.832999426857</v>
      </c>
      <c r="C25" s="324">
        <v>4.2633998648957644E-2</v>
      </c>
      <c r="D25" s="196">
        <v>92270.514741796404</v>
      </c>
      <c r="E25" s="324">
        <v>3.8198872949455877E-2</v>
      </c>
      <c r="F25" s="282">
        <v>110359.39025995416</v>
      </c>
      <c r="G25" s="324">
        <v>3.8721555183005782E-2</v>
      </c>
      <c r="H25" s="196">
        <v>271291.73800117744</v>
      </c>
      <c r="I25" s="203">
        <v>3.9454298256768765E-2</v>
      </c>
      <c r="J25" s="101"/>
      <c r="O25" s="98"/>
    </row>
    <row r="26" spans="1:15" ht="13.5" customHeight="1">
      <c r="A26" s="168" t="s">
        <v>317</v>
      </c>
      <c r="B26" s="280">
        <v>752976.76199999999</v>
      </c>
      <c r="C26" s="323">
        <v>0.13937880831826999</v>
      </c>
      <c r="D26" s="195">
        <v>1082911.5109999997</v>
      </c>
      <c r="E26" s="323">
        <v>0.13028763991199124</v>
      </c>
      <c r="F26" s="280">
        <v>1243146.3800000001</v>
      </c>
      <c r="G26" s="323">
        <v>0.12895234324626154</v>
      </c>
      <c r="H26" s="195">
        <v>3079034.6529999999</v>
      </c>
      <c r="I26" s="202">
        <v>0.13183943026738143</v>
      </c>
      <c r="J26" s="10"/>
      <c r="O26" s="78"/>
    </row>
    <row r="27" spans="1:15" ht="12.75" customHeight="1">
      <c r="A27" s="170" t="s">
        <v>26</v>
      </c>
      <c r="B27" s="282">
        <v>249155.26400000002</v>
      </c>
      <c r="C27" s="324">
        <v>0.2147188592662628</v>
      </c>
      <c r="D27" s="196">
        <v>334730.08099999995</v>
      </c>
      <c r="E27" s="324">
        <v>0.21688438425768128</v>
      </c>
      <c r="F27" s="282">
        <v>353293.67300000001</v>
      </c>
      <c r="G27" s="324">
        <v>0.21718509559579319</v>
      </c>
      <c r="H27" s="196">
        <v>937179.01799999992</v>
      </c>
      <c r="I27" s="203">
        <v>0.2164170716751404</v>
      </c>
      <c r="J27" s="101"/>
      <c r="O27" s="78"/>
    </row>
    <row r="28" spans="1:15" ht="12.75" customHeight="1">
      <c r="A28" s="170" t="s">
        <v>0</v>
      </c>
      <c r="B28" s="282">
        <v>35054.728000000003</v>
      </c>
      <c r="C28" s="324">
        <v>0.19486301312942197</v>
      </c>
      <c r="D28" s="196">
        <v>45399.577999999994</v>
      </c>
      <c r="E28" s="324">
        <v>0.19927260346559081</v>
      </c>
      <c r="F28" s="282">
        <v>55187.180999999997</v>
      </c>
      <c r="G28" s="324">
        <v>0.20753901589643914</v>
      </c>
      <c r="H28" s="196">
        <v>135641.48699999999</v>
      </c>
      <c r="I28" s="203">
        <v>0.20135813235319414</v>
      </c>
      <c r="J28" s="101"/>
      <c r="O28" s="78"/>
    </row>
    <row r="29" spans="1:15" ht="12.75" customHeight="1">
      <c r="A29" s="170" t="s">
        <v>1</v>
      </c>
      <c r="B29" s="282">
        <v>10700.89</v>
      </c>
      <c r="C29" s="324">
        <v>0.34694711928152261</v>
      </c>
      <c r="D29" s="196">
        <v>16527.810000000001</v>
      </c>
      <c r="E29" s="324">
        <v>0.24100780332977229</v>
      </c>
      <c r="F29" s="282">
        <v>21909.059999999998</v>
      </c>
      <c r="G29" s="324">
        <v>0.22592556684021911</v>
      </c>
      <c r="H29" s="196">
        <v>49137.759999999995</v>
      </c>
      <c r="I29" s="203">
        <v>0.25019788377524943</v>
      </c>
      <c r="J29" s="101"/>
      <c r="O29" s="78"/>
    </row>
    <row r="30" spans="1:15" ht="12.75" customHeight="1">
      <c r="A30" s="170" t="s">
        <v>2</v>
      </c>
      <c r="B30" s="282">
        <v>895.73400000000004</v>
      </c>
      <c r="C30" s="324">
        <v>5.9864410952746333E-2</v>
      </c>
      <c r="D30" s="196">
        <v>1301.105</v>
      </c>
      <c r="E30" s="324">
        <v>4.0216164375576041E-2</v>
      </c>
      <c r="F30" s="282">
        <v>1512.297</v>
      </c>
      <c r="G30" s="324">
        <v>3.7398404262343386E-2</v>
      </c>
      <c r="H30" s="196">
        <v>3709.136</v>
      </c>
      <c r="I30" s="203">
        <v>4.2267923591968501E-2</v>
      </c>
      <c r="J30" s="101"/>
    </row>
    <row r="31" spans="1:15">
      <c r="A31" s="170" t="s">
        <v>6</v>
      </c>
      <c r="B31" s="282">
        <v>21332.06</v>
      </c>
      <c r="C31" s="324">
        <v>0.45669970394030424</v>
      </c>
      <c r="D31" s="196">
        <v>26563.350000000002</v>
      </c>
      <c r="E31" s="324">
        <v>0.47725726524464102</v>
      </c>
      <c r="F31" s="282">
        <v>20275.620000000003</v>
      </c>
      <c r="G31" s="324">
        <v>0.37694689675012366</v>
      </c>
      <c r="H31" s="196">
        <v>68171.03</v>
      </c>
      <c r="I31" s="203">
        <v>0.43655563410848253</v>
      </c>
      <c r="J31" s="101"/>
    </row>
    <row r="32" spans="1:15">
      <c r="A32" s="170" t="s">
        <v>25</v>
      </c>
      <c r="B32" s="282">
        <v>295946.54600000003</v>
      </c>
      <c r="C32" s="324">
        <v>0.10739257176220229</v>
      </c>
      <c r="D32" s="196">
        <v>438128.77500000002</v>
      </c>
      <c r="E32" s="324">
        <v>0.10309790220662224</v>
      </c>
      <c r="F32" s="282">
        <v>531928.00800000003</v>
      </c>
      <c r="G32" s="324">
        <v>0.11049069397571637</v>
      </c>
      <c r="H32" s="196">
        <v>1266003.3289999999</v>
      </c>
      <c r="I32" s="203">
        <v>0.10711035385598619</v>
      </c>
      <c r="J32" s="101"/>
    </row>
    <row r="33" spans="1:10">
      <c r="A33" s="170" t="s">
        <v>5</v>
      </c>
      <c r="B33" s="282">
        <v>126036.092</v>
      </c>
      <c r="C33" s="324">
        <v>0.11559864004273818</v>
      </c>
      <c r="D33" s="196">
        <v>199555.60100000002</v>
      </c>
      <c r="E33" s="324">
        <v>0.10347163877496472</v>
      </c>
      <c r="F33" s="282">
        <v>234258.71700000003</v>
      </c>
      <c r="G33" s="324">
        <v>9.3554111606934068E-2</v>
      </c>
      <c r="H33" s="196">
        <v>559850.41</v>
      </c>
      <c r="I33" s="203">
        <v>0.10136921332237081</v>
      </c>
      <c r="J33" s="101"/>
    </row>
    <row r="34" spans="1:10">
      <c r="A34" s="170" t="s">
        <v>3</v>
      </c>
      <c r="B34" s="282">
        <v>13855.448</v>
      </c>
      <c r="C34" s="324">
        <v>0.11214206258852853</v>
      </c>
      <c r="D34" s="196">
        <v>20705.210999999999</v>
      </c>
      <c r="E34" s="324">
        <v>0.10066457633614091</v>
      </c>
      <c r="F34" s="282">
        <v>24781.824000000001</v>
      </c>
      <c r="G34" s="324">
        <v>0.10398445000573449</v>
      </c>
      <c r="H34" s="196">
        <v>59342.483</v>
      </c>
      <c r="I34" s="203">
        <v>0.1045571571322549</v>
      </c>
      <c r="J34" s="101"/>
    </row>
    <row r="35" spans="1:10" ht="11.45" customHeight="1">
      <c r="A35" s="190" t="s">
        <v>326</v>
      </c>
      <c r="B35" s="71"/>
      <c r="C35" s="8"/>
      <c r="E35" s="103"/>
      <c r="F35" s="103"/>
      <c r="G35" s="103"/>
      <c r="I35" s="3"/>
    </row>
    <row r="36" spans="1:10">
      <c r="A36" s="190"/>
      <c r="B36" s="71"/>
    </row>
    <row r="37" spans="1:10">
      <c r="B37" s="78"/>
      <c r="C37" s="78"/>
    </row>
    <row r="38" spans="1:10">
      <c r="A38" s="103" t="s">
        <v>164</v>
      </c>
      <c r="B38" s="104">
        <f>+I7</f>
        <v>0.26229331032940401</v>
      </c>
      <c r="C38" s="93" t="str">
        <f>+B5</f>
        <v>Říjen</v>
      </c>
      <c r="D38" s="103" t="str">
        <f>+D5</f>
        <v>Listopad</v>
      </c>
      <c r="E38" s="103" t="str">
        <f>+F5</f>
        <v>Prosinec</v>
      </c>
    </row>
    <row r="39" spans="1:10">
      <c r="A39" s="103" t="s">
        <v>59</v>
      </c>
      <c r="B39" s="104">
        <f>+I8</f>
        <v>0.1888978207663545</v>
      </c>
      <c r="C39" s="93"/>
      <c r="D39" s="103"/>
      <c r="E39" s="103"/>
      <c r="H39" s="116"/>
    </row>
    <row r="40" spans="1:10">
      <c r="A40" s="103" t="s">
        <v>116</v>
      </c>
      <c r="B40" s="104">
        <f t="shared" ref="B40" si="0">+I9</f>
        <v>0.13949502368031108</v>
      </c>
      <c r="C40" s="93"/>
      <c r="D40" s="103"/>
      <c r="E40" s="103"/>
      <c r="H40" s="116"/>
    </row>
    <row r="41" spans="1:10">
      <c r="B41" s="78"/>
      <c r="C41" s="78"/>
      <c r="H41" s="116"/>
    </row>
  </sheetData>
  <mergeCells count="5">
    <mergeCell ref="B5:C5"/>
    <mergeCell ref="D5:E5"/>
    <mergeCell ref="F5:G5"/>
    <mergeCell ref="H5:I5"/>
    <mergeCell ref="A5:A6"/>
  </mergeCells>
  <conditionalFormatting sqref="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{03C23AEA-A1D6-4B20-B6C9-E3C2D3661D87}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3C23AEA-A1D6-4B20-B6C9-E3C2D3661D87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C27:C34 E10:E25 E27:E34 G10:G25 G27:G34 I10:I25 I27:I34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3"/>
  <dimension ref="A1:O41"/>
  <sheetViews>
    <sheetView showGridLines="0" topLeftCell="A16" zoomScaleNormal="100" zoomScaleSheetLayoutView="100" workbookViewId="0">
      <selection activeCell="P38" sqref="P38"/>
    </sheetView>
  </sheetViews>
  <sheetFormatPr defaultColWidth="9.140625" defaultRowHeight="12"/>
  <cols>
    <col min="1" max="1" width="31.7109375" style="74" customWidth="1"/>
    <col min="2" max="9" width="13.28515625" style="74" customWidth="1"/>
    <col min="10" max="15" width="9.140625" style="74" customWidth="1"/>
    <col min="16" max="16384" width="9.140625" style="74"/>
  </cols>
  <sheetData>
    <row r="1" spans="1:15" ht="18">
      <c r="A1" s="236" t="s">
        <v>274</v>
      </c>
      <c r="I1" s="239" t="str">
        <f>'3'!N1</f>
        <v>IV. čtvrtletí 2023</v>
      </c>
    </row>
    <row r="2" spans="1:15" ht="1.5" customHeight="1">
      <c r="E2" s="103"/>
      <c r="F2" s="103"/>
      <c r="G2" s="103"/>
    </row>
    <row r="3" spans="1:15" ht="12" customHeight="1">
      <c r="E3" s="103"/>
      <c r="F3" s="103"/>
      <c r="G3" s="103"/>
    </row>
    <row r="4" spans="1:15">
      <c r="A4" s="7"/>
      <c r="B4" s="126"/>
      <c r="C4" s="126"/>
      <c r="D4" s="126"/>
    </row>
    <row r="5" spans="1:15" ht="12.75" customHeight="1">
      <c r="A5" s="382">
        <v>2024</v>
      </c>
      <c r="B5" s="371" t="s">
        <v>17</v>
      </c>
      <c r="C5" s="373"/>
      <c r="D5" s="371" t="s">
        <v>18</v>
      </c>
      <c r="E5" s="373"/>
      <c r="F5" s="371" t="s">
        <v>19</v>
      </c>
      <c r="G5" s="373"/>
      <c r="H5" s="371" t="s">
        <v>7</v>
      </c>
      <c r="I5" s="372"/>
    </row>
    <row r="6" spans="1:15">
      <c r="A6" s="383"/>
      <c r="B6" s="274" t="s">
        <v>282</v>
      </c>
      <c r="C6" s="275" t="s">
        <v>283</v>
      </c>
      <c r="D6" s="274" t="s">
        <v>282</v>
      </c>
      <c r="E6" s="275" t="s">
        <v>283</v>
      </c>
      <c r="F6" s="274" t="s">
        <v>282</v>
      </c>
      <c r="G6" s="275" t="s">
        <v>283</v>
      </c>
      <c r="H6" s="274" t="s">
        <v>282</v>
      </c>
      <c r="I6" s="293" t="s">
        <v>283</v>
      </c>
      <c r="J6" s="109"/>
      <c r="O6" s="109"/>
    </row>
    <row r="7" spans="1:15" ht="13.5">
      <c r="A7" s="167" t="s">
        <v>192</v>
      </c>
      <c r="B7" s="280">
        <v>1260.3356999999994</v>
      </c>
      <c r="C7" s="323">
        <v>3.3600490491521015E-2</v>
      </c>
      <c r="D7" s="195">
        <v>1260.3356999999994</v>
      </c>
      <c r="E7" s="323">
        <v>3.3603559291843887E-2</v>
      </c>
      <c r="F7" s="280">
        <v>1262.8956999999994</v>
      </c>
      <c r="G7" s="323">
        <v>3.3666099328626499E-2</v>
      </c>
      <c r="H7" s="195">
        <v>1262.8956999999994</v>
      </c>
      <c r="I7" s="201">
        <v>3.3666099328626499E-2</v>
      </c>
      <c r="J7" s="111"/>
      <c r="O7" s="60"/>
    </row>
    <row r="8" spans="1:15">
      <c r="A8" s="167" t="s">
        <v>314</v>
      </c>
      <c r="B8" s="280">
        <v>518699.52999999997</v>
      </c>
      <c r="C8" s="323">
        <v>4.9406828560805999E-2</v>
      </c>
      <c r="D8" s="195">
        <v>656647.28199999977</v>
      </c>
      <c r="E8" s="323">
        <v>4.4408322784519151E-2</v>
      </c>
      <c r="F8" s="280">
        <v>745977.39399999985</v>
      </c>
      <c r="G8" s="323">
        <v>4.4852119311235741E-2</v>
      </c>
      <c r="H8" s="195">
        <v>1921324.2059999995</v>
      </c>
      <c r="I8" s="201">
        <v>4.5836338330912475E-2</v>
      </c>
      <c r="J8" s="111"/>
      <c r="O8" s="60"/>
    </row>
    <row r="9" spans="1:15">
      <c r="A9" s="167" t="s">
        <v>315</v>
      </c>
      <c r="B9" s="280">
        <v>251895.79399999999</v>
      </c>
      <c r="C9" s="323">
        <v>4.2603262827240695E-2</v>
      </c>
      <c r="D9" s="195">
        <v>382975.60000000003</v>
      </c>
      <c r="E9" s="323">
        <v>4.240961900428359E-2</v>
      </c>
      <c r="F9" s="280">
        <v>416462.04799999995</v>
      </c>
      <c r="G9" s="323">
        <v>3.9842899906345312E-2</v>
      </c>
      <c r="H9" s="195">
        <v>1051333.442</v>
      </c>
      <c r="I9" s="202">
        <v>4.1398263960630587E-2</v>
      </c>
      <c r="J9" s="101"/>
      <c r="O9" s="104"/>
    </row>
    <row r="10" spans="1:15">
      <c r="A10" s="170" t="s">
        <v>40</v>
      </c>
      <c r="B10" s="282">
        <v>49267.125999999997</v>
      </c>
      <c r="C10" s="324">
        <v>6.1553842833487124E-2</v>
      </c>
      <c r="D10" s="196">
        <v>84859.038</v>
      </c>
      <c r="E10" s="324">
        <v>7.3542924643948723E-2</v>
      </c>
      <c r="F10" s="282">
        <v>72806.042000000001</v>
      </c>
      <c r="G10" s="324">
        <v>5.7050015097840613E-2</v>
      </c>
      <c r="H10" s="196">
        <v>206932.20600000001</v>
      </c>
      <c r="I10" s="203">
        <v>6.4056956640786547E-2</v>
      </c>
      <c r="J10" s="101"/>
      <c r="O10" s="127"/>
    </row>
    <row r="11" spans="1:15">
      <c r="A11" s="170" t="s">
        <v>39</v>
      </c>
      <c r="B11" s="282">
        <v>594.76</v>
      </c>
      <c r="C11" s="324">
        <v>1.2746956475538975E-2</v>
      </c>
      <c r="D11" s="196">
        <v>1234.26</v>
      </c>
      <c r="E11" s="324">
        <v>2.208707959886359E-2</v>
      </c>
      <c r="F11" s="282">
        <v>1259.8400000000001</v>
      </c>
      <c r="G11" s="324">
        <v>2.0293172099175659E-2</v>
      </c>
      <c r="H11" s="196">
        <v>3088.86</v>
      </c>
      <c r="I11" s="203">
        <v>1.87632934832687E-2</v>
      </c>
      <c r="J11" s="101"/>
      <c r="O11" s="127"/>
    </row>
    <row r="12" spans="1:15">
      <c r="A12" s="170" t="s">
        <v>38</v>
      </c>
      <c r="B12" s="282">
        <v>5163.92</v>
      </c>
      <c r="C12" s="324">
        <v>1.3589781143131783E-2</v>
      </c>
      <c r="D12" s="196">
        <v>9553.09</v>
      </c>
      <c r="E12" s="324">
        <v>1.3484658962947321E-2</v>
      </c>
      <c r="F12" s="282">
        <v>10085.76</v>
      </c>
      <c r="G12" s="324">
        <v>1.2284193040414948E-2</v>
      </c>
      <c r="H12" s="196">
        <v>24802.77</v>
      </c>
      <c r="I12" s="203">
        <v>1.2989398971600218E-2</v>
      </c>
      <c r="J12" s="101"/>
      <c r="O12" s="127"/>
    </row>
    <row r="13" spans="1:15">
      <c r="A13" s="170" t="s">
        <v>60</v>
      </c>
      <c r="B13" s="282">
        <v>0</v>
      </c>
      <c r="C13" s="324">
        <v>0</v>
      </c>
      <c r="D13" s="196">
        <v>0.3</v>
      </c>
      <c r="E13" s="324">
        <v>6.8391890089673153E-5</v>
      </c>
      <c r="F13" s="282">
        <v>0</v>
      </c>
      <c r="G13" s="324">
        <v>0</v>
      </c>
      <c r="H13" s="196">
        <v>0.3</v>
      </c>
      <c r="I13" s="203">
        <v>1.5999263607227037E-5</v>
      </c>
      <c r="J13" s="101"/>
      <c r="O13" s="127"/>
    </row>
    <row r="14" spans="1:15">
      <c r="A14" s="170" t="s">
        <v>61</v>
      </c>
      <c r="B14" s="282">
        <v>458</v>
      </c>
      <c r="C14" s="324">
        <v>5.3317836232920329E-2</v>
      </c>
      <c r="D14" s="196">
        <v>602</v>
      </c>
      <c r="E14" s="324">
        <v>6.6042602410748344E-2</v>
      </c>
      <c r="F14" s="282">
        <v>543</v>
      </c>
      <c r="G14" s="324">
        <v>5.387672964940337E-2</v>
      </c>
      <c r="H14" s="196">
        <v>1603</v>
      </c>
      <c r="I14" s="203">
        <v>5.7695310957316025E-2</v>
      </c>
      <c r="J14" s="101"/>
      <c r="O14" s="127"/>
    </row>
    <row r="15" spans="1:15">
      <c r="A15" s="170" t="s">
        <v>62</v>
      </c>
      <c r="B15" s="282">
        <v>0</v>
      </c>
      <c r="C15" s="324">
        <v>0</v>
      </c>
      <c r="D15" s="196">
        <v>0</v>
      </c>
      <c r="E15" s="324">
        <v>0</v>
      </c>
      <c r="F15" s="282">
        <v>0</v>
      </c>
      <c r="G15" s="324">
        <v>0</v>
      </c>
      <c r="H15" s="196">
        <v>0</v>
      </c>
      <c r="I15" s="203">
        <v>0</v>
      </c>
      <c r="J15" s="101"/>
      <c r="O15" s="127"/>
    </row>
    <row r="16" spans="1:15">
      <c r="A16" s="170" t="s">
        <v>37</v>
      </c>
      <c r="B16" s="282">
        <v>115134.74</v>
      </c>
      <c r="C16" s="324">
        <v>4.7443104529362116E-2</v>
      </c>
      <c r="D16" s="196">
        <v>148051.155</v>
      </c>
      <c r="E16" s="324">
        <v>3.8124945292224738E-2</v>
      </c>
      <c r="F16" s="282">
        <v>170981.97200000001</v>
      </c>
      <c r="G16" s="324">
        <v>3.7179441839648948E-2</v>
      </c>
      <c r="H16" s="196">
        <v>434167.86700000003</v>
      </c>
      <c r="I16" s="203">
        <v>3.9799265510713749E-2</v>
      </c>
      <c r="J16" s="101"/>
      <c r="O16" s="127"/>
    </row>
    <row r="17" spans="1:15">
      <c r="A17" s="170" t="s">
        <v>72</v>
      </c>
      <c r="B17" s="282">
        <v>0</v>
      </c>
      <c r="C17" s="324">
        <v>0</v>
      </c>
      <c r="D17" s="196">
        <v>0</v>
      </c>
      <c r="E17" s="324">
        <v>0</v>
      </c>
      <c r="F17" s="282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>
      <c r="A18" s="170" t="s">
        <v>36</v>
      </c>
      <c r="B18" s="282">
        <v>0</v>
      </c>
      <c r="C18" s="324">
        <v>0</v>
      </c>
      <c r="D18" s="196">
        <v>0</v>
      </c>
      <c r="E18" s="324">
        <v>0</v>
      </c>
      <c r="F18" s="282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>
      <c r="A19" s="170" t="s">
        <v>35</v>
      </c>
      <c r="B19" s="282">
        <v>537</v>
      </c>
      <c r="C19" s="324">
        <v>7.7301042590974325E-3</v>
      </c>
      <c r="D19" s="196">
        <v>2907</v>
      </c>
      <c r="E19" s="324">
        <v>3.301433858038344E-2</v>
      </c>
      <c r="F19" s="282">
        <v>1036</v>
      </c>
      <c r="G19" s="324">
        <v>1.1779943023280989E-2</v>
      </c>
      <c r="H19" s="196">
        <v>4480</v>
      </c>
      <c r="I19" s="203">
        <v>1.82508954508535E-2</v>
      </c>
      <c r="J19" s="101"/>
      <c r="O19" s="127"/>
    </row>
    <row r="20" spans="1:15">
      <c r="A20" s="170" t="s">
        <v>34</v>
      </c>
      <c r="B20" s="282">
        <v>2793</v>
      </c>
      <c r="C20" s="324">
        <v>0.66509564708829538</v>
      </c>
      <c r="D20" s="196">
        <v>6770</v>
      </c>
      <c r="E20" s="324">
        <v>0.85526146239856249</v>
      </c>
      <c r="F20" s="282">
        <v>6441</v>
      </c>
      <c r="G20" s="324">
        <v>0.86632920940364644</v>
      </c>
      <c r="H20" s="196">
        <v>16004</v>
      </c>
      <c r="I20" s="203">
        <v>0.81862219194531816</v>
      </c>
      <c r="J20" s="101"/>
      <c r="O20" s="127"/>
    </row>
    <row r="21" spans="1:15">
      <c r="A21" s="170" t="s">
        <v>33</v>
      </c>
      <c r="B21" s="282">
        <v>2581</v>
      </c>
      <c r="C21" s="324">
        <v>1.0059233686486488E-2</v>
      </c>
      <c r="D21" s="196">
        <v>1696.4</v>
      </c>
      <c r="E21" s="324">
        <v>4.831262600185759E-3</v>
      </c>
      <c r="F21" s="282">
        <v>2425.1999999999998</v>
      </c>
      <c r="G21" s="324">
        <v>7.117334118748311E-3</v>
      </c>
      <c r="H21" s="196">
        <v>6702.5999999999995</v>
      </c>
      <c r="I21" s="203">
        <v>7.0668577555856489E-3</v>
      </c>
      <c r="J21" s="101"/>
      <c r="O21" s="127"/>
    </row>
    <row r="22" spans="1:15">
      <c r="A22" s="170" t="s">
        <v>32</v>
      </c>
      <c r="B22" s="282">
        <v>12546</v>
      </c>
      <c r="C22" s="324">
        <v>5.8828087111483518E-2</v>
      </c>
      <c r="D22" s="196">
        <v>14809</v>
      </c>
      <c r="E22" s="324">
        <v>7.3996633580392851E-2</v>
      </c>
      <c r="F22" s="282">
        <v>15314</v>
      </c>
      <c r="G22" s="324">
        <v>7.0960068034922968E-2</v>
      </c>
      <c r="H22" s="196">
        <v>42669</v>
      </c>
      <c r="I22" s="203">
        <v>6.781385326931462E-2</v>
      </c>
      <c r="J22" s="101"/>
      <c r="O22" s="127"/>
    </row>
    <row r="23" spans="1:15">
      <c r="A23" s="170" t="s">
        <v>3</v>
      </c>
      <c r="B23" s="282">
        <v>0</v>
      </c>
      <c r="C23" s="324">
        <v>0</v>
      </c>
      <c r="D23" s="196">
        <v>0</v>
      </c>
      <c r="E23" s="324">
        <v>0</v>
      </c>
      <c r="F23" s="282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>
      <c r="A24" s="170" t="s">
        <v>31</v>
      </c>
      <c r="B24" s="282">
        <v>109.37</v>
      </c>
      <c r="C24" s="324">
        <v>1.5556711802988329E-2</v>
      </c>
      <c r="D24" s="196">
        <v>335.03</v>
      </c>
      <c r="E24" s="324">
        <v>1.8803242084600054E-2</v>
      </c>
      <c r="F24" s="282">
        <v>94.73</v>
      </c>
      <c r="G24" s="324">
        <v>4.2203664826718163E-3</v>
      </c>
      <c r="H24" s="196">
        <v>539.13</v>
      </c>
      <c r="I24" s="203">
        <v>1.1399544246588933E-2</v>
      </c>
      <c r="J24" s="101"/>
      <c r="O24" s="127"/>
    </row>
    <row r="25" spans="1:15">
      <c r="A25" s="170" t="s">
        <v>30</v>
      </c>
      <c r="B25" s="282">
        <v>62710.878000000004</v>
      </c>
      <c r="C25" s="324">
        <v>3.8938888915902747E-2</v>
      </c>
      <c r="D25" s="196">
        <v>112158.32699999999</v>
      </c>
      <c r="E25" s="324">
        <v>4.6432185788553189E-2</v>
      </c>
      <c r="F25" s="282">
        <v>135474.50399999999</v>
      </c>
      <c r="G25" s="324">
        <v>4.7533639594870628E-2</v>
      </c>
      <c r="H25" s="196">
        <v>310343.70899999997</v>
      </c>
      <c r="I25" s="203">
        <v>4.5133675456584345E-2</v>
      </c>
      <c r="J25" s="101"/>
      <c r="O25" s="98"/>
    </row>
    <row r="26" spans="1:15" ht="13.5" customHeight="1">
      <c r="A26" s="168" t="s">
        <v>317</v>
      </c>
      <c r="B26" s="280">
        <v>244899.65400000001</v>
      </c>
      <c r="C26" s="323">
        <v>4.5331839778711053E-2</v>
      </c>
      <c r="D26" s="195">
        <v>375499.63300000015</v>
      </c>
      <c r="E26" s="323">
        <v>4.5177247147563937E-2</v>
      </c>
      <c r="F26" s="280">
        <v>407346.49000000005</v>
      </c>
      <c r="G26" s="323">
        <v>4.2254303470392475E-2</v>
      </c>
      <c r="H26" s="195">
        <v>1027745.7770000002</v>
      </c>
      <c r="I26" s="202">
        <v>4.4006460780611184E-2</v>
      </c>
      <c r="J26" s="10"/>
      <c r="O26" s="78"/>
    </row>
    <row r="27" spans="1:15" ht="12.75" customHeight="1">
      <c r="A27" s="170" t="s">
        <v>26</v>
      </c>
      <c r="B27" s="282">
        <v>124017.25</v>
      </c>
      <c r="C27" s="324">
        <v>0.10687649950409607</v>
      </c>
      <c r="D27" s="196">
        <v>162296.75900000002</v>
      </c>
      <c r="E27" s="324">
        <v>0.10515825926840529</v>
      </c>
      <c r="F27" s="282">
        <v>141808.48800000001</v>
      </c>
      <c r="G27" s="324">
        <v>8.7175889002050977E-2</v>
      </c>
      <c r="H27" s="196">
        <v>428122.49700000003</v>
      </c>
      <c r="I27" s="203">
        <v>9.8863733971249756E-2</v>
      </c>
      <c r="J27" s="101"/>
      <c r="O27" s="78"/>
    </row>
    <row r="28" spans="1:15" ht="12.75" customHeight="1">
      <c r="A28" s="170" t="s">
        <v>0</v>
      </c>
      <c r="B28" s="282">
        <v>61.49</v>
      </c>
      <c r="C28" s="324">
        <v>3.4181199972021338E-4</v>
      </c>
      <c r="D28" s="196">
        <v>122.89</v>
      </c>
      <c r="E28" s="324">
        <v>5.3940171514119486E-4</v>
      </c>
      <c r="F28" s="282">
        <v>173.63</v>
      </c>
      <c r="G28" s="324">
        <v>6.5295959454966042E-4</v>
      </c>
      <c r="H28" s="196">
        <v>358.01</v>
      </c>
      <c r="I28" s="203">
        <v>5.3146147655965339E-4</v>
      </c>
      <c r="J28" s="101"/>
      <c r="O28" s="78"/>
    </row>
    <row r="29" spans="1:15" ht="12.75" customHeight="1">
      <c r="A29" s="170" t="s">
        <v>1</v>
      </c>
      <c r="B29" s="282">
        <v>664.66</v>
      </c>
      <c r="C29" s="324">
        <v>2.1549784391920374E-2</v>
      </c>
      <c r="D29" s="196">
        <v>1273.1399999999999</v>
      </c>
      <c r="E29" s="324">
        <v>1.8564871857267611E-2</v>
      </c>
      <c r="F29" s="282">
        <v>2367.14</v>
      </c>
      <c r="G29" s="324">
        <v>2.4409876384023612E-2</v>
      </c>
      <c r="H29" s="196">
        <v>4304.9399999999996</v>
      </c>
      <c r="I29" s="203">
        <v>2.1919739071936166E-2</v>
      </c>
      <c r="J29" s="101"/>
      <c r="O29" s="78"/>
    </row>
    <row r="30" spans="1:15" ht="12.75" customHeight="1">
      <c r="A30" s="170" t="s">
        <v>2</v>
      </c>
      <c r="B30" s="282">
        <v>692.39800000000002</v>
      </c>
      <c r="C30" s="324">
        <v>4.6274896805144898E-2</v>
      </c>
      <c r="D30" s="196">
        <v>1495.2090000000001</v>
      </c>
      <c r="E30" s="324">
        <v>4.6215771148247591E-2</v>
      </c>
      <c r="F30" s="282">
        <v>2002.3920000000001</v>
      </c>
      <c r="G30" s="324">
        <v>4.9518226583589259E-2</v>
      </c>
      <c r="H30" s="196">
        <v>4189.9989999999998</v>
      </c>
      <c r="I30" s="203">
        <v>4.7747658102162992E-2</v>
      </c>
      <c r="J30" s="101"/>
    </row>
    <row r="31" spans="1:15">
      <c r="A31" s="170" t="s">
        <v>6</v>
      </c>
      <c r="B31" s="282">
        <v>874.35</v>
      </c>
      <c r="C31" s="324">
        <v>1.8719026017187508E-2</v>
      </c>
      <c r="D31" s="196">
        <v>1133.5899999999999</v>
      </c>
      <c r="E31" s="324">
        <v>2.0366936523769499E-2</v>
      </c>
      <c r="F31" s="282">
        <v>1345.8200000000002</v>
      </c>
      <c r="G31" s="324">
        <v>2.5020328482396662E-2</v>
      </c>
      <c r="H31" s="196">
        <v>3353.76</v>
      </c>
      <c r="I31" s="203">
        <v>2.1476906296526023E-2</v>
      </c>
      <c r="J31" s="101"/>
    </row>
    <row r="32" spans="1:15">
      <c r="A32" s="170" t="s">
        <v>25</v>
      </c>
      <c r="B32" s="282">
        <v>87191.222999999998</v>
      </c>
      <c r="C32" s="324">
        <v>3.1639800496477771E-2</v>
      </c>
      <c r="D32" s="196">
        <v>148258.76700000002</v>
      </c>
      <c r="E32" s="324">
        <v>3.4887386388717315E-2</v>
      </c>
      <c r="F32" s="282">
        <v>179051.20499999999</v>
      </c>
      <c r="G32" s="324">
        <v>3.7192047796133818E-2</v>
      </c>
      <c r="H32" s="196">
        <v>414501.19500000001</v>
      </c>
      <c r="I32" s="203">
        <v>3.5068920162514942E-2</v>
      </c>
      <c r="J32" s="101"/>
    </row>
    <row r="33" spans="1:10">
      <c r="A33" s="170" t="s">
        <v>5</v>
      </c>
      <c r="B33" s="282">
        <v>30957.837000000003</v>
      </c>
      <c r="C33" s="324">
        <v>2.8394119486541698E-2</v>
      </c>
      <c r="D33" s="196">
        <v>59957.449000000008</v>
      </c>
      <c r="E33" s="324">
        <v>3.1088556140282771E-2</v>
      </c>
      <c r="F33" s="282">
        <v>79508.315999999992</v>
      </c>
      <c r="G33" s="324">
        <v>3.1752627880837325E-2</v>
      </c>
      <c r="H33" s="196">
        <v>170423.60200000001</v>
      </c>
      <c r="I33" s="203">
        <v>3.085771870079513E-2</v>
      </c>
      <c r="J33" s="101"/>
    </row>
    <row r="34" spans="1:10">
      <c r="A34" s="170" t="s">
        <v>3</v>
      </c>
      <c r="B34" s="282">
        <v>440.44599999999997</v>
      </c>
      <c r="C34" s="324">
        <v>3.5648448825954262E-3</v>
      </c>
      <c r="D34" s="196">
        <v>961.82899999999995</v>
      </c>
      <c r="E34" s="324">
        <v>4.6762193726407357E-3</v>
      </c>
      <c r="F34" s="282">
        <v>1089.499</v>
      </c>
      <c r="G34" s="324">
        <v>4.5715341331129507E-3</v>
      </c>
      <c r="H34" s="196">
        <v>2491.7739999999999</v>
      </c>
      <c r="I34" s="203">
        <v>4.3903253198230227E-3</v>
      </c>
      <c r="J34" s="101"/>
    </row>
    <row r="35" spans="1:10" ht="11.45" customHeight="1">
      <c r="A35" s="190" t="s">
        <v>326</v>
      </c>
      <c r="B35" s="71"/>
      <c r="C35" s="8"/>
      <c r="E35" s="103"/>
      <c r="F35" s="103"/>
      <c r="G35" s="103"/>
      <c r="I35" s="3"/>
    </row>
    <row r="36" spans="1:10">
      <c r="A36" s="190"/>
      <c r="B36" s="71"/>
    </row>
    <row r="37" spans="1:10">
      <c r="B37" s="78"/>
      <c r="C37" s="78"/>
    </row>
    <row r="38" spans="1:10">
      <c r="A38" s="103" t="s">
        <v>164</v>
      </c>
      <c r="B38" s="104">
        <f>+I7</f>
        <v>3.3666099328626499E-2</v>
      </c>
      <c r="C38" s="93" t="str">
        <f>+B5</f>
        <v>Říjen</v>
      </c>
      <c r="D38" s="103" t="str">
        <f>+D5</f>
        <v>Listopad</v>
      </c>
      <c r="E38" s="103" t="str">
        <f>+F5</f>
        <v>Prosinec</v>
      </c>
    </row>
    <row r="39" spans="1:10">
      <c r="A39" s="103" t="s">
        <v>59</v>
      </c>
      <c r="B39" s="104">
        <f>+I8</f>
        <v>4.5836338330912475E-2</v>
      </c>
      <c r="C39" s="93"/>
      <c r="D39" s="103"/>
      <c r="E39" s="103"/>
      <c r="H39" s="116">
        <f>I7</f>
        <v>3.3666099328626499E-2</v>
      </c>
    </row>
    <row r="40" spans="1:10">
      <c r="A40" s="103" t="s">
        <v>116</v>
      </c>
      <c r="B40" s="104">
        <f t="shared" ref="B40" si="0">+I9</f>
        <v>4.1398263960630587E-2</v>
      </c>
      <c r="C40" s="93"/>
      <c r="D40" s="103"/>
      <c r="E40" s="103"/>
      <c r="H40" s="116">
        <f>I8</f>
        <v>4.5836338330912475E-2</v>
      </c>
    </row>
    <row r="41" spans="1:10">
      <c r="B41" s="78"/>
      <c r="C41" s="78"/>
      <c r="H41" s="116">
        <f>I9</f>
        <v>4.1398263960630587E-2</v>
      </c>
    </row>
  </sheetData>
  <mergeCells count="5">
    <mergeCell ref="B5:C5"/>
    <mergeCell ref="D5:E5"/>
    <mergeCell ref="F5:G5"/>
    <mergeCell ref="H5:I5"/>
    <mergeCell ref="A5:A6"/>
  </mergeCells>
  <conditionalFormatting sqref="C10:C25 C27:C34 E10:E25 E27:E34 G10:G24 G25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{00C56957-FD89-4F86-A313-9C965C06D401}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0C56957-FD89-4F86-A313-9C965C06D401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C27:C34 E10:E25 E27:E34 G10:G24 G25 G10:G25 G27:G34 I10:I25 I27:I34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44"/>
  <dimension ref="A1:Q45"/>
  <sheetViews>
    <sheetView showGridLines="0" zoomScaleNormal="100" zoomScaleSheetLayoutView="80" workbookViewId="0">
      <selection activeCell="Q37" sqref="Q37"/>
    </sheetView>
  </sheetViews>
  <sheetFormatPr defaultColWidth="9.140625" defaultRowHeight="12"/>
  <cols>
    <col min="1" max="1" width="30.5703125" style="66" customWidth="1"/>
    <col min="2" max="3" width="8.7109375" style="66" customWidth="1"/>
    <col min="4" max="4" width="7.28515625" style="66" customWidth="1"/>
    <col min="5" max="5" width="8.7109375" style="66" customWidth="1"/>
    <col min="6" max="6" width="8.28515625" style="66" customWidth="1"/>
    <col min="7" max="7" width="7.28515625" style="66" customWidth="1"/>
    <col min="8" max="8" width="8.7109375" style="66" customWidth="1"/>
    <col min="9" max="9" width="8.42578125" style="66" customWidth="1"/>
    <col min="10" max="10" width="7.28515625" style="66" customWidth="1"/>
    <col min="11" max="12" width="8.7109375" style="66" customWidth="1"/>
    <col min="13" max="13" width="7.28515625" style="66" customWidth="1"/>
    <col min="14" max="16384" width="9.140625" style="66"/>
  </cols>
  <sheetData>
    <row r="1" spans="1:17" s="76" customFormat="1" ht="20.25">
      <c r="A1" s="177" t="s">
        <v>275</v>
      </c>
      <c r="B1" s="72"/>
      <c r="C1" s="72"/>
      <c r="D1" s="72"/>
      <c r="E1" s="72"/>
      <c r="F1" s="72"/>
      <c r="G1" s="72"/>
      <c r="H1" s="72"/>
      <c r="I1" s="72"/>
      <c r="J1" s="65"/>
      <c r="M1" s="239" t="str">
        <f>'3'!N1</f>
        <v>IV. čtvrtletí 2023</v>
      </c>
    </row>
    <row r="2" spans="1:17" ht="6" customHeight="1">
      <c r="A2" s="7"/>
      <c r="B2" s="7"/>
      <c r="C2" s="7"/>
      <c r="D2" s="7"/>
      <c r="E2" s="7"/>
      <c r="F2" s="7"/>
      <c r="G2" s="7"/>
      <c r="H2" s="7"/>
      <c r="I2" s="7"/>
      <c r="J2" s="7"/>
    </row>
    <row r="3" spans="1:17">
      <c r="A3" s="370">
        <v>2024</v>
      </c>
      <c r="B3" s="371" t="s">
        <v>17</v>
      </c>
      <c r="C3" s="372"/>
      <c r="D3" s="373"/>
      <c r="E3" s="371" t="s">
        <v>18</v>
      </c>
      <c r="F3" s="372"/>
      <c r="G3" s="373"/>
      <c r="H3" s="371" t="s">
        <v>19</v>
      </c>
      <c r="I3" s="372"/>
      <c r="J3" s="373"/>
      <c r="K3" s="372" t="s">
        <v>7</v>
      </c>
      <c r="L3" s="372"/>
      <c r="M3" s="372"/>
    </row>
    <row r="4" spans="1:17" ht="27" customHeight="1">
      <c r="A4" s="370"/>
      <c r="B4" s="274" t="s">
        <v>162</v>
      </c>
      <c r="C4" s="273" t="s">
        <v>165</v>
      </c>
      <c r="D4" s="285" t="s">
        <v>168</v>
      </c>
      <c r="E4" s="274" t="s">
        <v>162</v>
      </c>
      <c r="F4" s="273" t="s">
        <v>165</v>
      </c>
      <c r="G4" s="285" t="s">
        <v>168</v>
      </c>
      <c r="H4" s="274" t="s">
        <v>162</v>
      </c>
      <c r="I4" s="273" t="s">
        <v>165</v>
      </c>
      <c r="J4" s="285" t="s">
        <v>168</v>
      </c>
      <c r="K4" s="219" t="s">
        <v>162</v>
      </c>
      <c r="L4" s="219" t="s">
        <v>165</v>
      </c>
      <c r="M4" s="220" t="s">
        <v>168</v>
      </c>
      <c r="O4" s="131"/>
    </row>
    <row r="5" spans="1:17">
      <c r="A5" s="168" t="s">
        <v>184</v>
      </c>
      <c r="B5" s="280">
        <v>9851.2001830000008</v>
      </c>
      <c r="C5" s="195">
        <v>6179.5238459999982</v>
      </c>
      <c r="D5" s="286">
        <v>0.62728639467339897</v>
      </c>
      <c r="E5" s="280">
        <v>14002.487123999999</v>
      </c>
      <c r="F5" s="195">
        <v>9217.6676330000009</v>
      </c>
      <c r="G5" s="286">
        <v>0.65828788495731538</v>
      </c>
      <c r="H5" s="280">
        <v>15757.665063999999</v>
      </c>
      <c r="I5" s="195">
        <v>10589.756440000005</v>
      </c>
      <c r="J5" s="286">
        <v>0.67203842682209236</v>
      </c>
      <c r="K5" s="195">
        <v>39611.352371000008</v>
      </c>
      <c r="L5" s="195">
        <v>25986.947919000002</v>
      </c>
      <c r="M5" s="241">
        <v>0.65604798532517128</v>
      </c>
      <c r="O5" s="128"/>
    </row>
    <row r="6" spans="1:17">
      <c r="A6" s="166" t="s">
        <v>40</v>
      </c>
      <c r="B6" s="276">
        <v>1591.8556679999995</v>
      </c>
      <c r="C6" s="272">
        <v>1074.504248</v>
      </c>
      <c r="D6" s="287">
        <v>0.67500105040930147</v>
      </c>
      <c r="E6" s="276">
        <v>2559.5033440000002</v>
      </c>
      <c r="F6" s="272">
        <v>1699.3001750000001</v>
      </c>
      <c r="G6" s="287">
        <v>0.66391793508826924</v>
      </c>
      <c r="H6" s="276">
        <v>2662.9328669999995</v>
      </c>
      <c r="I6" s="272">
        <v>1919.9446030000001</v>
      </c>
      <c r="J6" s="287">
        <v>0.72098873643891992</v>
      </c>
      <c r="K6" s="216">
        <v>6814.2918789999994</v>
      </c>
      <c r="L6" s="216">
        <v>4693.7490260000004</v>
      </c>
      <c r="M6" s="242">
        <v>0.68880950645290095</v>
      </c>
      <c r="N6" s="121"/>
      <c r="O6" s="121"/>
      <c r="Q6" s="118"/>
    </row>
    <row r="7" spans="1:17">
      <c r="A7" s="166" t="s">
        <v>39</v>
      </c>
      <c r="B7" s="276">
        <v>170.34635399999996</v>
      </c>
      <c r="C7" s="272">
        <v>158.51601400000001</v>
      </c>
      <c r="D7" s="287">
        <v>0.93055125793886995</v>
      </c>
      <c r="E7" s="276">
        <v>202.98649899999981</v>
      </c>
      <c r="F7" s="272">
        <v>191.1938679999999</v>
      </c>
      <c r="G7" s="287">
        <v>0.9419043578853985</v>
      </c>
      <c r="H7" s="276">
        <v>230.00232699999989</v>
      </c>
      <c r="I7" s="272">
        <v>214.13597400000006</v>
      </c>
      <c r="J7" s="287">
        <v>0.93101655445425191</v>
      </c>
      <c r="K7" s="216">
        <v>603.3351799999997</v>
      </c>
      <c r="L7" s="216">
        <v>563.84585599999991</v>
      </c>
      <c r="M7" s="242">
        <v>0.93454828210083851</v>
      </c>
      <c r="N7" s="121"/>
      <c r="O7" s="121"/>
      <c r="Q7" s="118"/>
    </row>
    <row r="8" spans="1:17">
      <c r="A8" s="166" t="s">
        <v>38</v>
      </c>
      <c r="B8" s="276">
        <v>583.66614800000002</v>
      </c>
      <c r="C8" s="272">
        <v>433.25878799999998</v>
      </c>
      <c r="D8" s="287">
        <v>0.74230583610958356</v>
      </c>
      <c r="E8" s="276">
        <v>996.09841900000015</v>
      </c>
      <c r="F8" s="272">
        <v>712.04093599999999</v>
      </c>
      <c r="G8" s="287">
        <v>0.71482990276686698</v>
      </c>
      <c r="H8" s="276">
        <v>1147.4679940000001</v>
      </c>
      <c r="I8" s="272">
        <v>830.03109599999993</v>
      </c>
      <c r="J8" s="287">
        <v>0.72335882163176035</v>
      </c>
      <c r="K8" s="216">
        <v>2727.2325610000003</v>
      </c>
      <c r="L8" s="216">
        <v>1975.3308199999999</v>
      </c>
      <c r="M8" s="242">
        <v>0.72429863453804655</v>
      </c>
      <c r="N8" s="121"/>
      <c r="O8" s="121"/>
      <c r="Q8" s="118"/>
    </row>
    <row r="9" spans="1:17">
      <c r="A9" s="166" t="s">
        <v>60</v>
      </c>
      <c r="B9" s="276">
        <v>10.123414</v>
      </c>
      <c r="C9" s="272">
        <v>0</v>
      </c>
      <c r="D9" s="287">
        <v>0</v>
      </c>
      <c r="E9" s="276">
        <v>5.0159009999999995</v>
      </c>
      <c r="F9" s="272">
        <v>0</v>
      </c>
      <c r="G9" s="287">
        <v>0</v>
      </c>
      <c r="H9" s="276">
        <v>6.8438799999999995</v>
      </c>
      <c r="I9" s="272">
        <v>0</v>
      </c>
      <c r="J9" s="287">
        <v>0</v>
      </c>
      <c r="K9" s="216">
        <v>21.983194999999998</v>
      </c>
      <c r="L9" s="216">
        <v>0</v>
      </c>
      <c r="M9" s="242">
        <v>0</v>
      </c>
      <c r="N9" s="121"/>
      <c r="O9" s="121"/>
      <c r="Q9" s="118"/>
    </row>
    <row r="10" spans="1:17">
      <c r="A10" s="166" t="s">
        <v>61</v>
      </c>
      <c r="B10" s="276">
        <v>9.0595660005731542</v>
      </c>
      <c r="C10" s="272">
        <v>0</v>
      </c>
      <c r="D10" s="287">
        <v>0</v>
      </c>
      <c r="E10" s="276">
        <v>9.7950982582036072</v>
      </c>
      <c r="F10" s="272">
        <v>0</v>
      </c>
      <c r="G10" s="287">
        <v>0</v>
      </c>
      <c r="H10" s="276">
        <v>10.645542740045842</v>
      </c>
      <c r="I10" s="272">
        <v>0</v>
      </c>
      <c r="J10" s="287">
        <v>0</v>
      </c>
      <c r="K10" s="216">
        <v>29.500206998822605</v>
      </c>
      <c r="L10" s="216">
        <v>0</v>
      </c>
      <c r="M10" s="242">
        <v>0</v>
      </c>
      <c r="N10" s="121"/>
      <c r="O10" s="121"/>
      <c r="Q10" s="118"/>
    </row>
    <row r="11" spans="1:17">
      <c r="A11" s="166" t="s">
        <v>62</v>
      </c>
      <c r="B11" s="276">
        <v>0.18567000000000003</v>
      </c>
      <c r="C11" s="272">
        <v>0</v>
      </c>
      <c r="D11" s="287">
        <v>0</v>
      </c>
      <c r="E11" s="276">
        <v>0.27129999999999999</v>
      </c>
      <c r="F11" s="272">
        <v>0</v>
      </c>
      <c r="G11" s="287">
        <v>0</v>
      </c>
      <c r="H11" s="276">
        <v>0.31756899999999993</v>
      </c>
      <c r="I11" s="272">
        <v>0</v>
      </c>
      <c r="J11" s="287">
        <v>0</v>
      </c>
      <c r="K11" s="216">
        <v>0.77453899999999987</v>
      </c>
      <c r="L11" s="216">
        <v>0</v>
      </c>
      <c r="M11" s="242">
        <v>0</v>
      </c>
      <c r="N11" s="121"/>
      <c r="O11" s="121"/>
      <c r="Q11" s="118"/>
    </row>
    <row r="12" spans="1:17">
      <c r="A12" s="166" t="s">
        <v>37</v>
      </c>
      <c r="B12" s="276">
        <v>3636.6276990000001</v>
      </c>
      <c r="C12" s="272">
        <v>2873.2033110000007</v>
      </c>
      <c r="D12" s="287">
        <v>0.79007353757715537</v>
      </c>
      <c r="E12" s="276">
        <v>5234.8234129999992</v>
      </c>
      <c r="F12" s="272">
        <v>4427.6762799999997</v>
      </c>
      <c r="G12" s="287">
        <v>0.84581196550096505</v>
      </c>
      <c r="H12" s="276">
        <v>6079.5748769999991</v>
      </c>
      <c r="I12" s="272">
        <v>5295.4224850000001</v>
      </c>
      <c r="J12" s="287">
        <v>0.87101854852276395</v>
      </c>
      <c r="K12" s="216">
        <v>14951.025988999998</v>
      </c>
      <c r="L12" s="216">
        <v>12596.302076</v>
      </c>
      <c r="M12" s="242">
        <v>0.84250419237231933</v>
      </c>
      <c r="N12" s="121"/>
      <c r="O12" s="121"/>
      <c r="Q12" s="118"/>
    </row>
    <row r="13" spans="1:17">
      <c r="A13" s="166" t="s">
        <v>72</v>
      </c>
      <c r="B13" s="276">
        <v>144.13999999999999</v>
      </c>
      <c r="C13" s="272">
        <v>0</v>
      </c>
      <c r="D13" s="287">
        <v>0</v>
      </c>
      <c r="E13" s="276">
        <v>234.85599999999999</v>
      </c>
      <c r="F13" s="272">
        <v>0</v>
      </c>
      <c r="G13" s="287">
        <v>0</v>
      </c>
      <c r="H13" s="276">
        <v>268.90499999999997</v>
      </c>
      <c r="I13" s="272">
        <v>0</v>
      </c>
      <c r="J13" s="287">
        <v>0</v>
      </c>
      <c r="K13" s="216">
        <v>647.90099999999995</v>
      </c>
      <c r="L13" s="216">
        <v>0</v>
      </c>
      <c r="M13" s="242">
        <v>0</v>
      </c>
      <c r="N13" s="121"/>
      <c r="O13" s="121"/>
      <c r="Q13" s="118"/>
    </row>
    <row r="14" spans="1:17">
      <c r="A14" s="166" t="s">
        <v>36</v>
      </c>
      <c r="B14" s="276">
        <v>0</v>
      </c>
      <c r="C14" s="272">
        <v>0</v>
      </c>
      <c r="D14" s="287">
        <v>0</v>
      </c>
      <c r="E14" s="276">
        <v>3.5999999999999997E-2</v>
      </c>
      <c r="F14" s="272">
        <v>0</v>
      </c>
      <c r="G14" s="287">
        <v>0</v>
      </c>
      <c r="H14" s="276">
        <v>0.02</v>
      </c>
      <c r="I14" s="272">
        <v>0</v>
      </c>
      <c r="J14" s="287">
        <v>0</v>
      </c>
      <c r="K14" s="216">
        <v>5.5999999999999994E-2</v>
      </c>
      <c r="L14" s="216">
        <v>0</v>
      </c>
      <c r="M14" s="242">
        <v>0</v>
      </c>
      <c r="N14" s="121"/>
      <c r="O14" s="121"/>
      <c r="Q14" s="118"/>
    </row>
    <row r="15" spans="1:17">
      <c r="A15" s="166" t="s">
        <v>35</v>
      </c>
      <c r="B15" s="276">
        <v>488.774472</v>
      </c>
      <c r="C15" s="272">
        <v>28.249647999999997</v>
      </c>
      <c r="D15" s="287">
        <v>5.7796897379697842E-2</v>
      </c>
      <c r="E15" s="276">
        <v>514.58828700000004</v>
      </c>
      <c r="F15" s="272">
        <v>87.903155999999996</v>
      </c>
      <c r="G15" s="287">
        <v>0.17082230245166849</v>
      </c>
      <c r="H15" s="276">
        <v>582.54961800000001</v>
      </c>
      <c r="I15" s="272">
        <v>52.751661999999996</v>
      </c>
      <c r="J15" s="287">
        <v>9.055307972067024E-2</v>
      </c>
      <c r="K15" s="216">
        <v>1585.9123770000001</v>
      </c>
      <c r="L15" s="216">
        <v>168.90446599999999</v>
      </c>
      <c r="M15" s="242">
        <v>0.10650302529292889</v>
      </c>
      <c r="N15" s="121"/>
      <c r="O15" s="121"/>
      <c r="Q15" s="118"/>
    </row>
    <row r="16" spans="1:17">
      <c r="A16" s="166" t="s">
        <v>34</v>
      </c>
      <c r="B16" s="276">
        <v>23.471636999999998</v>
      </c>
      <c r="C16" s="272">
        <v>21.663919</v>
      </c>
      <c r="D16" s="287">
        <v>0.92298287503338616</v>
      </c>
      <c r="E16" s="276">
        <v>31.567629</v>
      </c>
      <c r="F16" s="272">
        <v>29.908192999999997</v>
      </c>
      <c r="G16" s="287">
        <v>0.94743235229988276</v>
      </c>
      <c r="H16" s="276">
        <v>34.521871999999995</v>
      </c>
      <c r="I16" s="272">
        <v>32.769951000000006</v>
      </c>
      <c r="J16" s="287">
        <v>0.94925185401301559</v>
      </c>
      <c r="K16" s="216">
        <v>89.561138</v>
      </c>
      <c r="L16" s="216">
        <v>84.342062999999996</v>
      </c>
      <c r="M16" s="242">
        <v>0.94172612009463297</v>
      </c>
      <c r="N16" s="121"/>
      <c r="O16" s="121"/>
      <c r="Q16" s="118"/>
    </row>
    <row r="17" spans="1:17">
      <c r="A17" s="166" t="s">
        <v>33</v>
      </c>
      <c r="B17" s="276">
        <v>292.71502700000002</v>
      </c>
      <c r="C17" s="272">
        <v>224.20032300000003</v>
      </c>
      <c r="D17" s="287">
        <v>0.76593376601741736</v>
      </c>
      <c r="E17" s="276">
        <v>387.69278000000003</v>
      </c>
      <c r="F17" s="272">
        <v>317.42098700000003</v>
      </c>
      <c r="G17" s="287">
        <v>0.81874361188774269</v>
      </c>
      <c r="H17" s="276">
        <v>382.20414999999997</v>
      </c>
      <c r="I17" s="272">
        <v>309.36179899999996</v>
      </c>
      <c r="J17" s="287">
        <v>0.80941507045383987</v>
      </c>
      <c r="K17" s="216">
        <v>1062.6119570000001</v>
      </c>
      <c r="L17" s="216">
        <v>850.98310900000001</v>
      </c>
      <c r="M17" s="242">
        <v>0.80084089341750175</v>
      </c>
      <c r="N17" s="121"/>
      <c r="O17" s="121"/>
      <c r="Q17" s="118"/>
    </row>
    <row r="18" spans="1:17">
      <c r="A18" s="166" t="s">
        <v>32</v>
      </c>
      <c r="B18" s="276">
        <v>533.98093799999981</v>
      </c>
      <c r="C18" s="272">
        <v>334.83651700000001</v>
      </c>
      <c r="D18" s="287">
        <v>0.62705705985332405</v>
      </c>
      <c r="E18" s="276">
        <v>506.93326200000007</v>
      </c>
      <c r="F18" s="272">
        <v>355.55859100000004</v>
      </c>
      <c r="G18" s="287">
        <v>0.70139132239462321</v>
      </c>
      <c r="H18" s="276">
        <v>534.393913</v>
      </c>
      <c r="I18" s="272">
        <v>380.93294600000002</v>
      </c>
      <c r="J18" s="287">
        <v>0.71283174589602782</v>
      </c>
      <c r="K18" s="216">
        <v>1575.308113</v>
      </c>
      <c r="L18" s="216">
        <v>1071.3280540000001</v>
      </c>
      <c r="M18" s="242">
        <v>0.6800752469685275</v>
      </c>
      <c r="N18" s="121"/>
      <c r="O18" s="121"/>
      <c r="Q18" s="118"/>
    </row>
    <row r="19" spans="1:17">
      <c r="A19" s="166" t="s">
        <v>3</v>
      </c>
      <c r="B19" s="276">
        <v>0</v>
      </c>
      <c r="C19" s="272">
        <v>0</v>
      </c>
      <c r="D19" s="287">
        <v>0</v>
      </c>
      <c r="E19" s="276">
        <v>0</v>
      </c>
      <c r="F19" s="272">
        <v>0</v>
      </c>
      <c r="G19" s="287">
        <v>0</v>
      </c>
      <c r="H19" s="276">
        <v>0</v>
      </c>
      <c r="I19" s="272">
        <v>0</v>
      </c>
      <c r="J19" s="287">
        <v>0</v>
      </c>
      <c r="K19" s="216">
        <v>0</v>
      </c>
      <c r="L19" s="216">
        <v>0</v>
      </c>
      <c r="M19" s="242">
        <v>0</v>
      </c>
      <c r="N19" s="121"/>
      <c r="O19" s="121"/>
      <c r="Q19" s="118"/>
    </row>
    <row r="20" spans="1:17">
      <c r="A20" s="166" t="s">
        <v>31</v>
      </c>
      <c r="B20" s="276">
        <v>11.588642999999998</v>
      </c>
      <c r="C20" s="272">
        <v>3.6242769999999997</v>
      </c>
      <c r="D20" s="287">
        <v>0.31274386483387229</v>
      </c>
      <c r="E20" s="276">
        <v>23.008884999999992</v>
      </c>
      <c r="F20" s="272">
        <v>3.3257570000000003</v>
      </c>
      <c r="G20" s="287">
        <v>0.14454229311850625</v>
      </c>
      <c r="H20" s="276">
        <v>27.904785999999994</v>
      </c>
      <c r="I20" s="272">
        <v>11.883032000000002</v>
      </c>
      <c r="J20" s="287">
        <v>0.42584207597936802</v>
      </c>
      <c r="K20" s="216">
        <v>62.502313999999984</v>
      </c>
      <c r="L20" s="216">
        <v>18.833066000000002</v>
      </c>
      <c r="M20" s="242">
        <v>0.30131790000607028</v>
      </c>
      <c r="N20" s="121"/>
      <c r="O20" s="121"/>
      <c r="Q20" s="118"/>
    </row>
    <row r="21" spans="1:17">
      <c r="A21" s="166" t="s">
        <v>30</v>
      </c>
      <c r="B21" s="276">
        <v>2354.6649469994277</v>
      </c>
      <c r="C21" s="272">
        <v>1027.4668009999989</v>
      </c>
      <c r="D21" s="287">
        <v>0.43635371661234001</v>
      </c>
      <c r="E21" s="276">
        <v>3295.3103067417974</v>
      </c>
      <c r="F21" s="272">
        <v>1393.3396900000005</v>
      </c>
      <c r="G21" s="287">
        <v>0.42282503324479026</v>
      </c>
      <c r="H21" s="276">
        <v>3789.3806682599557</v>
      </c>
      <c r="I21" s="272">
        <v>1542.5228920000022</v>
      </c>
      <c r="J21" s="287">
        <v>0.40706464381376412</v>
      </c>
      <c r="K21" s="216">
        <v>9439.3559220011812</v>
      </c>
      <c r="L21" s="216">
        <v>3963.3293830000016</v>
      </c>
      <c r="M21" s="242">
        <v>0.41987286163903437</v>
      </c>
      <c r="N21" s="121"/>
      <c r="O21" s="121"/>
      <c r="Q21" s="118"/>
    </row>
    <row r="22" spans="1:17" s="77" customFormat="1" ht="11.25">
      <c r="A22" s="190"/>
      <c r="B22" s="4"/>
      <c r="C22" s="4"/>
      <c r="D22" s="4"/>
      <c r="E22" s="4"/>
      <c r="F22" s="4"/>
      <c r="G22" s="4"/>
      <c r="H22" s="4"/>
      <c r="I22" s="4"/>
      <c r="M22" s="3"/>
    </row>
    <row r="23" spans="1:17">
      <c r="A23" s="16"/>
      <c r="B23" s="8"/>
      <c r="C23" s="130"/>
      <c r="D23" s="130"/>
      <c r="E23" s="130"/>
      <c r="F23" s="130"/>
      <c r="G23" s="130"/>
      <c r="H23" s="130"/>
      <c r="I23" s="130"/>
      <c r="J23" s="131"/>
      <c r="K23" s="131"/>
      <c r="L23" s="131"/>
      <c r="M23" s="131"/>
      <c r="O23" s="131"/>
    </row>
    <row r="24" spans="1:17">
      <c r="A24" s="16"/>
      <c r="B24" s="8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</row>
    <row r="25" spans="1:17">
      <c r="A25" s="16"/>
      <c r="B25" s="25" t="str">
        <f>+B3</f>
        <v>Říjen</v>
      </c>
      <c r="C25" s="93"/>
      <c r="D25" s="25" t="str">
        <f>+E3</f>
        <v>Listopad</v>
      </c>
      <c r="E25" s="93"/>
      <c r="F25" s="25" t="str">
        <f>+H3</f>
        <v>Prosinec</v>
      </c>
      <c r="G25" s="93"/>
      <c r="J25" s="78"/>
      <c r="K25" s="131"/>
      <c r="L25" s="131"/>
      <c r="M25" s="131"/>
    </row>
    <row r="26" spans="1:17">
      <c r="A26" s="16"/>
      <c r="B26" s="25" t="str">
        <f>+B4</f>
        <v>Qnetto</v>
      </c>
      <c r="C26" s="93" t="str">
        <f>+C4</f>
        <v>QKVET</v>
      </c>
      <c r="D26" s="25" t="str">
        <f>+E4</f>
        <v>Qnetto</v>
      </c>
      <c r="E26" s="93" t="str">
        <f>+F4</f>
        <v>QKVET</v>
      </c>
      <c r="F26" s="25" t="str">
        <f>+H4</f>
        <v>Qnetto</v>
      </c>
      <c r="G26" s="93" t="str">
        <f>+I4</f>
        <v>QKVET</v>
      </c>
      <c r="J26" s="78"/>
      <c r="K26" s="131"/>
      <c r="L26" s="131"/>
      <c r="M26" s="131"/>
    </row>
    <row r="27" spans="1:17">
      <c r="A27" s="16"/>
      <c r="B27" s="8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</row>
    <row r="28" spans="1:17">
      <c r="A28" s="16"/>
      <c r="B28" s="8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</row>
    <row r="29" spans="1:17">
      <c r="A29" s="16"/>
      <c r="B29" s="8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</row>
    <row r="30" spans="1:17">
      <c r="A30" s="16"/>
      <c r="B30" s="8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</row>
    <row r="31" spans="1:17">
      <c r="A31" s="16"/>
      <c r="B31" s="8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</row>
    <row r="32" spans="1:17">
      <c r="A32" s="16"/>
      <c r="B32" s="8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</row>
    <row r="33" spans="1:13">
      <c r="A33" s="16"/>
      <c r="B33" s="8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</row>
    <row r="34" spans="1:13">
      <c r="A34" s="16"/>
      <c r="B34" s="8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</row>
    <row r="35" spans="1:13">
      <c r="A35" s="16"/>
      <c r="B35" s="8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</row>
    <row r="36" spans="1:13">
      <c r="A36" s="16"/>
      <c r="B36" s="8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</row>
    <row r="37" spans="1:13">
      <c r="A37" s="16"/>
      <c r="B37" s="8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</row>
    <row r="38" spans="1:13">
      <c r="A38" s="16"/>
      <c r="B38" s="8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</row>
    <row r="39" spans="1:13">
      <c r="A39" s="131"/>
      <c r="B39" s="131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</row>
    <row r="40" spans="1:13">
      <c r="A40" s="131"/>
      <c r="B40" s="1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</row>
    <row r="41" spans="1:13">
      <c r="A41" s="131"/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</row>
    <row r="42" spans="1:13">
      <c r="A42" s="131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</row>
    <row r="43" spans="1:13">
      <c r="A43" s="131"/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</row>
    <row r="44" spans="1:13">
      <c r="A44" s="131"/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</row>
    <row r="45" spans="1:13">
      <c r="A45" s="131"/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</row>
  </sheetData>
  <mergeCells count="5">
    <mergeCell ref="K3:M3"/>
    <mergeCell ref="A3:A4"/>
    <mergeCell ref="B3:D3"/>
    <mergeCell ref="E3:G3"/>
    <mergeCell ref="H3:J3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45"/>
  <dimension ref="A1:S36"/>
  <sheetViews>
    <sheetView showGridLines="0" zoomScaleNormal="100" zoomScaleSheetLayoutView="100" workbookViewId="0">
      <selection activeCell="B14" sqref="B14"/>
    </sheetView>
  </sheetViews>
  <sheetFormatPr defaultColWidth="9.140625" defaultRowHeight="12"/>
  <cols>
    <col min="1" max="1" width="29.7109375" style="66" customWidth="1"/>
    <col min="2" max="6" width="10.7109375" style="66" customWidth="1"/>
    <col min="7" max="7" width="11.42578125" style="66" bestFit="1" customWidth="1"/>
    <col min="8" max="10" width="9.140625" style="66"/>
    <col min="11" max="11" width="9.140625" style="66" customWidth="1"/>
    <col min="12" max="12" width="12.7109375" style="66" customWidth="1"/>
    <col min="13" max="16384" width="9.140625" style="66"/>
  </cols>
  <sheetData>
    <row r="1" spans="1:14" s="131" customFormat="1" ht="20.25">
      <c r="A1" s="174" t="s">
        <v>276</v>
      </c>
      <c r="L1" s="239" t="str">
        <f>'3'!N1</f>
        <v>IV. čtvrtletí 2023</v>
      </c>
    </row>
    <row r="2" spans="1:14" s="76" customFormat="1" ht="18">
      <c r="A2" s="234" t="s">
        <v>277</v>
      </c>
      <c r="B2" s="147"/>
      <c r="C2" s="147"/>
      <c r="D2" s="147"/>
      <c r="E2" s="147"/>
    </row>
    <row r="3" spans="1:14" ht="6" customHeight="1">
      <c r="A3" s="7"/>
      <c r="B3" s="7"/>
      <c r="C3" s="7"/>
      <c r="D3" s="7"/>
      <c r="E3" s="7"/>
    </row>
    <row r="4" spans="1:14" s="74" customFormat="1" ht="12" customHeight="1">
      <c r="A4" s="243"/>
      <c r="B4" s="219" t="s">
        <v>42</v>
      </c>
      <c r="C4" s="219" t="s">
        <v>43</v>
      </c>
      <c r="D4" s="219" t="s">
        <v>44</v>
      </c>
      <c r="E4" s="219" t="s">
        <v>45</v>
      </c>
      <c r="F4" s="219" t="s">
        <v>7</v>
      </c>
    </row>
    <row r="5" spans="1:14" s="74" customFormat="1">
      <c r="A5" s="243" t="s">
        <v>172</v>
      </c>
      <c r="B5" s="244">
        <v>59492.390077321405</v>
      </c>
      <c r="C5" s="244">
        <v>33647.194626035664</v>
      </c>
      <c r="D5" s="244">
        <v>26175.937773657737</v>
      </c>
      <c r="E5" s="244">
        <v>50852.251834295188</v>
      </c>
      <c r="F5" s="196">
        <f t="shared" ref="F5:F12" si="0">SUM(B5:E5)</f>
        <v>170167.77431131</v>
      </c>
      <c r="H5" s="145">
        <v>2017</v>
      </c>
    </row>
    <row r="6" spans="1:14" s="74" customFormat="1">
      <c r="A6" s="243" t="s">
        <v>173</v>
      </c>
      <c r="B6" s="244">
        <v>59760.704269635316</v>
      </c>
      <c r="C6" s="244">
        <v>28688.566620999998</v>
      </c>
      <c r="D6" s="244">
        <v>24452.443356056858</v>
      </c>
      <c r="E6" s="244">
        <v>50022.54916319999</v>
      </c>
      <c r="F6" s="196">
        <f t="shared" si="0"/>
        <v>162924.26340989216</v>
      </c>
      <c r="H6" s="145">
        <f>+H5+1</f>
        <v>2018</v>
      </c>
    </row>
    <row r="7" spans="1:14" s="74" customFormat="1">
      <c r="A7" s="243" t="s">
        <v>182</v>
      </c>
      <c r="B7" s="244">
        <v>55809.228224338687</v>
      </c>
      <c r="C7" s="244">
        <v>32753.71361992339</v>
      </c>
      <c r="D7" s="244">
        <v>24978.363623037163</v>
      </c>
      <c r="E7" s="244">
        <v>48372.261379309275</v>
      </c>
      <c r="F7" s="196">
        <f t="shared" si="0"/>
        <v>161913.56684660853</v>
      </c>
      <c r="H7" s="145">
        <f>+H6+1</f>
        <v>2019</v>
      </c>
    </row>
    <row r="8" spans="1:14" s="74" customFormat="1">
      <c r="A8" s="243" t="s">
        <v>187</v>
      </c>
      <c r="B8" s="244">
        <v>53528.76771021785</v>
      </c>
      <c r="C8" s="244">
        <v>31489.553688778622</v>
      </c>
      <c r="D8" s="244">
        <v>24527.664056400004</v>
      </c>
      <c r="E8" s="244">
        <v>47371.722850400001</v>
      </c>
      <c r="F8" s="196">
        <f t="shared" si="0"/>
        <v>156917.70830579646</v>
      </c>
      <c r="H8" s="145"/>
    </row>
    <row r="9" spans="1:14" s="74" customFormat="1">
      <c r="A9" s="243" t="s">
        <v>196</v>
      </c>
      <c r="B9" s="244">
        <v>55541.375279728229</v>
      </c>
      <c r="C9" s="244">
        <v>33762.132468309996</v>
      </c>
      <c r="D9" s="244">
        <v>24376.239993047431</v>
      </c>
      <c r="E9" s="244">
        <v>48025.460575200006</v>
      </c>
      <c r="F9" s="196">
        <f t="shared" si="0"/>
        <v>161705.20831628566</v>
      </c>
      <c r="H9" s="145"/>
    </row>
    <row r="10" spans="1:14" s="74" customFormat="1">
      <c r="A10" s="243" t="s">
        <v>284</v>
      </c>
      <c r="B10" s="244">
        <v>51649.8799137733</v>
      </c>
      <c r="C10" s="244">
        <v>30879.657070071997</v>
      </c>
      <c r="D10" s="244">
        <v>24270.988412999999</v>
      </c>
      <c r="E10" s="244">
        <v>44292.940444376</v>
      </c>
      <c r="F10" s="196">
        <f t="shared" si="0"/>
        <v>151093.46584122127</v>
      </c>
      <c r="H10" s="145"/>
    </row>
    <row r="11" spans="1:14" s="74" customFormat="1">
      <c r="A11" s="243" t="s">
        <v>309</v>
      </c>
      <c r="B11" s="244">
        <v>47947.32585420915</v>
      </c>
      <c r="C11" s="244">
        <v>29448.770146895615</v>
      </c>
      <c r="D11" s="244">
        <v>21427.777402999996</v>
      </c>
      <c r="E11" s="244">
        <v>42099.155503999995</v>
      </c>
      <c r="F11" s="196">
        <f t="shared" si="0"/>
        <v>140923.02890810475</v>
      </c>
      <c r="H11" s="145"/>
    </row>
    <row r="12" spans="1:14" s="74" customFormat="1">
      <c r="A12" s="243" t="s">
        <v>321</v>
      </c>
      <c r="B12" s="244">
        <f>+'3'!B5</f>
        <v>44962.820622999992</v>
      </c>
      <c r="C12" s="244">
        <f>+'3'!E5</f>
        <v>25322.356638000001</v>
      </c>
      <c r="D12" s="244">
        <f>+'3'!H5</f>
        <v>20166.519033000004</v>
      </c>
      <c r="E12" s="244">
        <f>+'3'!K5</f>
        <v>41917.052626000004</v>
      </c>
      <c r="F12" s="196">
        <f t="shared" si="0"/>
        <v>132368.74891999998</v>
      </c>
      <c r="H12" s="145"/>
      <c r="N12" s="353"/>
    </row>
    <row r="13" spans="1:14" s="74" customFormat="1">
      <c r="A13" s="243" t="s">
        <v>171</v>
      </c>
      <c r="B13" s="196">
        <f>+B12-B11</f>
        <v>-2984.5052312091575</v>
      </c>
      <c r="C13" s="196">
        <f>+C12-C11</f>
        <v>-4126.4135088956136</v>
      </c>
      <c r="D13" s="196">
        <f>+D12-D11</f>
        <v>-1261.2583699999923</v>
      </c>
      <c r="E13" s="196">
        <f>+E12-E11</f>
        <v>-182.1028779999906</v>
      </c>
      <c r="F13" s="196">
        <f>+F12-F11</f>
        <v>-8554.2799881047686</v>
      </c>
    </row>
    <row r="14" spans="1:14" s="74" customFormat="1">
      <c r="A14" s="245" t="s">
        <v>171</v>
      </c>
      <c r="B14" s="201">
        <f>+(B12-B11)/B11</f>
        <v>-6.2245499160557605E-2</v>
      </c>
      <c r="C14" s="201">
        <f>+(C12-C11)/C11</f>
        <v>-0.14012176020636316</v>
      </c>
      <c r="D14" s="201">
        <f>+(D12-D11)/D11</f>
        <v>-5.8860904996306793E-2</v>
      </c>
      <c r="E14" s="201">
        <f>+(E12-E11)/E11</f>
        <v>-4.3255708058725388E-3</v>
      </c>
      <c r="F14" s="201">
        <f>+(F12-F11)/F11</f>
        <v>-6.0701789156710324E-2</v>
      </c>
    </row>
    <row r="15" spans="1:14" s="74" customFormat="1">
      <c r="A15" s="243" t="s">
        <v>175</v>
      </c>
      <c r="B15" s="244">
        <v>37510.164867892709</v>
      </c>
      <c r="C15" s="244">
        <v>16101.258851967654</v>
      </c>
      <c r="D15" s="244">
        <v>10892.098498398203</v>
      </c>
      <c r="E15" s="244">
        <v>29809.263052627972</v>
      </c>
      <c r="F15" s="196">
        <f t="shared" ref="F15:F22" si="1">SUM(B15:E15)</f>
        <v>94312.785270886539</v>
      </c>
    </row>
    <row r="16" spans="1:14" s="74" customFormat="1">
      <c r="A16" s="243" t="s">
        <v>176</v>
      </c>
      <c r="B16" s="244">
        <v>38059.708081806333</v>
      </c>
      <c r="C16" s="244">
        <v>12376.442392000001</v>
      </c>
      <c r="D16" s="244">
        <v>9704.6084629196266</v>
      </c>
      <c r="E16" s="244">
        <v>28893.454441721136</v>
      </c>
      <c r="F16" s="196">
        <f t="shared" si="1"/>
        <v>89034.213378447108</v>
      </c>
    </row>
    <row r="17" spans="1:11" s="74" customFormat="1">
      <c r="A17" s="243" t="s">
        <v>183</v>
      </c>
      <c r="B17" s="244">
        <v>34400.185867995431</v>
      </c>
      <c r="C17" s="244">
        <v>15804.078629958018</v>
      </c>
      <c r="D17" s="244">
        <v>10045.79911108522</v>
      </c>
      <c r="E17" s="244">
        <v>27517.002409825865</v>
      </c>
      <c r="F17" s="196">
        <f t="shared" si="1"/>
        <v>87767.066018864542</v>
      </c>
    </row>
    <row r="18" spans="1:11" s="74" customFormat="1">
      <c r="A18" s="243" t="s">
        <v>188</v>
      </c>
      <c r="B18" s="244">
        <v>32870.945788518613</v>
      </c>
      <c r="C18" s="244">
        <v>14818.914658930849</v>
      </c>
      <c r="D18" s="244">
        <v>9700.1600115525835</v>
      </c>
      <c r="E18" s="244">
        <v>28538.475790229295</v>
      </c>
      <c r="F18" s="196">
        <f t="shared" si="1"/>
        <v>85928.496249231335</v>
      </c>
    </row>
    <row r="19" spans="1:11" s="74" customFormat="1">
      <c r="A19" s="243" t="s">
        <v>197</v>
      </c>
      <c r="B19" s="244">
        <v>35884.338605227051</v>
      </c>
      <c r="C19" s="244">
        <v>17769.04911468277</v>
      </c>
      <c r="D19" s="244">
        <v>9774.41938479083</v>
      </c>
      <c r="E19" s="244">
        <v>29062.793518273029</v>
      </c>
      <c r="F19" s="196">
        <f t="shared" si="1"/>
        <v>92490.600622973681</v>
      </c>
    </row>
    <row r="20" spans="1:11" s="74" customFormat="1">
      <c r="A20" s="243" t="s">
        <v>285</v>
      </c>
      <c r="B20" s="244">
        <v>31881.908243022164</v>
      </c>
      <c r="C20" s="244">
        <v>14755.739691572808</v>
      </c>
      <c r="D20" s="244">
        <v>9897.3190016545013</v>
      </c>
      <c r="E20" s="244">
        <v>25535.021715121322</v>
      </c>
      <c r="F20" s="196">
        <f t="shared" si="1"/>
        <v>82069.988651370804</v>
      </c>
    </row>
    <row r="21" spans="1:11" s="74" customFormat="1">
      <c r="A21" s="243" t="s">
        <v>310</v>
      </c>
      <c r="B21" s="244">
        <v>29484.432911276286</v>
      </c>
      <c r="C21" s="244">
        <v>14352.910966146559</v>
      </c>
      <c r="D21" s="244">
        <v>8028.099451</v>
      </c>
      <c r="E21" s="244">
        <v>23937.290303095695</v>
      </c>
      <c r="F21" s="196">
        <f t="shared" si="1"/>
        <v>75802.733631518538</v>
      </c>
    </row>
    <row r="22" spans="1:11" s="74" customFormat="1">
      <c r="A22" s="243" t="s">
        <v>322</v>
      </c>
      <c r="B22" s="244">
        <f>+'3'!B13</f>
        <v>27411.277369999996</v>
      </c>
      <c r="C22" s="244">
        <f>+'3'!E13</f>
        <v>11623.827739000004</v>
      </c>
      <c r="D22" s="244">
        <f>+'3'!H13</f>
        <v>8154.0857310000001</v>
      </c>
      <c r="E22" s="244">
        <f>+'3'!K13</f>
        <v>25395.592506000001</v>
      </c>
      <c r="F22" s="196">
        <f t="shared" si="1"/>
        <v>72584.783345999997</v>
      </c>
    </row>
    <row r="23" spans="1:11" s="74" customFormat="1">
      <c r="A23" s="243" t="s">
        <v>174</v>
      </c>
      <c r="B23" s="196">
        <f>+B22-B21</f>
        <v>-2073.15554127629</v>
      </c>
      <c r="C23" s="196">
        <f>+C22-C21</f>
        <v>-2729.0832271465551</v>
      </c>
      <c r="D23" s="196">
        <f>+D22-D21</f>
        <v>125.98628000000008</v>
      </c>
      <c r="E23" s="196">
        <f>+E22-E21</f>
        <v>1458.3022029043059</v>
      </c>
      <c r="F23" s="196">
        <f>+F22-F21</f>
        <v>-3217.9502855185419</v>
      </c>
    </row>
    <row r="24" spans="1:11" s="74" customFormat="1">
      <c r="A24" s="245" t="s">
        <v>174</v>
      </c>
      <c r="B24" s="201">
        <f>+(B22-B21)/B21</f>
        <v>-7.0313563347640787E-2</v>
      </c>
      <c r="C24" s="201">
        <f>+(C22-C21)/C21</f>
        <v>-0.19014144472737951</v>
      </c>
      <c r="D24" s="201">
        <f>+(D22-D21)/D21</f>
        <v>1.5693163838959034E-2</v>
      </c>
      <c r="E24" s="201">
        <f>+(E22-E21)/E21</f>
        <v>6.092177453835327E-2</v>
      </c>
      <c r="F24" s="201">
        <f>+(F22-F21)/F21</f>
        <v>-4.2451639028760937E-2</v>
      </c>
      <c r="K24" s="74" t="s">
        <v>203</v>
      </c>
    </row>
    <row r="25" spans="1:11" s="77" customFormat="1" ht="11.25">
      <c r="F25" s="99"/>
    </row>
    <row r="26" spans="1:11">
      <c r="B26" s="144"/>
      <c r="C26" s="144"/>
      <c r="D26" s="144"/>
      <c r="E26" s="144"/>
      <c r="F26" s="144"/>
      <c r="H26" s="66" t="s">
        <v>203</v>
      </c>
    </row>
    <row r="34" spans="16:19">
      <c r="P34" s="79"/>
      <c r="Q34" s="79"/>
      <c r="R34" s="79"/>
      <c r="S34" s="79"/>
    </row>
    <row r="35" spans="16:19">
      <c r="Q35" s="128"/>
      <c r="R35" s="128"/>
      <c r="S35" s="128"/>
    </row>
    <row r="36" spans="16:19">
      <c r="Q36" s="128"/>
      <c r="R36" s="128"/>
      <c r="S36" s="128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List46"/>
  <dimension ref="A1:N49"/>
  <sheetViews>
    <sheetView showGridLines="0" zoomScaleNormal="100" zoomScaleSheetLayoutView="100" workbookViewId="0">
      <selection activeCell="L48" sqref="L48"/>
    </sheetView>
  </sheetViews>
  <sheetFormatPr defaultColWidth="9.140625" defaultRowHeight="12.75"/>
  <cols>
    <col min="1" max="1" width="29.7109375" style="134" customWidth="1"/>
    <col min="2" max="13" width="8.7109375" style="134" customWidth="1"/>
    <col min="14" max="14" width="8.85546875" style="134" customWidth="1"/>
    <col min="15" max="16384" width="9.140625" style="134"/>
  </cols>
  <sheetData>
    <row r="1" spans="1:14" ht="18">
      <c r="A1" s="234" t="s">
        <v>278</v>
      </c>
      <c r="N1" s="239" t="str">
        <f>'3'!N1</f>
        <v>IV. čtvrtletí 2023</v>
      </c>
    </row>
    <row r="2" spans="1:14" s="74" customFormat="1" ht="6" customHeight="1"/>
    <row r="3" spans="1:14" s="74" customFormat="1" ht="12">
      <c r="A3" s="243"/>
      <c r="B3" s="219" t="s">
        <v>8</v>
      </c>
      <c r="C3" s="219" t="s">
        <v>9</v>
      </c>
      <c r="D3" s="219" t="s">
        <v>10</v>
      </c>
      <c r="E3" s="219" t="s">
        <v>11</v>
      </c>
      <c r="F3" s="219" t="s">
        <v>12</v>
      </c>
      <c r="G3" s="219" t="s">
        <v>13</v>
      </c>
      <c r="H3" s="219" t="s">
        <v>14</v>
      </c>
      <c r="I3" s="219" t="s">
        <v>15</v>
      </c>
      <c r="J3" s="219" t="s">
        <v>16</v>
      </c>
      <c r="K3" s="219" t="s">
        <v>17</v>
      </c>
      <c r="L3" s="219" t="s">
        <v>18</v>
      </c>
      <c r="M3" s="219" t="s">
        <v>19</v>
      </c>
      <c r="N3" s="219" t="s">
        <v>7</v>
      </c>
    </row>
    <row r="4" spans="1:14" s="74" customFormat="1" ht="12">
      <c r="A4" s="243" t="s">
        <v>172</v>
      </c>
      <c r="B4" s="244">
        <v>24789.614332580783</v>
      </c>
      <c r="C4" s="244">
        <v>18587.654647233896</v>
      </c>
      <c r="D4" s="244">
        <v>16115.121097506728</v>
      </c>
      <c r="E4" s="244">
        <v>14166.977929142482</v>
      </c>
      <c r="F4" s="196">
        <v>11027.89462236002</v>
      </c>
      <c r="G4" s="196">
        <v>8452.32207453316</v>
      </c>
      <c r="H4" s="196">
        <v>7792.7375030096828</v>
      </c>
      <c r="I4" s="196">
        <v>8048.3981191524254</v>
      </c>
      <c r="J4" s="196">
        <v>10334.802151495629</v>
      </c>
      <c r="K4" s="196">
        <v>13440.563805668024</v>
      </c>
      <c r="L4" s="196">
        <v>17328.765497294422</v>
      </c>
      <c r="M4" s="196">
        <v>20082.922531332741</v>
      </c>
      <c r="N4" s="196">
        <f t="shared" ref="N4:N11" si="0">SUM(B4:M4)</f>
        <v>170167.77431131</v>
      </c>
    </row>
    <row r="5" spans="1:14" s="74" customFormat="1" ht="12">
      <c r="A5" s="243" t="s">
        <v>173</v>
      </c>
      <c r="B5" s="244">
        <v>20205.211442418848</v>
      </c>
      <c r="C5" s="244">
        <v>19893.166386910842</v>
      </c>
      <c r="D5" s="244">
        <v>19662.32644030562</v>
      </c>
      <c r="E5" s="244">
        <v>11150.511060999999</v>
      </c>
      <c r="F5" s="244">
        <v>9168.1220959999991</v>
      </c>
      <c r="G5" s="244">
        <v>8369.9334639999997</v>
      </c>
      <c r="H5" s="244">
        <v>7962.9605086828506</v>
      </c>
      <c r="I5" s="244">
        <v>7784.6699982328555</v>
      </c>
      <c r="J5" s="244">
        <v>8704.8128491411517</v>
      </c>
      <c r="K5" s="244">
        <v>13135.075855999996</v>
      </c>
      <c r="L5" s="244">
        <v>16756.354485800002</v>
      </c>
      <c r="M5" s="244">
        <v>20131.118821399996</v>
      </c>
      <c r="N5" s="196">
        <f t="shared" si="0"/>
        <v>162924.26340989216</v>
      </c>
    </row>
    <row r="6" spans="1:14" s="74" customFormat="1" ht="12">
      <c r="A6" s="243" t="s">
        <v>182</v>
      </c>
      <c r="B6" s="244">
        <v>22056.231138374733</v>
      </c>
      <c r="C6" s="244">
        <v>17612.441168614299</v>
      </c>
      <c r="D6" s="244">
        <v>16140.555917349662</v>
      </c>
      <c r="E6" s="244">
        <v>12700.30037967566</v>
      </c>
      <c r="F6" s="244">
        <v>11948.674272138687</v>
      </c>
      <c r="G6" s="244">
        <v>8104.7389681090417</v>
      </c>
      <c r="H6" s="244">
        <v>7552.761860120464</v>
      </c>
      <c r="I6" s="244">
        <v>7913.1296058622011</v>
      </c>
      <c r="J6" s="244">
        <v>9512.4721570544971</v>
      </c>
      <c r="K6" s="244">
        <v>13236.202923498169</v>
      </c>
      <c r="L6" s="244">
        <v>16157.598374748406</v>
      </c>
      <c r="M6" s="244">
        <v>18978.460081062705</v>
      </c>
      <c r="N6" s="196">
        <f t="shared" si="0"/>
        <v>161913.5668466085</v>
      </c>
    </row>
    <row r="7" spans="1:14" s="74" customFormat="1" ht="12">
      <c r="A7" s="243" t="s">
        <v>187</v>
      </c>
      <c r="B7" s="244">
        <v>20414.695697199997</v>
      </c>
      <c r="C7" s="244">
        <v>16681.781302230935</v>
      </c>
      <c r="D7" s="244">
        <v>16432.290710786918</v>
      </c>
      <c r="E7" s="244">
        <v>12068.091523978623</v>
      </c>
      <c r="F7" s="244">
        <v>10838.722607399999</v>
      </c>
      <c r="G7" s="244">
        <v>8582.739557400002</v>
      </c>
      <c r="H7" s="244">
        <v>8024.1053863999996</v>
      </c>
      <c r="I7" s="244">
        <v>7694.3480824000017</v>
      </c>
      <c r="J7" s="244">
        <v>8809.2105876000023</v>
      </c>
      <c r="K7" s="244">
        <v>13094.066603000003</v>
      </c>
      <c r="L7" s="244">
        <v>16139.0916548</v>
      </c>
      <c r="M7" s="244">
        <v>18138.5645926</v>
      </c>
      <c r="N7" s="196">
        <f t="shared" si="0"/>
        <v>156917.70830579643</v>
      </c>
    </row>
    <row r="8" spans="1:14" s="74" customFormat="1" ht="12">
      <c r="A8" s="243" t="s">
        <v>196</v>
      </c>
      <c r="B8" s="244">
        <v>20176.025784691454</v>
      </c>
      <c r="C8" s="244">
        <v>18164.750606779115</v>
      </c>
      <c r="D8" s="244">
        <v>17200.598888257657</v>
      </c>
      <c r="E8" s="244">
        <v>14288.328006858932</v>
      </c>
      <c r="F8" s="244">
        <v>11521.628364990023</v>
      </c>
      <c r="G8" s="244">
        <v>7952.1760964610366</v>
      </c>
      <c r="H8" s="244">
        <v>7518.2408620681244</v>
      </c>
      <c r="I8" s="244">
        <v>7904.9501709583219</v>
      </c>
      <c r="J8" s="244">
        <v>8953.0489600209839</v>
      </c>
      <c r="K8" s="244">
        <v>12887.296510599999</v>
      </c>
      <c r="L8" s="244">
        <v>16133.109281400002</v>
      </c>
      <c r="M8" s="244">
        <v>19005.054783200001</v>
      </c>
      <c r="N8" s="196">
        <f t="shared" si="0"/>
        <v>161705.20831628566</v>
      </c>
    </row>
    <row r="9" spans="1:14" s="74" customFormat="1" ht="12">
      <c r="A9" s="243" t="s">
        <v>284</v>
      </c>
      <c r="B9" s="244">
        <v>19443.893473</v>
      </c>
      <c r="C9" s="244">
        <v>15892.034386651603</v>
      </c>
      <c r="D9" s="244">
        <v>16313.952054121697</v>
      </c>
      <c r="E9" s="244">
        <v>13523.164816279999</v>
      </c>
      <c r="F9" s="244">
        <v>9408.3478437360027</v>
      </c>
      <c r="G9" s="244">
        <v>7948.1444100559984</v>
      </c>
      <c r="H9" s="244">
        <v>7511.9053000000004</v>
      </c>
      <c r="I9" s="244">
        <v>7457.2335599999997</v>
      </c>
      <c r="J9" s="244">
        <v>9301.849553</v>
      </c>
      <c r="K9" s="244">
        <v>11147.413182376002</v>
      </c>
      <c r="L9" s="244">
        <v>14951.953478183999</v>
      </c>
      <c r="M9" s="244">
        <v>18193.573783816002</v>
      </c>
      <c r="N9" s="196">
        <f t="shared" si="0"/>
        <v>151093.4658412213</v>
      </c>
    </row>
    <row r="10" spans="1:14" s="74" customFormat="1" ht="12">
      <c r="A10" s="243" t="s">
        <v>309</v>
      </c>
      <c r="B10" s="244">
        <v>17250.727659492997</v>
      </c>
      <c r="C10" s="244">
        <v>15720.919288129891</v>
      </c>
      <c r="D10" s="244">
        <v>14975.678906586258</v>
      </c>
      <c r="E10" s="244">
        <v>12947.129540670849</v>
      </c>
      <c r="F10" s="244">
        <v>9390.8753124830073</v>
      </c>
      <c r="G10" s="244">
        <v>7110.7652937417606</v>
      </c>
      <c r="H10" s="244">
        <v>7057.8295559999988</v>
      </c>
      <c r="I10" s="244">
        <v>7065.552075999999</v>
      </c>
      <c r="J10" s="244">
        <v>7304.3957709999986</v>
      </c>
      <c r="K10" s="244">
        <v>10630.693201999999</v>
      </c>
      <c r="L10" s="244">
        <v>14252.357816999996</v>
      </c>
      <c r="M10" s="244">
        <v>17216.104485</v>
      </c>
      <c r="N10" s="196">
        <f t="shared" si="0"/>
        <v>140923.02890810475</v>
      </c>
    </row>
    <row r="11" spans="1:14" s="74" customFormat="1" ht="12">
      <c r="A11" s="243" t="s">
        <v>321</v>
      </c>
      <c r="B11" s="244">
        <f>+'3'!B6</f>
        <v>18517.571820000001</v>
      </c>
      <c r="C11" s="244">
        <f>+'3'!C6</f>
        <v>13586.777025000001</v>
      </c>
      <c r="D11" s="244">
        <f>+'3'!D6</f>
        <v>12858.471777999996</v>
      </c>
      <c r="E11" s="244">
        <f>+'3'!E6</f>
        <v>10261.945574999998</v>
      </c>
      <c r="F11" s="244">
        <f>+'3'!F6</f>
        <v>8069.7874280000015</v>
      </c>
      <c r="G11" s="244">
        <f>+'3'!G6</f>
        <v>6990.6236350000008</v>
      </c>
      <c r="H11" s="244">
        <f>+'3'!H6</f>
        <v>6476.2929439999989</v>
      </c>
      <c r="I11" s="244">
        <f>+'3'!I6</f>
        <v>6260.8780730000035</v>
      </c>
      <c r="J11" s="244">
        <f>+'3'!J6</f>
        <v>7429.3480159999999</v>
      </c>
      <c r="K11" s="244">
        <f>+'3'!K6</f>
        <v>10498.539273000002</v>
      </c>
      <c r="L11" s="244">
        <f>+'3'!L6</f>
        <v>14786.581451999999</v>
      </c>
      <c r="M11" s="244">
        <f>+'3'!M6</f>
        <v>16631.931901</v>
      </c>
      <c r="N11" s="196">
        <f t="shared" si="0"/>
        <v>132368.74891999998</v>
      </c>
    </row>
    <row r="12" spans="1:14" s="74" customFormat="1" ht="12">
      <c r="A12" s="243" t="s">
        <v>171</v>
      </c>
      <c r="B12" s="196">
        <f>+B11-B10</f>
        <v>1266.8441605070038</v>
      </c>
      <c r="C12" s="196">
        <f t="shared" ref="C12:J12" si="1">+C11-C10</f>
        <v>-2134.1422631298901</v>
      </c>
      <c r="D12" s="196">
        <f t="shared" si="1"/>
        <v>-2117.2071285862621</v>
      </c>
      <c r="E12" s="196">
        <f t="shared" si="1"/>
        <v>-2685.1839656708507</v>
      </c>
      <c r="F12" s="196">
        <f t="shared" si="1"/>
        <v>-1321.0878844830058</v>
      </c>
      <c r="G12" s="196">
        <f t="shared" si="1"/>
        <v>-120.14165874175978</v>
      </c>
      <c r="H12" s="196">
        <f t="shared" si="1"/>
        <v>-581.53661199999988</v>
      </c>
      <c r="I12" s="196">
        <f t="shared" si="1"/>
        <v>-804.67400299999554</v>
      </c>
      <c r="J12" s="196">
        <f t="shared" si="1"/>
        <v>124.95224500000131</v>
      </c>
      <c r="K12" s="196">
        <f t="shared" ref="K12:M12" si="2">+K11-K10</f>
        <v>-132.15392899999642</v>
      </c>
      <c r="L12" s="196">
        <f t="shared" si="2"/>
        <v>534.2236350000021</v>
      </c>
      <c r="M12" s="196">
        <f t="shared" si="2"/>
        <v>-584.17258399999992</v>
      </c>
      <c r="N12" s="196">
        <f t="shared" ref="N12" si="3">+N11-N10</f>
        <v>-8554.2799881047686</v>
      </c>
    </row>
    <row r="13" spans="1:14" s="74" customFormat="1" ht="12">
      <c r="A13" s="245" t="s">
        <v>171</v>
      </c>
      <c r="B13" s="201">
        <f>+(B11-B10)/B10</f>
        <v>7.3437143378115133E-2</v>
      </c>
      <c r="C13" s="201">
        <f t="shared" ref="C13:J13" si="4">+(C11-C10)/C10</f>
        <v>-0.13575174733841922</v>
      </c>
      <c r="D13" s="201">
        <f t="shared" si="4"/>
        <v>-0.14137637043320425</v>
      </c>
      <c r="E13" s="201">
        <f t="shared" si="4"/>
        <v>-0.20739608399188994</v>
      </c>
      <c r="F13" s="201">
        <f t="shared" si="4"/>
        <v>-0.14067782187746902</v>
      </c>
      <c r="G13" s="201">
        <f t="shared" si="4"/>
        <v>-1.6895742410102804E-2</v>
      </c>
      <c r="H13" s="201">
        <f t="shared" si="4"/>
        <v>-8.2395955780148342E-2</v>
      </c>
      <c r="I13" s="201">
        <f t="shared" si="4"/>
        <v>-0.11388692551474949</v>
      </c>
      <c r="J13" s="201">
        <f t="shared" si="4"/>
        <v>1.7106445066419902E-2</v>
      </c>
      <c r="K13" s="201">
        <f t="shared" ref="K13:M13" si="5">+(K11-K10)/K10</f>
        <v>-1.2431355744057569E-2</v>
      </c>
      <c r="L13" s="201">
        <f t="shared" si="5"/>
        <v>3.7483175896888321E-2</v>
      </c>
      <c r="M13" s="201">
        <f t="shared" si="5"/>
        <v>-3.3931751779792935E-2</v>
      </c>
      <c r="N13" s="201">
        <f t="shared" ref="N13" si="6">+(N11-N10)/N10</f>
        <v>-6.0701789156710324E-2</v>
      </c>
    </row>
    <row r="14" spans="1:14" s="74" customFormat="1" ht="12">
      <c r="A14" s="243" t="s">
        <v>175</v>
      </c>
      <c r="B14" s="244">
        <v>16476.822179766987</v>
      </c>
      <c r="C14" s="244">
        <v>11652.657417777555</v>
      </c>
      <c r="D14" s="244">
        <v>9380.6852703481654</v>
      </c>
      <c r="E14" s="244">
        <v>7846.1932239972994</v>
      </c>
      <c r="F14" s="196">
        <v>5061.2887705423545</v>
      </c>
      <c r="G14" s="196">
        <v>3193.7768574279994</v>
      </c>
      <c r="H14" s="196">
        <v>3007.0443668119992</v>
      </c>
      <c r="I14" s="196">
        <v>3096.8376864330003</v>
      </c>
      <c r="J14" s="196">
        <v>4788.2164451532044</v>
      </c>
      <c r="K14" s="196">
        <v>7068.3588332386571</v>
      </c>
      <c r="L14" s="196">
        <v>10311.594856714655</v>
      </c>
      <c r="M14" s="196">
        <v>12429.309362674659</v>
      </c>
      <c r="N14" s="196">
        <f t="shared" ref="N14:N21" si="7">SUM(B14:M14)</f>
        <v>94312.785270886539</v>
      </c>
    </row>
    <row r="15" spans="1:14" s="74" customFormat="1" ht="12">
      <c r="A15" s="243" t="s">
        <v>176</v>
      </c>
      <c r="B15" s="244">
        <v>12397.069831099545</v>
      </c>
      <c r="C15" s="244">
        <v>13087.221872299897</v>
      </c>
      <c r="D15" s="244">
        <v>12575.416378406891</v>
      </c>
      <c r="E15" s="244">
        <v>5467.8344290000005</v>
      </c>
      <c r="F15" s="244">
        <v>3743.2424710000005</v>
      </c>
      <c r="G15" s="244">
        <v>3165.3654920000004</v>
      </c>
      <c r="H15" s="244">
        <v>3043.6241652031031</v>
      </c>
      <c r="I15" s="244">
        <v>2999.7638298816933</v>
      </c>
      <c r="J15" s="244">
        <v>3661.2204678348289</v>
      </c>
      <c r="K15" s="244">
        <v>6796.5151675803772</v>
      </c>
      <c r="L15" s="244">
        <v>9833.6370210698296</v>
      </c>
      <c r="M15" s="244">
        <v>12263.30225307093</v>
      </c>
      <c r="N15" s="196">
        <f t="shared" si="7"/>
        <v>89034.213378447079</v>
      </c>
    </row>
    <row r="16" spans="1:14" s="74" customFormat="1" ht="12">
      <c r="A16" s="243" t="s">
        <v>183</v>
      </c>
      <c r="B16" s="244">
        <v>14046.377311420394</v>
      </c>
      <c r="C16" s="244">
        <v>10951.410166529384</v>
      </c>
      <c r="D16" s="244">
        <v>9402.3983900456515</v>
      </c>
      <c r="E16" s="244">
        <v>6672.4892621367935</v>
      </c>
      <c r="F16" s="244">
        <v>6033.9070927347129</v>
      </c>
      <c r="G16" s="244">
        <v>3097.6822750865108</v>
      </c>
      <c r="H16" s="244">
        <v>2995.5989487909433</v>
      </c>
      <c r="I16" s="244">
        <v>2998.0573648818945</v>
      </c>
      <c r="J16" s="244">
        <v>4052.1427974123826</v>
      </c>
      <c r="K16" s="244">
        <v>6857.3032858455736</v>
      </c>
      <c r="L16" s="244">
        <v>9198.7341189238577</v>
      </c>
      <c r="M16" s="244">
        <v>11460.965005056434</v>
      </c>
      <c r="N16" s="196">
        <f t="shared" si="7"/>
        <v>87767.066018864542</v>
      </c>
    </row>
    <row r="17" spans="1:14" s="74" customFormat="1" ht="12">
      <c r="A17" s="243" t="s">
        <v>188</v>
      </c>
      <c r="B17" s="244">
        <v>12828.653282152001</v>
      </c>
      <c r="C17" s="244">
        <v>10230.655329161164</v>
      </c>
      <c r="D17" s="244">
        <v>9811.6371772054445</v>
      </c>
      <c r="E17" s="244">
        <v>6347.7918524037395</v>
      </c>
      <c r="F17" s="244">
        <v>5236.2863215845528</v>
      </c>
      <c r="G17" s="244">
        <v>3234.8364849425575</v>
      </c>
      <c r="H17" s="244">
        <v>3001.1451649450755</v>
      </c>
      <c r="I17" s="244">
        <v>2961.1161144077792</v>
      </c>
      <c r="J17" s="244">
        <v>3737.8987321997274</v>
      </c>
      <c r="K17" s="244">
        <v>7281.3866980098837</v>
      </c>
      <c r="L17" s="244">
        <v>9737.8378540964059</v>
      </c>
      <c r="M17" s="244">
        <v>11519.251238123004</v>
      </c>
      <c r="N17" s="196">
        <f t="shared" si="7"/>
        <v>85928.496249231335</v>
      </c>
    </row>
    <row r="18" spans="1:14" s="74" customFormat="1" ht="12">
      <c r="A18" s="243" t="s">
        <v>197</v>
      </c>
      <c r="B18" s="244">
        <v>13037.750163676315</v>
      </c>
      <c r="C18" s="244">
        <v>12001.977727090547</v>
      </c>
      <c r="D18" s="244">
        <v>10844.610714460185</v>
      </c>
      <c r="E18" s="244">
        <v>8602.3087977396353</v>
      </c>
      <c r="F18" s="244">
        <v>5992.6151067167639</v>
      </c>
      <c r="G18" s="244">
        <v>3174.1252102263697</v>
      </c>
      <c r="H18" s="244">
        <v>2786.1713241585499</v>
      </c>
      <c r="I18" s="244">
        <v>3049.7825915463495</v>
      </c>
      <c r="J18" s="244">
        <v>3938.4654690859302</v>
      </c>
      <c r="K18" s="244">
        <v>7227.680271653624</v>
      </c>
      <c r="L18" s="244">
        <v>9693.6752158233594</v>
      </c>
      <c r="M18" s="244">
        <v>12141.438030796044</v>
      </c>
      <c r="N18" s="196">
        <f t="shared" si="7"/>
        <v>92490.600622973667</v>
      </c>
    </row>
    <row r="19" spans="1:14" s="74" customFormat="1" ht="12">
      <c r="A19" s="243" t="s">
        <v>285</v>
      </c>
      <c r="B19" s="244">
        <v>12108.59828866639</v>
      </c>
      <c r="C19" s="244">
        <v>9829.5325508641927</v>
      </c>
      <c r="D19" s="244">
        <v>9943.7774034915819</v>
      </c>
      <c r="E19" s="244">
        <v>7782.3585524380142</v>
      </c>
      <c r="F19" s="244">
        <v>3971.3348682932165</v>
      </c>
      <c r="G19" s="244">
        <v>3002.0462708415785</v>
      </c>
      <c r="H19" s="244">
        <v>2836.0209574157179</v>
      </c>
      <c r="I19" s="244">
        <v>2853.2195907728974</v>
      </c>
      <c r="J19" s="244">
        <v>4208.0784534658869</v>
      </c>
      <c r="K19" s="244">
        <v>5671.6382388346465</v>
      </c>
      <c r="L19" s="244">
        <v>8529.203142023347</v>
      </c>
      <c r="M19" s="244">
        <v>11334.180334263327</v>
      </c>
      <c r="N19" s="196">
        <f t="shared" si="7"/>
        <v>82069.98865137079</v>
      </c>
    </row>
    <row r="20" spans="1:14" s="74" customFormat="1" ht="12">
      <c r="A20" s="243" t="s">
        <v>310</v>
      </c>
      <c r="B20" s="244">
        <v>10483.732458235478</v>
      </c>
      <c r="C20" s="244">
        <v>9991.8577184010446</v>
      </c>
      <c r="D20" s="244">
        <v>9008.8427346397639</v>
      </c>
      <c r="E20" s="244">
        <v>7307.0193761318142</v>
      </c>
      <c r="F20" s="244">
        <v>4265.2032931853355</v>
      </c>
      <c r="G20" s="244">
        <v>2780.6882968294094</v>
      </c>
      <c r="H20" s="244">
        <v>2578.1191059999996</v>
      </c>
      <c r="I20" s="244">
        <v>2659.5106129999999</v>
      </c>
      <c r="J20" s="244">
        <v>2790.4697320000005</v>
      </c>
      <c r="K20" s="244">
        <v>5038.0440149296774</v>
      </c>
      <c r="L20" s="244">
        <v>8464.0722282333627</v>
      </c>
      <c r="M20" s="244">
        <v>10435.174059932653</v>
      </c>
      <c r="N20" s="196">
        <f t="shared" si="7"/>
        <v>75802.733631518538</v>
      </c>
    </row>
    <row r="21" spans="1:14" s="74" customFormat="1" ht="12">
      <c r="A21" s="243" t="s">
        <v>322</v>
      </c>
      <c r="B21" s="244">
        <f>+'3'!B14</f>
        <v>11743.144724</v>
      </c>
      <c r="C21" s="244">
        <f>+'3'!C14</f>
        <v>8169.2458019999985</v>
      </c>
      <c r="D21" s="244">
        <f>+'3'!D14</f>
        <v>7498.8868439999987</v>
      </c>
      <c r="E21" s="244">
        <f>+'3'!E14</f>
        <v>5470.2520000000004</v>
      </c>
      <c r="F21" s="244">
        <f>+'3'!F14</f>
        <v>3435.6596740000014</v>
      </c>
      <c r="G21" s="244">
        <f>+'3'!G14</f>
        <v>2717.9160650000003</v>
      </c>
      <c r="H21" s="244">
        <f>+'3'!H14</f>
        <v>2445.0127619999998</v>
      </c>
      <c r="I21" s="244">
        <f>+'3'!I14</f>
        <v>2494.4386650000006</v>
      </c>
      <c r="J21" s="244">
        <f>+'3'!J14</f>
        <v>3214.6343040000002</v>
      </c>
      <c r="K21" s="244">
        <f>+'3'!K14</f>
        <v>5912.5939490000001</v>
      </c>
      <c r="L21" s="244">
        <f>+'3'!L14</f>
        <v>9030.3947310000003</v>
      </c>
      <c r="M21" s="244">
        <f>+'3'!M14</f>
        <v>10452.603825999999</v>
      </c>
      <c r="N21" s="196">
        <f t="shared" si="7"/>
        <v>72584.783345999997</v>
      </c>
    </row>
    <row r="22" spans="1:14" s="75" customFormat="1" ht="12">
      <c r="A22" s="243" t="s">
        <v>174</v>
      </c>
      <c r="B22" s="196">
        <f>+B21-B20</f>
        <v>1259.4122657645221</v>
      </c>
      <c r="C22" s="196">
        <f t="shared" ref="C22:J22" si="8">+C21-C20</f>
        <v>-1822.6119164010461</v>
      </c>
      <c r="D22" s="196">
        <f t="shared" si="8"/>
        <v>-1509.9558906397651</v>
      </c>
      <c r="E22" s="196">
        <f t="shared" si="8"/>
        <v>-1836.7673761318138</v>
      </c>
      <c r="F22" s="196">
        <f t="shared" si="8"/>
        <v>-829.54361918533414</v>
      </c>
      <c r="G22" s="196">
        <f t="shared" si="8"/>
        <v>-62.772231829409066</v>
      </c>
      <c r="H22" s="196">
        <f t="shared" si="8"/>
        <v>-133.10634399999981</v>
      </c>
      <c r="I22" s="196">
        <f t="shared" si="8"/>
        <v>-165.07194799999934</v>
      </c>
      <c r="J22" s="196">
        <f t="shared" si="8"/>
        <v>424.16457199999968</v>
      </c>
      <c r="K22" s="196">
        <f t="shared" ref="K22:N22" si="9">+K21-K20</f>
        <v>874.54993407032271</v>
      </c>
      <c r="L22" s="196">
        <f t="shared" si="9"/>
        <v>566.32250276663763</v>
      </c>
      <c r="M22" s="196">
        <f t="shared" si="9"/>
        <v>17.429766067345554</v>
      </c>
      <c r="N22" s="196">
        <f t="shared" si="9"/>
        <v>-3217.9502855185419</v>
      </c>
    </row>
    <row r="23" spans="1:14" s="74" customFormat="1" ht="12">
      <c r="A23" s="245" t="s">
        <v>174</v>
      </c>
      <c r="B23" s="201">
        <f>+(B21-B20)/B20</f>
        <v>0.12013014170112601</v>
      </c>
      <c r="C23" s="201">
        <f t="shared" ref="C23:J23" si="10">+(C21-C20)/C20</f>
        <v>-0.182409714766506</v>
      </c>
      <c r="D23" s="201">
        <f t="shared" si="10"/>
        <v>-0.16760819731416299</v>
      </c>
      <c r="E23" s="201">
        <f t="shared" si="10"/>
        <v>-0.25137026215252228</v>
      </c>
      <c r="F23" s="201">
        <f t="shared" si="10"/>
        <v>-0.19449099190904334</v>
      </c>
      <c r="G23" s="201">
        <f t="shared" si="10"/>
        <v>-2.2574350350948392E-2</v>
      </c>
      <c r="H23" s="201">
        <f t="shared" si="10"/>
        <v>-5.1629245402287409E-2</v>
      </c>
      <c r="I23" s="201">
        <f t="shared" si="10"/>
        <v>-6.206854268342013E-2</v>
      </c>
      <c r="J23" s="201">
        <f t="shared" si="10"/>
        <v>0.15200472061597678</v>
      </c>
      <c r="K23" s="201">
        <f t="shared" ref="K23:N23" si="11">+(K21-K20)/K20</f>
        <v>0.17358918093583386</v>
      </c>
      <c r="L23" s="201">
        <f t="shared" si="11"/>
        <v>6.6908987482121415E-2</v>
      </c>
      <c r="M23" s="201">
        <f t="shared" si="11"/>
        <v>1.6702899220694017E-3</v>
      </c>
      <c r="N23" s="201">
        <f t="shared" si="11"/>
        <v>-4.2451639028760937E-2</v>
      </c>
    </row>
    <row r="24" spans="1:14" s="74" customFormat="1" ht="12">
      <c r="A24" s="342"/>
      <c r="B24" s="342"/>
      <c r="C24" s="342"/>
      <c r="D24" s="342"/>
      <c r="E24" s="342"/>
      <c r="F24" s="342"/>
      <c r="G24" s="342"/>
      <c r="H24" s="342"/>
      <c r="I24" s="342"/>
      <c r="J24" s="342"/>
      <c r="K24" s="342"/>
      <c r="L24" s="342"/>
      <c r="M24" s="342"/>
      <c r="N24" s="100"/>
    </row>
    <row r="25" spans="1:14" s="74" customFormat="1" ht="12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</row>
    <row r="26" spans="1:14" s="74" customFormat="1" ht="12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</row>
    <row r="27" spans="1:14" s="74" customFormat="1">
      <c r="A27" s="341"/>
      <c r="B27" s="341">
        <v>1</v>
      </c>
      <c r="C27" s="341">
        <v>2</v>
      </c>
      <c r="D27" s="341">
        <v>3</v>
      </c>
      <c r="E27" s="341">
        <v>4</v>
      </c>
      <c r="F27" s="341">
        <v>5</v>
      </c>
      <c r="G27" s="341">
        <v>6</v>
      </c>
      <c r="H27" s="341">
        <v>7</v>
      </c>
      <c r="I27" s="341">
        <v>8</v>
      </c>
      <c r="J27" s="341">
        <v>9</v>
      </c>
      <c r="K27" s="341">
        <v>10</v>
      </c>
      <c r="L27" s="341">
        <v>11</v>
      </c>
      <c r="M27" s="341">
        <v>12</v>
      </c>
      <c r="N27" s="103"/>
    </row>
    <row r="28" spans="1:14" s="74" customFormat="1">
      <c r="A28" s="341" t="s">
        <v>59</v>
      </c>
      <c r="B28" s="341" t="s">
        <v>8</v>
      </c>
      <c r="C28" s="341" t="s">
        <v>9</v>
      </c>
      <c r="D28" s="341" t="s">
        <v>10</v>
      </c>
      <c r="E28" s="341" t="s">
        <v>11</v>
      </c>
      <c r="F28" s="341" t="s">
        <v>12</v>
      </c>
      <c r="G28" s="341" t="s">
        <v>13</v>
      </c>
      <c r="H28" s="341" t="s">
        <v>14</v>
      </c>
      <c r="I28" s="341" t="s">
        <v>15</v>
      </c>
      <c r="J28" s="341" t="s">
        <v>16</v>
      </c>
      <c r="K28" s="341" t="s">
        <v>17</v>
      </c>
      <c r="L28" s="341" t="s">
        <v>18</v>
      </c>
      <c r="M28" s="341" t="s">
        <v>19</v>
      </c>
      <c r="N28" s="103"/>
    </row>
    <row r="29" spans="1:14" s="74" customFormat="1">
      <c r="A29" s="341" t="s">
        <v>286</v>
      </c>
      <c r="B29" s="340">
        <f>+MAX(B4:B10)</f>
        <v>24789.614332580783</v>
      </c>
      <c r="C29" s="340">
        <f t="shared" ref="C29:M29" si="12">+MAX(C4:C10)</f>
        <v>19893.166386910842</v>
      </c>
      <c r="D29" s="340">
        <f t="shared" si="12"/>
        <v>19662.32644030562</v>
      </c>
      <c r="E29" s="340">
        <f t="shared" si="12"/>
        <v>14288.328006858932</v>
      </c>
      <c r="F29" s="340">
        <f t="shared" si="12"/>
        <v>11948.674272138687</v>
      </c>
      <c r="G29" s="340">
        <f t="shared" si="12"/>
        <v>8582.739557400002</v>
      </c>
      <c r="H29" s="340">
        <f t="shared" si="12"/>
        <v>8024.1053863999996</v>
      </c>
      <c r="I29" s="340">
        <f t="shared" si="12"/>
        <v>8048.3981191524254</v>
      </c>
      <c r="J29" s="340">
        <f t="shared" si="12"/>
        <v>10334.802151495629</v>
      </c>
      <c r="K29" s="340">
        <f t="shared" si="12"/>
        <v>13440.563805668024</v>
      </c>
      <c r="L29" s="340">
        <f t="shared" si="12"/>
        <v>17328.765497294422</v>
      </c>
      <c r="M29" s="340">
        <f t="shared" si="12"/>
        <v>20131.118821399996</v>
      </c>
      <c r="N29" s="103"/>
    </row>
    <row r="30" spans="1:14" s="74" customFormat="1">
      <c r="A30" s="341" t="s">
        <v>287</v>
      </c>
      <c r="B30" s="340">
        <f>+MIN(B4:B10)</f>
        <v>17250.727659492997</v>
      </c>
      <c r="C30" s="340">
        <f t="shared" ref="C30:M30" si="13">+MIN(C4:C10)</f>
        <v>15720.919288129891</v>
      </c>
      <c r="D30" s="340">
        <f t="shared" si="13"/>
        <v>14975.678906586258</v>
      </c>
      <c r="E30" s="340">
        <f t="shared" si="13"/>
        <v>11150.511060999999</v>
      </c>
      <c r="F30" s="340">
        <f t="shared" si="13"/>
        <v>9168.1220959999991</v>
      </c>
      <c r="G30" s="340">
        <f t="shared" si="13"/>
        <v>7110.7652937417606</v>
      </c>
      <c r="H30" s="340">
        <f t="shared" si="13"/>
        <v>7057.8295559999988</v>
      </c>
      <c r="I30" s="340">
        <f t="shared" si="13"/>
        <v>7065.552075999999</v>
      </c>
      <c r="J30" s="340">
        <f t="shared" si="13"/>
        <v>7304.3957709999986</v>
      </c>
      <c r="K30" s="340">
        <f t="shared" si="13"/>
        <v>10630.693201999999</v>
      </c>
      <c r="L30" s="340">
        <f t="shared" si="13"/>
        <v>14252.357816999996</v>
      </c>
      <c r="M30" s="340">
        <f t="shared" si="13"/>
        <v>17216.104485</v>
      </c>
      <c r="N30" s="103"/>
    </row>
    <row r="31" spans="1:14" s="74" customFormat="1">
      <c r="A31" s="341" t="s">
        <v>323</v>
      </c>
      <c r="B31" s="340">
        <f>+B29-B30</f>
        <v>7538.8866730877853</v>
      </c>
      <c r="C31" s="340">
        <f t="shared" ref="C31:M31" si="14">+C29-C30</f>
        <v>4172.2470987809502</v>
      </c>
      <c r="D31" s="340">
        <f t="shared" si="14"/>
        <v>4686.6475337193624</v>
      </c>
      <c r="E31" s="340">
        <f t="shared" si="14"/>
        <v>3137.8169458589327</v>
      </c>
      <c r="F31" s="340">
        <f t="shared" si="14"/>
        <v>2780.5521761386881</v>
      </c>
      <c r="G31" s="340">
        <f t="shared" si="14"/>
        <v>1471.9742636582414</v>
      </c>
      <c r="H31" s="340">
        <f t="shared" si="14"/>
        <v>966.27583040000081</v>
      </c>
      <c r="I31" s="340">
        <f t="shared" si="14"/>
        <v>982.84604315242632</v>
      </c>
      <c r="J31" s="340">
        <f t="shared" si="14"/>
        <v>3030.4063804956304</v>
      </c>
      <c r="K31" s="340">
        <f t="shared" si="14"/>
        <v>2809.8706036680251</v>
      </c>
      <c r="L31" s="340">
        <f t="shared" si="14"/>
        <v>3076.4076802944255</v>
      </c>
      <c r="M31" s="340">
        <f t="shared" si="14"/>
        <v>2915.014336399996</v>
      </c>
      <c r="N31" s="103"/>
    </row>
    <row r="32" spans="1:14" s="74" customFormat="1">
      <c r="A32" s="341">
        <v>2023</v>
      </c>
      <c r="B32" s="340">
        <f>+B10</f>
        <v>17250.727659492997</v>
      </c>
      <c r="C32" s="340">
        <f t="shared" ref="C32:M32" si="15">+C10</f>
        <v>15720.919288129891</v>
      </c>
      <c r="D32" s="340">
        <f t="shared" si="15"/>
        <v>14975.678906586258</v>
      </c>
      <c r="E32" s="340">
        <f t="shared" si="15"/>
        <v>12947.129540670849</v>
      </c>
      <c r="F32" s="340">
        <f t="shared" si="15"/>
        <v>9390.8753124830073</v>
      </c>
      <c r="G32" s="340">
        <f t="shared" si="15"/>
        <v>7110.7652937417606</v>
      </c>
      <c r="H32" s="340">
        <f t="shared" si="15"/>
        <v>7057.8295559999988</v>
      </c>
      <c r="I32" s="340">
        <f t="shared" si="15"/>
        <v>7065.552075999999</v>
      </c>
      <c r="J32" s="340">
        <f t="shared" si="15"/>
        <v>7304.3957709999986</v>
      </c>
      <c r="K32" s="340">
        <f t="shared" si="15"/>
        <v>10630.693201999999</v>
      </c>
      <c r="L32" s="340">
        <f t="shared" si="15"/>
        <v>14252.357816999996</v>
      </c>
      <c r="M32" s="340">
        <f t="shared" si="15"/>
        <v>17216.104485</v>
      </c>
      <c r="N32" s="103"/>
    </row>
    <row r="33" spans="1:14" s="74" customFormat="1">
      <c r="A33" s="341">
        <v>2024</v>
      </c>
      <c r="B33" s="340">
        <f>+B11</f>
        <v>18517.571820000001</v>
      </c>
      <c r="C33" s="340">
        <f t="shared" ref="C33:M33" si="16">+C11</f>
        <v>13586.777025000001</v>
      </c>
      <c r="D33" s="340">
        <f t="shared" si="16"/>
        <v>12858.471777999996</v>
      </c>
      <c r="E33" s="340">
        <f t="shared" si="16"/>
        <v>10261.945574999998</v>
      </c>
      <c r="F33" s="340">
        <f t="shared" si="16"/>
        <v>8069.7874280000015</v>
      </c>
      <c r="G33" s="340">
        <f t="shared" si="16"/>
        <v>6990.6236350000008</v>
      </c>
      <c r="H33" s="340">
        <f t="shared" si="16"/>
        <v>6476.2929439999989</v>
      </c>
      <c r="I33" s="340">
        <f t="shared" si="16"/>
        <v>6260.8780730000035</v>
      </c>
      <c r="J33" s="340">
        <f t="shared" si="16"/>
        <v>7429.3480159999999</v>
      </c>
      <c r="K33" s="340">
        <f t="shared" si="16"/>
        <v>10498.539273000002</v>
      </c>
      <c r="L33" s="340">
        <f t="shared" si="16"/>
        <v>14786.581451999999</v>
      </c>
      <c r="M33" s="340">
        <f t="shared" si="16"/>
        <v>16631.931901</v>
      </c>
      <c r="N33" s="103"/>
    </row>
    <row r="34" spans="1:14" s="74" customFormat="1">
      <c r="A34" s="341"/>
      <c r="B34" s="341"/>
      <c r="C34" s="341"/>
      <c r="D34" s="341"/>
      <c r="E34" s="341"/>
      <c r="F34" s="341"/>
      <c r="G34" s="341"/>
      <c r="H34" s="341"/>
      <c r="I34" s="341"/>
      <c r="J34" s="341"/>
      <c r="K34" s="341"/>
      <c r="L34" s="341"/>
      <c r="M34" s="341"/>
      <c r="N34" s="103"/>
    </row>
    <row r="35" spans="1:14" s="74" customFormat="1">
      <c r="A35" s="341" t="s">
        <v>116</v>
      </c>
      <c r="B35" s="341"/>
      <c r="C35" s="341"/>
      <c r="D35" s="341"/>
      <c r="E35" s="341"/>
      <c r="F35" s="341"/>
      <c r="G35" s="341"/>
      <c r="H35" s="341"/>
      <c r="I35" s="341"/>
      <c r="J35" s="341"/>
      <c r="K35" s="341"/>
      <c r="L35" s="341"/>
      <c r="M35" s="341"/>
      <c r="N35" s="103"/>
    </row>
    <row r="36" spans="1:14" s="74" customFormat="1">
      <c r="A36" s="341" t="s">
        <v>286</v>
      </c>
      <c r="B36" s="340">
        <f>+MAX(B14:B20)</f>
        <v>16476.822179766987</v>
      </c>
      <c r="C36" s="340">
        <f t="shared" ref="C36:M36" si="17">+MAX(C14:C20)</f>
        <v>13087.221872299897</v>
      </c>
      <c r="D36" s="340">
        <f t="shared" si="17"/>
        <v>12575.416378406891</v>
      </c>
      <c r="E36" s="340">
        <f t="shared" si="17"/>
        <v>8602.3087977396353</v>
      </c>
      <c r="F36" s="340">
        <f t="shared" si="17"/>
        <v>6033.9070927347129</v>
      </c>
      <c r="G36" s="340">
        <f t="shared" si="17"/>
        <v>3234.8364849425575</v>
      </c>
      <c r="H36" s="340">
        <f t="shared" si="17"/>
        <v>3043.6241652031031</v>
      </c>
      <c r="I36" s="340">
        <f t="shared" si="17"/>
        <v>3096.8376864330003</v>
      </c>
      <c r="J36" s="340">
        <f t="shared" si="17"/>
        <v>4788.2164451532044</v>
      </c>
      <c r="K36" s="340">
        <f t="shared" si="17"/>
        <v>7281.3866980098837</v>
      </c>
      <c r="L36" s="340">
        <f t="shared" si="17"/>
        <v>10311.594856714655</v>
      </c>
      <c r="M36" s="340">
        <f t="shared" si="17"/>
        <v>12429.309362674659</v>
      </c>
      <c r="N36" s="103"/>
    </row>
    <row r="37" spans="1:14" s="74" customFormat="1">
      <c r="A37" s="341" t="s">
        <v>287</v>
      </c>
      <c r="B37" s="340">
        <f>+MIN(B14:B20)</f>
        <v>10483.732458235478</v>
      </c>
      <c r="C37" s="340">
        <f t="shared" ref="C37:M37" si="18">+MIN(C14:C20)</f>
        <v>9829.5325508641927</v>
      </c>
      <c r="D37" s="340">
        <f t="shared" si="18"/>
        <v>9008.8427346397639</v>
      </c>
      <c r="E37" s="340">
        <f t="shared" si="18"/>
        <v>5467.8344290000005</v>
      </c>
      <c r="F37" s="340">
        <f t="shared" si="18"/>
        <v>3743.2424710000005</v>
      </c>
      <c r="G37" s="340">
        <f t="shared" si="18"/>
        <v>2780.6882968294094</v>
      </c>
      <c r="H37" s="340">
        <f t="shared" si="18"/>
        <v>2578.1191059999996</v>
      </c>
      <c r="I37" s="340">
        <f t="shared" si="18"/>
        <v>2659.5106129999999</v>
      </c>
      <c r="J37" s="340">
        <f t="shared" si="18"/>
        <v>2790.4697320000005</v>
      </c>
      <c r="K37" s="340">
        <f t="shared" si="18"/>
        <v>5038.0440149296774</v>
      </c>
      <c r="L37" s="340">
        <f t="shared" si="18"/>
        <v>8464.0722282333627</v>
      </c>
      <c r="M37" s="340">
        <f t="shared" si="18"/>
        <v>10435.174059932653</v>
      </c>
      <c r="N37" s="103"/>
    </row>
    <row r="38" spans="1:14" s="74" customFormat="1">
      <c r="A38" s="341" t="s">
        <v>323</v>
      </c>
      <c r="B38" s="340">
        <f>+B36-B37</f>
        <v>5993.089721531509</v>
      </c>
      <c r="C38" s="340">
        <f t="shared" ref="C38:M38" si="19">+C36-C37</f>
        <v>3257.6893214357042</v>
      </c>
      <c r="D38" s="340">
        <f t="shared" si="19"/>
        <v>3566.5736437671276</v>
      </c>
      <c r="E38" s="340">
        <f t="shared" si="19"/>
        <v>3134.4743687396349</v>
      </c>
      <c r="F38" s="340">
        <f t="shared" si="19"/>
        <v>2290.6646217347125</v>
      </c>
      <c r="G38" s="340">
        <f t="shared" si="19"/>
        <v>454.14818811314808</v>
      </c>
      <c r="H38" s="340">
        <f t="shared" si="19"/>
        <v>465.50505920310343</v>
      </c>
      <c r="I38" s="340">
        <f t="shared" si="19"/>
        <v>437.32707343300035</v>
      </c>
      <c r="J38" s="340">
        <f t="shared" si="19"/>
        <v>1997.7467131532039</v>
      </c>
      <c r="K38" s="340">
        <f t="shared" si="19"/>
        <v>2243.3426830802064</v>
      </c>
      <c r="L38" s="340">
        <f t="shared" si="19"/>
        <v>1847.5226284812925</v>
      </c>
      <c r="M38" s="340">
        <f t="shared" si="19"/>
        <v>1994.1353027420064</v>
      </c>
      <c r="N38" s="103"/>
    </row>
    <row r="39" spans="1:14" s="74" customFormat="1">
      <c r="A39" s="341">
        <v>2023</v>
      </c>
      <c r="B39" s="340">
        <f>+B20</f>
        <v>10483.732458235478</v>
      </c>
      <c r="C39" s="340">
        <f t="shared" ref="C39:M39" si="20">+C20</f>
        <v>9991.8577184010446</v>
      </c>
      <c r="D39" s="340">
        <f t="shared" si="20"/>
        <v>9008.8427346397639</v>
      </c>
      <c r="E39" s="340">
        <f t="shared" si="20"/>
        <v>7307.0193761318142</v>
      </c>
      <c r="F39" s="340">
        <f t="shared" si="20"/>
        <v>4265.2032931853355</v>
      </c>
      <c r="G39" s="340">
        <f t="shared" si="20"/>
        <v>2780.6882968294094</v>
      </c>
      <c r="H39" s="340">
        <f t="shared" si="20"/>
        <v>2578.1191059999996</v>
      </c>
      <c r="I39" s="340">
        <f t="shared" si="20"/>
        <v>2659.5106129999999</v>
      </c>
      <c r="J39" s="340">
        <f t="shared" si="20"/>
        <v>2790.4697320000005</v>
      </c>
      <c r="K39" s="340">
        <f t="shared" si="20"/>
        <v>5038.0440149296774</v>
      </c>
      <c r="L39" s="340">
        <f t="shared" si="20"/>
        <v>8464.0722282333627</v>
      </c>
      <c r="M39" s="340">
        <f t="shared" si="20"/>
        <v>10435.174059932653</v>
      </c>
      <c r="N39" s="103"/>
    </row>
    <row r="40" spans="1:14" s="74" customFormat="1">
      <c r="A40" s="341">
        <v>2024</v>
      </c>
      <c r="B40" s="340">
        <f>+B21</f>
        <v>11743.144724</v>
      </c>
      <c r="C40" s="340">
        <f t="shared" ref="C40:M40" si="21">+C21</f>
        <v>8169.2458019999985</v>
      </c>
      <c r="D40" s="340">
        <f t="shared" si="21"/>
        <v>7498.8868439999987</v>
      </c>
      <c r="E40" s="340">
        <f t="shared" si="21"/>
        <v>5470.2520000000004</v>
      </c>
      <c r="F40" s="340">
        <f t="shared" si="21"/>
        <v>3435.6596740000014</v>
      </c>
      <c r="G40" s="340">
        <f t="shared" si="21"/>
        <v>2717.9160650000003</v>
      </c>
      <c r="H40" s="340">
        <f t="shared" si="21"/>
        <v>2445.0127619999998</v>
      </c>
      <c r="I40" s="340">
        <f t="shared" si="21"/>
        <v>2494.4386650000006</v>
      </c>
      <c r="J40" s="340">
        <f t="shared" si="21"/>
        <v>3214.6343040000002</v>
      </c>
      <c r="K40" s="340">
        <f t="shared" si="21"/>
        <v>5912.5939490000001</v>
      </c>
      <c r="L40" s="340">
        <f t="shared" si="21"/>
        <v>9030.3947310000003</v>
      </c>
      <c r="M40" s="340">
        <f t="shared" si="21"/>
        <v>10452.603825999999</v>
      </c>
      <c r="N40" s="103"/>
    </row>
    <row r="41" spans="1:14" s="74" customFormat="1" ht="12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</row>
    <row r="42" spans="1:14" s="74" customFormat="1" ht="12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</row>
    <row r="43" spans="1:14">
      <c r="A43" s="179"/>
      <c r="B43" s="179"/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</row>
    <row r="44" spans="1:14">
      <c r="A44" s="179"/>
      <c r="B44" s="179"/>
      <c r="C44" s="179"/>
      <c r="D44" s="179"/>
      <c r="E44" s="179"/>
      <c r="F44" s="179"/>
      <c r="G44" s="179"/>
      <c r="H44" s="179"/>
      <c r="I44" s="179"/>
      <c r="J44" s="179"/>
      <c r="K44" s="179"/>
      <c r="L44" s="179"/>
      <c r="M44" s="179"/>
      <c r="N44" s="179"/>
    </row>
    <row r="45" spans="1:14">
      <c r="A45" s="337"/>
      <c r="B45" s="337"/>
      <c r="C45" s="337"/>
      <c r="D45" s="337"/>
      <c r="E45" s="337"/>
      <c r="F45" s="337"/>
      <c r="G45" s="337"/>
      <c r="H45" s="337"/>
      <c r="I45" s="337"/>
      <c r="J45" s="337"/>
      <c r="K45" s="337"/>
      <c r="L45" s="337"/>
      <c r="M45" s="337"/>
      <c r="N45" s="337"/>
    </row>
    <row r="46" spans="1:14">
      <c r="A46" s="337"/>
      <c r="B46" s="337"/>
      <c r="C46" s="337"/>
      <c r="D46" s="337"/>
      <c r="E46" s="337"/>
      <c r="F46" s="337"/>
      <c r="G46" s="337"/>
      <c r="H46" s="337"/>
      <c r="I46" s="337"/>
      <c r="J46" s="337"/>
      <c r="K46" s="337"/>
      <c r="L46" s="337"/>
      <c r="M46" s="337"/>
      <c r="N46" s="337"/>
    </row>
    <row r="47" spans="1:14">
      <c r="A47" s="337"/>
      <c r="B47" s="337"/>
      <c r="C47" s="337"/>
      <c r="D47" s="337"/>
      <c r="E47" s="337"/>
      <c r="F47" s="337"/>
      <c r="G47" s="337"/>
      <c r="H47" s="337"/>
      <c r="I47" s="337"/>
      <c r="J47" s="337"/>
      <c r="K47" s="337"/>
      <c r="L47" s="337"/>
      <c r="M47" s="337"/>
      <c r="N47" s="337"/>
    </row>
    <row r="48" spans="1:14">
      <c r="A48" s="337"/>
      <c r="B48" s="337"/>
      <c r="C48" s="337"/>
      <c r="D48" s="337"/>
      <c r="E48" s="337"/>
      <c r="F48" s="337"/>
      <c r="G48" s="337"/>
      <c r="H48" s="337"/>
      <c r="I48" s="337"/>
      <c r="J48" s="337"/>
      <c r="K48" s="337"/>
      <c r="L48" s="337"/>
      <c r="M48" s="337"/>
      <c r="N48" s="337"/>
    </row>
    <row r="49" spans="1:14">
      <c r="A49" s="337"/>
      <c r="B49" s="337"/>
      <c r="C49" s="337"/>
      <c r="D49" s="337"/>
      <c r="E49" s="337"/>
      <c r="F49" s="337"/>
      <c r="G49" s="337"/>
      <c r="H49" s="337"/>
      <c r="I49" s="337"/>
      <c r="J49" s="337"/>
      <c r="K49" s="337"/>
      <c r="L49" s="337"/>
      <c r="M49" s="337"/>
      <c r="N49" s="337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List47"/>
  <dimension ref="A1:P39"/>
  <sheetViews>
    <sheetView showGridLines="0" zoomScaleNormal="100" zoomScaleSheetLayoutView="100" workbookViewId="0">
      <selection activeCell="K42" sqref="K42"/>
    </sheetView>
  </sheetViews>
  <sheetFormatPr defaultColWidth="9.140625" defaultRowHeight="12"/>
  <cols>
    <col min="1" max="1" width="21" style="66" customWidth="1"/>
    <col min="2" max="2" width="9.5703125" style="131" customWidth="1"/>
    <col min="3" max="3" width="10.7109375" style="131" customWidth="1"/>
    <col min="4" max="4" width="10.7109375" style="66" customWidth="1"/>
    <col min="5" max="5" width="8.7109375" style="66" customWidth="1"/>
    <col min="6" max="6" width="4.7109375" style="131" customWidth="1"/>
    <col min="7" max="7" width="18.7109375" style="66" bestFit="1" customWidth="1"/>
    <col min="8" max="8" width="9.5703125" style="131" customWidth="1"/>
    <col min="9" max="9" width="9.28515625" style="66" customWidth="1"/>
    <col min="10" max="10" width="10.7109375" style="131" customWidth="1"/>
    <col min="11" max="11" width="9.28515625" style="66" customWidth="1"/>
    <col min="12" max="12" width="7.85546875" style="66" customWidth="1"/>
    <col min="13" max="15" width="8.5703125" style="66" customWidth="1"/>
    <col min="16" max="16" width="10.42578125" style="66" customWidth="1"/>
    <col min="17" max="17" width="10" style="66" customWidth="1"/>
    <col min="18" max="18" width="11.42578125" style="66" bestFit="1" customWidth="1"/>
    <col min="19" max="16384" width="9.140625" style="66"/>
  </cols>
  <sheetData>
    <row r="1" spans="1:16" s="76" customFormat="1" ht="18">
      <c r="A1" s="234" t="s">
        <v>288</v>
      </c>
      <c r="B1" s="132"/>
      <c r="C1" s="132"/>
      <c r="D1" s="72"/>
      <c r="E1" s="72"/>
      <c r="F1" s="132"/>
      <c r="G1" s="72"/>
      <c r="H1" s="132"/>
      <c r="K1" s="239" t="str">
        <f>'3'!N1</f>
        <v>IV. čtvrtletí 2023</v>
      </c>
      <c r="M1" s="72"/>
      <c r="N1" s="72"/>
    </row>
    <row r="2" spans="1:16" ht="6" customHeight="1">
      <c r="A2" s="7"/>
      <c r="B2" s="130"/>
      <c r="C2" s="130"/>
      <c r="D2" s="7"/>
      <c r="E2" s="7"/>
      <c r="F2" s="130"/>
      <c r="G2" s="7"/>
      <c r="H2" s="130"/>
      <c r="I2" s="7"/>
      <c r="J2" s="130"/>
      <c r="K2" s="7"/>
      <c r="L2" s="7"/>
      <c r="M2" s="7"/>
      <c r="N2" s="7"/>
      <c r="O2" s="7"/>
      <c r="P2" s="7"/>
    </row>
    <row r="3" spans="1:16" ht="27.75" customHeight="1">
      <c r="A3" s="245"/>
      <c r="B3" s="208" t="s">
        <v>336</v>
      </c>
      <c r="C3" s="208" t="s">
        <v>312</v>
      </c>
      <c r="D3" s="208" t="s">
        <v>324</v>
      </c>
      <c r="E3" s="208" t="s">
        <v>170</v>
      </c>
      <c r="F3" s="135"/>
      <c r="G3" s="245"/>
      <c r="H3" s="208" t="s">
        <v>336</v>
      </c>
      <c r="I3" s="208" t="s">
        <v>312</v>
      </c>
      <c r="J3" s="208" t="s">
        <v>324</v>
      </c>
      <c r="K3" s="208" t="s">
        <v>170</v>
      </c>
    </row>
    <row r="4" spans="1:16" s="79" customFormat="1">
      <c r="A4" s="246" t="s">
        <v>59</v>
      </c>
      <c r="B4" s="216">
        <f>SUM(B5:B20)</f>
        <v>41917.052626000004</v>
      </c>
      <c r="C4" s="216">
        <f>SUM(C5:C20)</f>
        <v>42099.155503999995</v>
      </c>
      <c r="D4" s="216">
        <f t="shared" ref="D4:D20" si="0">+B4-C4</f>
        <v>-182.1028779999906</v>
      </c>
      <c r="E4" s="204">
        <f t="shared" ref="E4:E17" si="1">+B4/C4-1</f>
        <v>-4.3255708058725917E-3</v>
      </c>
      <c r="F4" s="133"/>
      <c r="G4" s="246" t="s">
        <v>116</v>
      </c>
      <c r="H4" s="216">
        <f>SUM(H5:H20)</f>
        <v>25395.592505999997</v>
      </c>
      <c r="I4" s="216">
        <f>SUM(I5:I20)</f>
        <v>23937.290303095691</v>
      </c>
      <c r="J4" s="216">
        <f t="shared" ref="J4:J20" si="2">+H4-I4</f>
        <v>1458.3022029043059</v>
      </c>
      <c r="K4" s="204">
        <f t="shared" ref="K4:K20" si="3">+H4/I4-1</f>
        <v>6.0921774538353235E-2</v>
      </c>
    </row>
    <row r="5" spans="1:16">
      <c r="A5" s="198" t="s">
        <v>40</v>
      </c>
      <c r="B5" s="217">
        <f>+'4.1'!K8+'4.1'!L8+'4.1'!M8</f>
        <v>7161.2434730000004</v>
      </c>
      <c r="C5" s="217">
        <v>6040.451202000002</v>
      </c>
      <c r="D5" s="217">
        <f t="shared" si="0"/>
        <v>1120.7922709999984</v>
      </c>
      <c r="E5" s="247">
        <f t="shared" si="1"/>
        <v>0.18554777342277062</v>
      </c>
      <c r="G5" s="198" t="s">
        <v>40</v>
      </c>
      <c r="H5" s="217">
        <f>+'5.1'!K8+'5.1'!L8+'5.1'!M8</f>
        <v>3230.4407960000003</v>
      </c>
      <c r="I5" s="217">
        <v>2501.448488</v>
      </c>
      <c r="J5" s="217">
        <f t="shared" si="2"/>
        <v>728.99230800000032</v>
      </c>
      <c r="K5" s="247">
        <f t="shared" si="3"/>
        <v>0.29142807117441638</v>
      </c>
    </row>
    <row r="6" spans="1:16">
      <c r="A6" s="198" t="s">
        <v>39</v>
      </c>
      <c r="B6" s="290">
        <f>+'4.1'!K9+'4.1'!L9+'4.1'!M9</f>
        <v>1138.5946549999999</v>
      </c>
      <c r="C6" s="217">
        <v>1143.0283729999996</v>
      </c>
      <c r="D6" s="217">
        <f t="shared" si="0"/>
        <v>-4.4337179999997716</v>
      </c>
      <c r="E6" s="247">
        <f t="shared" si="1"/>
        <v>-3.8789220851648265E-3</v>
      </c>
      <c r="G6" s="198" t="s">
        <v>39</v>
      </c>
      <c r="H6" s="217">
        <f>+'5.1'!K9+'5.1'!L9+'5.1'!M9</f>
        <v>164.62248500000004</v>
      </c>
      <c r="I6" s="217">
        <v>156.80904099999998</v>
      </c>
      <c r="J6" s="217">
        <f t="shared" si="2"/>
        <v>7.8134440000000609</v>
      </c>
      <c r="K6" s="247">
        <f t="shared" si="3"/>
        <v>4.9827764714153622E-2</v>
      </c>
    </row>
    <row r="7" spans="1:16">
      <c r="A7" s="198" t="s">
        <v>38</v>
      </c>
      <c r="B7" s="290">
        <f>+'4.1'!K10+'4.1'!L10+'4.1'!M10</f>
        <v>2800.629097</v>
      </c>
      <c r="C7" s="217">
        <v>3430.6124669999999</v>
      </c>
      <c r="D7" s="217">
        <f t="shared" si="0"/>
        <v>-629.98336999999992</v>
      </c>
      <c r="E7" s="247">
        <f t="shared" si="1"/>
        <v>-0.18363583064539712</v>
      </c>
      <c r="G7" s="198" t="s">
        <v>38</v>
      </c>
      <c r="H7" s="217">
        <f>+'5.1'!K10+'5.1'!L10+'5.1'!M10</f>
        <v>1909.4624819999999</v>
      </c>
      <c r="I7" s="217">
        <v>2286.3185290000001</v>
      </c>
      <c r="J7" s="217">
        <f t="shared" si="2"/>
        <v>-376.85604700000022</v>
      </c>
      <c r="K7" s="247">
        <f t="shared" si="3"/>
        <v>-0.16483094644070928</v>
      </c>
    </row>
    <row r="8" spans="1:16">
      <c r="A8" s="198" t="s">
        <v>60</v>
      </c>
      <c r="B8" s="290">
        <f>+'4.1'!K11+'4.1'!L11+'4.1'!M11</f>
        <v>21.989694999999998</v>
      </c>
      <c r="C8" s="217">
        <v>25.666169</v>
      </c>
      <c r="D8" s="217">
        <f t="shared" si="0"/>
        <v>-3.6764740000000025</v>
      </c>
      <c r="E8" s="247">
        <f t="shared" si="1"/>
        <v>-0.14324202416028675</v>
      </c>
      <c r="G8" s="198" t="s">
        <v>60</v>
      </c>
      <c r="H8" s="217">
        <f>+'5.1'!K11+'5.1'!L11+'5.1'!M11</f>
        <v>18.750863000000003</v>
      </c>
      <c r="I8" s="217">
        <v>19.657266999999997</v>
      </c>
      <c r="J8" s="217">
        <f t="shared" si="2"/>
        <v>-0.90640399999999488</v>
      </c>
      <c r="K8" s="247">
        <f t="shared" si="3"/>
        <v>-4.6110377398851821E-2</v>
      </c>
    </row>
    <row r="9" spans="1:16">
      <c r="A9" s="198" t="s">
        <v>189</v>
      </c>
      <c r="B9" s="290">
        <f>+'4.1'!K12+'4.1'!L12+'4.1'!M12</f>
        <v>29.500206998822605</v>
      </c>
      <c r="C9" s="217">
        <v>25.189170960414664</v>
      </c>
      <c r="D9" s="217">
        <f t="shared" si="0"/>
        <v>4.3110360384079414</v>
      </c>
      <c r="E9" s="247">
        <f t="shared" si="1"/>
        <v>0.17114640434902872</v>
      </c>
      <c r="G9" s="198" t="s">
        <v>189</v>
      </c>
      <c r="H9" s="217">
        <f>+'5.1'!K12+'5.1'!L12+'5.1'!M12</f>
        <v>27.783886998822602</v>
      </c>
      <c r="I9" s="217">
        <v>23.669240960414662</v>
      </c>
      <c r="J9" s="217">
        <f t="shared" si="2"/>
        <v>4.1146460384079404</v>
      </c>
      <c r="K9" s="247">
        <f t="shared" si="3"/>
        <v>0.17383937428705165</v>
      </c>
    </row>
    <row r="10" spans="1:16">
      <c r="A10" s="198" t="s">
        <v>190</v>
      </c>
      <c r="B10" s="290">
        <f>+'4.1'!K13+'4.1'!L13+'4.1'!M13</f>
        <v>0.77453899999999987</v>
      </c>
      <c r="C10" s="217">
        <v>6.0470000000000003E-2</v>
      </c>
      <c r="D10" s="217">
        <f t="shared" si="0"/>
        <v>0.71406899999999984</v>
      </c>
      <c r="E10" s="247">
        <f t="shared" si="1"/>
        <v>11.808648916818255</v>
      </c>
      <c r="G10" s="198" t="s">
        <v>190</v>
      </c>
      <c r="H10" s="217">
        <f>+'5.1'!K13+'5.1'!L13+'5.1'!M13</f>
        <v>0.75853900000000007</v>
      </c>
      <c r="I10" s="217">
        <v>6.0470000000000003E-2</v>
      </c>
      <c r="J10" s="217">
        <f t="shared" si="2"/>
        <v>0.69806900000000005</v>
      </c>
      <c r="K10" s="247">
        <f t="shared" si="3"/>
        <v>11.544054903257814</v>
      </c>
    </row>
    <row r="11" spans="1:16">
      <c r="A11" s="198" t="s">
        <v>37</v>
      </c>
      <c r="B11" s="290">
        <f>+'4.1'!K14+'4.1'!L14+'4.1'!M14</f>
        <v>15491.683655999997</v>
      </c>
      <c r="C11" s="217">
        <v>16486.116769</v>
      </c>
      <c r="D11" s="217">
        <f t="shared" si="0"/>
        <v>-994.43311300000278</v>
      </c>
      <c r="E11" s="247">
        <f t="shared" si="1"/>
        <v>-6.0319426759727013E-2</v>
      </c>
      <c r="G11" s="198" t="s">
        <v>37</v>
      </c>
      <c r="H11" s="217">
        <f>+'5.1'!K14+'5.1'!L14+'5.1'!M14</f>
        <v>10908.941696000002</v>
      </c>
      <c r="I11" s="217">
        <v>10526.667744999999</v>
      </c>
      <c r="J11" s="217">
        <f t="shared" si="2"/>
        <v>382.27395100000285</v>
      </c>
      <c r="K11" s="247">
        <f t="shared" si="3"/>
        <v>3.6314811131146207E-2</v>
      </c>
    </row>
    <row r="12" spans="1:16">
      <c r="A12" s="198" t="s">
        <v>72</v>
      </c>
      <c r="B12" s="290">
        <f>+'4.1'!K15+'4.1'!L15+'4.1'!M15</f>
        <v>647.90099999999995</v>
      </c>
      <c r="C12" s="217">
        <v>550.69000000000005</v>
      </c>
      <c r="D12" s="217">
        <f t="shared" si="0"/>
        <v>97.210999999999899</v>
      </c>
      <c r="E12" s="247">
        <f t="shared" si="1"/>
        <v>0.17652581307087445</v>
      </c>
      <c r="G12" s="198" t="s">
        <v>72</v>
      </c>
      <c r="H12" s="217">
        <f>+'5.1'!K15+'5.1'!L15+'5.1'!M15</f>
        <v>368.70026999999999</v>
      </c>
      <c r="I12" s="217">
        <v>336.60622999999998</v>
      </c>
      <c r="J12" s="217">
        <f t="shared" si="2"/>
        <v>32.094040000000007</v>
      </c>
      <c r="K12" s="247">
        <f t="shared" si="3"/>
        <v>9.5345947696808819E-2</v>
      </c>
    </row>
    <row r="13" spans="1:16">
      <c r="A13" s="198" t="s">
        <v>36</v>
      </c>
      <c r="B13" s="290">
        <f>+'4.1'!K16+'4.1'!L16+'4.1'!M16</f>
        <v>5.5999999999999994E-2</v>
      </c>
      <c r="C13" s="217">
        <v>0</v>
      </c>
      <c r="D13" s="217">
        <f t="shared" si="0"/>
        <v>5.5999999999999994E-2</v>
      </c>
      <c r="E13" s="247">
        <v>0</v>
      </c>
      <c r="G13" s="198" t="s">
        <v>36</v>
      </c>
      <c r="H13" s="217">
        <f>+'5.1'!K16+'5.1'!L16+'5.1'!M16</f>
        <v>5.5999999999999994E-2</v>
      </c>
      <c r="I13" s="217">
        <v>0</v>
      </c>
      <c r="J13" s="217">
        <f t="shared" si="2"/>
        <v>5.5999999999999994E-2</v>
      </c>
      <c r="K13" s="247">
        <v>0</v>
      </c>
    </row>
    <row r="14" spans="1:16">
      <c r="A14" s="198" t="s">
        <v>35</v>
      </c>
      <c r="B14" s="290">
        <f>+'4.1'!K17+'4.1'!L17+'4.1'!M17</f>
        <v>1673.350007</v>
      </c>
      <c r="C14" s="217">
        <v>2101.0555340000001</v>
      </c>
      <c r="D14" s="217">
        <f t="shared" si="0"/>
        <v>-427.70552700000007</v>
      </c>
      <c r="E14" s="247">
        <f t="shared" si="1"/>
        <v>-0.20356697863465423</v>
      </c>
      <c r="G14" s="198" t="s">
        <v>35</v>
      </c>
      <c r="H14" s="217">
        <f>+'5.1'!K17+'5.1'!L17+'5.1'!M17</f>
        <v>245.46740800000003</v>
      </c>
      <c r="I14" s="217">
        <v>198.40148600000001</v>
      </c>
      <c r="J14" s="217">
        <f t="shared" si="2"/>
        <v>47.065922000000029</v>
      </c>
      <c r="K14" s="247">
        <f t="shared" si="3"/>
        <v>0.23722565263447692</v>
      </c>
    </row>
    <row r="15" spans="1:16">
      <c r="A15" s="198" t="s">
        <v>34</v>
      </c>
      <c r="B15" s="290">
        <f>+'4.1'!K18+'4.1'!L18+'4.1'!M18</f>
        <v>115.34213800000001</v>
      </c>
      <c r="C15" s="217">
        <v>76.512298000000001</v>
      </c>
      <c r="D15" s="217">
        <f t="shared" si="0"/>
        <v>38.829840000000004</v>
      </c>
      <c r="E15" s="247">
        <f t="shared" si="1"/>
        <v>0.50749802338965178</v>
      </c>
      <c r="G15" s="198" t="s">
        <v>34</v>
      </c>
      <c r="H15" s="217">
        <f>+'5.1'!K18+'5.1'!L18+'5.1'!M18</f>
        <v>19.549922000000002</v>
      </c>
      <c r="I15" s="217">
        <v>12.833416</v>
      </c>
      <c r="J15" s="217">
        <f t="shared" si="2"/>
        <v>6.7165060000000025</v>
      </c>
      <c r="K15" s="247">
        <f t="shared" si="3"/>
        <v>0.52336073263735883</v>
      </c>
    </row>
    <row r="16" spans="1:16">
      <c r="A16" s="198" t="s">
        <v>33</v>
      </c>
      <c r="B16" s="290">
        <f>+'4.1'!K19+'4.1'!L19+'4.1'!M19</f>
        <v>1376.695293</v>
      </c>
      <c r="C16" s="217">
        <v>1194.9976517633363</v>
      </c>
      <c r="D16" s="217">
        <f t="shared" si="0"/>
        <v>181.69764123666369</v>
      </c>
      <c r="E16" s="247">
        <f t="shared" si="1"/>
        <v>0.15204853412770403</v>
      </c>
      <c r="G16" s="198" t="s">
        <v>33</v>
      </c>
      <c r="H16" s="217">
        <f>+'5.1'!K19+'5.1'!L19+'5.1'!M19</f>
        <v>948.45548500000018</v>
      </c>
      <c r="I16" s="217">
        <v>887.11793664864558</v>
      </c>
      <c r="J16" s="217">
        <f t="shared" si="2"/>
        <v>61.337548351354599</v>
      </c>
      <c r="K16" s="247">
        <f t="shared" si="3"/>
        <v>6.9142495960656136E-2</v>
      </c>
    </row>
    <row r="17" spans="1:14">
      <c r="A17" s="198" t="s">
        <v>32</v>
      </c>
      <c r="B17" s="290">
        <f>+'4.1'!K20+'4.1'!L20+'4.1'!M20</f>
        <v>1703.1981479999997</v>
      </c>
      <c r="C17" s="217">
        <v>1775.3278699999996</v>
      </c>
      <c r="D17" s="217">
        <f t="shared" si="0"/>
        <v>-72.129721999999902</v>
      </c>
      <c r="E17" s="247">
        <f t="shared" si="1"/>
        <v>-4.0628958300530704E-2</v>
      </c>
      <c r="G17" s="198" t="s">
        <v>32</v>
      </c>
      <c r="H17" s="217">
        <f>+'5.1'!K20+'5.1'!L20+'5.1'!M20</f>
        <v>629.20771999999999</v>
      </c>
      <c r="I17" s="217">
        <v>678.22582799999998</v>
      </c>
      <c r="J17" s="217">
        <f t="shared" si="2"/>
        <v>-49.018107999999984</v>
      </c>
      <c r="K17" s="247">
        <f t="shared" si="3"/>
        <v>-7.2274021389819421E-2</v>
      </c>
    </row>
    <row r="18" spans="1:14">
      <c r="A18" s="198" t="s">
        <v>3</v>
      </c>
      <c r="B18" s="290">
        <f>+'4.1'!K21+'4.1'!L21+'4.1'!M21</f>
        <v>0</v>
      </c>
      <c r="C18" s="217">
        <v>0</v>
      </c>
      <c r="D18" s="217">
        <f t="shared" si="0"/>
        <v>0</v>
      </c>
      <c r="E18" s="247">
        <v>0</v>
      </c>
      <c r="G18" s="198" t="s">
        <v>3</v>
      </c>
      <c r="H18" s="217">
        <f>+'5.1'!K21+'5.1'!L21+'5.1'!M21</f>
        <v>0</v>
      </c>
      <c r="I18" s="217">
        <v>0</v>
      </c>
      <c r="J18" s="217">
        <f t="shared" si="2"/>
        <v>0</v>
      </c>
      <c r="K18" s="247">
        <v>0</v>
      </c>
    </row>
    <row r="19" spans="1:14">
      <c r="A19" s="198" t="s">
        <v>31</v>
      </c>
      <c r="B19" s="290">
        <f>+'4.1'!K22+'4.1'!L22+'4.1'!M22</f>
        <v>67.802785999999998</v>
      </c>
      <c r="C19" s="217">
        <v>122.35871499999998</v>
      </c>
      <c r="D19" s="217">
        <f t="shared" si="0"/>
        <v>-54.555928999999978</v>
      </c>
      <c r="E19" s="247">
        <f>+B19/C19-1</f>
        <v>-0.44586876382283014</v>
      </c>
      <c r="G19" s="198" t="s">
        <v>31</v>
      </c>
      <c r="H19" s="217">
        <f>+'5.1'!K22+'5.1'!L22+'5.1'!M22</f>
        <v>47.293996</v>
      </c>
      <c r="I19" s="217">
        <v>71.302733000000003</v>
      </c>
      <c r="J19" s="217">
        <f t="shared" si="2"/>
        <v>-24.008737000000004</v>
      </c>
      <c r="K19" s="247">
        <f t="shared" si="3"/>
        <v>-0.33671552253123316</v>
      </c>
    </row>
    <row r="20" spans="1:14">
      <c r="A20" s="198" t="s">
        <v>30</v>
      </c>
      <c r="B20" s="290">
        <f>+'4.1'!K23+'4.1'!L23+'4.1'!M23</f>
        <v>9688.2919320011788</v>
      </c>
      <c r="C20" s="217">
        <v>9127.0888142762433</v>
      </c>
      <c r="D20" s="217">
        <f t="shared" si="0"/>
        <v>561.20311772493551</v>
      </c>
      <c r="E20" s="247">
        <f>+B20/C20-1</f>
        <v>6.1487636325738615E-2</v>
      </c>
      <c r="G20" s="198" t="s">
        <v>30</v>
      </c>
      <c r="H20" s="217">
        <f>+'5.1'!K23+'5.1'!L23+'5.1'!M23</f>
        <v>6876.1009570011738</v>
      </c>
      <c r="I20" s="217">
        <v>6238.1718924866327</v>
      </c>
      <c r="J20" s="217">
        <f t="shared" si="2"/>
        <v>637.9290645145411</v>
      </c>
      <c r="K20" s="247">
        <f t="shared" si="3"/>
        <v>0.10226218121415909</v>
      </c>
    </row>
    <row r="21" spans="1:14" s="77" customFormat="1" ht="11.25">
      <c r="A21" s="190"/>
      <c r="B21" s="4"/>
      <c r="C21" s="4"/>
      <c r="D21" s="4"/>
      <c r="E21" s="163"/>
      <c r="F21" s="4"/>
      <c r="G21" s="190"/>
      <c r="H21" s="4"/>
      <c r="I21" s="4"/>
      <c r="K21" s="163"/>
    </row>
    <row r="22" spans="1:14" s="77" customFormat="1">
      <c r="A22" s="71"/>
      <c r="B22" s="4"/>
      <c r="C22" s="4"/>
      <c r="D22" s="4"/>
      <c r="E22" s="4"/>
      <c r="F22" s="4"/>
      <c r="G22" s="71"/>
      <c r="H22" s="4"/>
      <c r="I22" s="4"/>
      <c r="J22" s="131"/>
      <c r="K22" s="131"/>
      <c r="L22" s="131"/>
      <c r="M22" s="131"/>
      <c r="N22" s="131"/>
    </row>
    <row r="23" spans="1:14" ht="27.75" customHeight="1">
      <c r="A23" s="245"/>
      <c r="B23" s="208" t="s">
        <v>336</v>
      </c>
      <c r="C23" s="208" t="s">
        <v>312</v>
      </c>
      <c r="D23" s="208" t="s">
        <v>324</v>
      </c>
      <c r="E23" s="208" t="s">
        <v>170</v>
      </c>
      <c r="G23" s="245"/>
      <c r="H23" s="208" t="s">
        <v>336</v>
      </c>
      <c r="I23" s="208" t="s">
        <v>312</v>
      </c>
      <c r="J23" s="208" t="s">
        <v>324</v>
      </c>
      <c r="K23" s="208" t="s">
        <v>170</v>
      </c>
    </row>
    <row r="24" spans="1:14">
      <c r="A24" s="246" t="s">
        <v>59</v>
      </c>
      <c r="B24" s="216">
        <f>SUM(B25:B38)</f>
        <v>41917.052625999997</v>
      </c>
      <c r="C24" s="216">
        <f>SUM(C25:C38)</f>
        <v>42099.159337999998</v>
      </c>
      <c r="D24" s="216">
        <f t="shared" ref="D24:D38" si="4">+B24-C24</f>
        <v>-182.1067120000007</v>
      </c>
      <c r="E24" s="204">
        <f t="shared" ref="E24:E38" si="5">+B24/C24-1</f>
        <v>-4.3256614826421291E-3</v>
      </c>
      <c r="F24" s="133"/>
      <c r="G24" s="246" t="s">
        <v>116</v>
      </c>
      <c r="H24" s="216">
        <f>SUM(H25:H38)</f>
        <v>25395.592505999997</v>
      </c>
      <c r="I24" s="216">
        <f>SUM(I25:I38)</f>
        <v>23937.293778095693</v>
      </c>
      <c r="J24" s="216">
        <f t="shared" ref="J24:J38" si="6">+H24-I24</f>
        <v>1458.2987279043045</v>
      </c>
      <c r="K24" s="204">
        <f t="shared" ref="K24:K38" si="7">+H24/I24-1</f>
        <v>6.0921620523317177E-2</v>
      </c>
    </row>
    <row r="25" spans="1:14">
      <c r="A25" s="198" t="s">
        <v>129</v>
      </c>
      <c r="B25" s="217">
        <f>+'4.2'!K7+'4.2'!L7+'4.2'!M7</f>
        <v>1670.0737650000001</v>
      </c>
      <c r="C25" s="217">
        <v>1403.1290919999999</v>
      </c>
      <c r="D25" s="217">
        <f t="shared" si="4"/>
        <v>266.94467300000019</v>
      </c>
      <c r="E25" s="247">
        <f t="shared" si="5"/>
        <v>0.19024954619072232</v>
      </c>
      <c r="G25" s="198" t="s">
        <v>129</v>
      </c>
      <c r="H25" s="217">
        <f>+'5.2'!K7+'5.2'!L7+'5.2'!M7</f>
        <v>1239.4284730000002</v>
      </c>
      <c r="I25" s="217">
        <v>1076.026519</v>
      </c>
      <c r="J25" s="217">
        <f t="shared" si="6"/>
        <v>163.40195400000016</v>
      </c>
      <c r="K25" s="247">
        <f t="shared" si="7"/>
        <v>0.15185680939523394</v>
      </c>
    </row>
    <row r="26" spans="1:14">
      <c r="A26" s="198" t="s">
        <v>99</v>
      </c>
      <c r="B26" s="290">
        <f>+'4.2'!K8+'4.2'!L8+'4.2'!M8</f>
        <v>2143.1548419999999</v>
      </c>
      <c r="C26" s="217">
        <v>2041.9414789999996</v>
      </c>
      <c r="D26" s="217">
        <f t="shared" si="4"/>
        <v>101.2133630000003</v>
      </c>
      <c r="E26" s="247">
        <f t="shared" si="5"/>
        <v>4.95672202366777E-2</v>
      </c>
      <c r="G26" s="198" t="s">
        <v>99</v>
      </c>
      <c r="H26" s="217">
        <f>+'5.2'!K8+'5.2'!L8+'5.2'!M8</f>
        <v>1403.3646279999996</v>
      </c>
      <c r="I26" s="217">
        <v>1284.1093849999993</v>
      </c>
      <c r="J26" s="217">
        <f t="shared" si="6"/>
        <v>119.25524300000029</v>
      </c>
      <c r="K26" s="247">
        <f t="shared" si="7"/>
        <v>9.2870003438219939E-2</v>
      </c>
    </row>
    <row r="27" spans="1:14">
      <c r="A27" s="198" t="s">
        <v>100</v>
      </c>
      <c r="B27" s="290">
        <f>+'4.2'!K9+'4.2'!L9+'4.2'!M9</f>
        <v>2496.5695309999992</v>
      </c>
      <c r="C27" s="217">
        <v>2332.6678849999998</v>
      </c>
      <c r="D27" s="217">
        <f t="shared" si="4"/>
        <v>163.90164599999935</v>
      </c>
      <c r="E27" s="247">
        <f t="shared" si="5"/>
        <v>7.0263601198419012E-2</v>
      </c>
      <c r="G27" s="198" t="s">
        <v>100</v>
      </c>
      <c r="H27" s="217">
        <f>+'5.2'!K9+'5.2'!L9+'5.2'!M9</f>
        <v>1698.8068280000007</v>
      </c>
      <c r="I27" s="217">
        <v>1563.3565699999997</v>
      </c>
      <c r="J27" s="217">
        <f t="shared" si="6"/>
        <v>135.45025800000099</v>
      </c>
      <c r="K27" s="247">
        <f t="shared" si="7"/>
        <v>8.6640668289768907E-2</v>
      </c>
    </row>
    <row r="28" spans="1:14">
      <c r="A28" s="198" t="s">
        <v>101</v>
      </c>
      <c r="B28" s="290">
        <f>+'4.2'!K10+'4.2'!L10+'4.2'!M10</f>
        <v>1901.5740100000003</v>
      </c>
      <c r="C28" s="217">
        <v>2716.6920680000003</v>
      </c>
      <c r="D28" s="217">
        <f t="shared" si="4"/>
        <v>-815.11805800000002</v>
      </c>
      <c r="E28" s="247">
        <f t="shared" si="5"/>
        <v>-0.3000406514972016</v>
      </c>
      <c r="G28" s="198" t="s">
        <v>101</v>
      </c>
      <c r="H28" s="217">
        <f>+'5.2'!K10+'5.2'!L10+'5.2'!M10</f>
        <v>1104.3483110000002</v>
      </c>
      <c r="I28" s="217">
        <v>1036.039276</v>
      </c>
      <c r="J28" s="217">
        <f t="shared" si="6"/>
        <v>68.309035000000222</v>
      </c>
      <c r="K28" s="247">
        <f t="shared" si="7"/>
        <v>6.593286237538365E-2</v>
      </c>
    </row>
    <row r="29" spans="1:14">
      <c r="A29" s="198" t="s">
        <v>128</v>
      </c>
      <c r="B29" s="290">
        <f>+'4.2'!K11+'4.2'!L11+'4.2'!M11</f>
        <v>1159.9048050000001</v>
      </c>
      <c r="C29" s="217">
        <v>1058.231141</v>
      </c>
      <c r="D29" s="217">
        <f t="shared" si="4"/>
        <v>101.67366400000014</v>
      </c>
      <c r="E29" s="247">
        <f t="shared" si="5"/>
        <v>9.6078881126028248E-2</v>
      </c>
      <c r="G29" s="198" t="s">
        <v>128</v>
      </c>
      <c r="H29" s="217">
        <f>+'5.2'!K11+'5.2'!L11+'5.2'!M11</f>
        <v>547.49200799999994</v>
      </c>
      <c r="I29" s="217">
        <v>488.24121300000013</v>
      </c>
      <c r="J29" s="217">
        <f t="shared" si="6"/>
        <v>59.250794999999812</v>
      </c>
      <c r="K29" s="247">
        <f t="shared" si="7"/>
        <v>0.1213555788048557</v>
      </c>
    </row>
    <row r="30" spans="1:14">
      <c r="A30" s="198" t="s">
        <v>102</v>
      </c>
      <c r="B30" s="290">
        <f>+'4.2'!K12+'4.2'!L12+'4.2'!M12</f>
        <v>1495.9524380000003</v>
      </c>
      <c r="C30" s="217">
        <v>1492.1716669999998</v>
      </c>
      <c r="D30" s="217">
        <f t="shared" si="4"/>
        <v>3.7807710000004136</v>
      </c>
      <c r="E30" s="247">
        <f t="shared" si="5"/>
        <v>2.5337372928422308E-3</v>
      </c>
      <c r="G30" s="198" t="s">
        <v>102</v>
      </c>
      <c r="H30" s="217">
        <f>+'5.2'!K12+'5.2'!L12+'5.2'!M12</f>
        <v>883.91423199999986</v>
      </c>
      <c r="I30" s="217">
        <v>850.33460400000013</v>
      </c>
      <c r="J30" s="217">
        <f t="shared" si="6"/>
        <v>33.57962799999973</v>
      </c>
      <c r="K30" s="247">
        <f t="shared" si="7"/>
        <v>3.948989943728054E-2</v>
      </c>
    </row>
    <row r="31" spans="1:14">
      <c r="A31" s="198" t="s">
        <v>103</v>
      </c>
      <c r="B31" s="290">
        <f>+'4.2'!K13+'4.2'!L13+'4.2'!M13</f>
        <v>687.7667620000002</v>
      </c>
      <c r="C31" s="217">
        <v>716.45801999999992</v>
      </c>
      <c r="D31" s="217">
        <f t="shared" si="4"/>
        <v>-28.691257999999721</v>
      </c>
      <c r="E31" s="247">
        <f t="shared" si="5"/>
        <v>-4.0045972267851448E-2</v>
      </c>
      <c r="G31" s="198" t="s">
        <v>103</v>
      </c>
      <c r="H31" s="217">
        <f>+'5.2'!K13+'5.2'!L13+'5.2'!M13</f>
        <v>598.54520300000001</v>
      </c>
      <c r="I31" s="217">
        <v>620.17454709569324</v>
      </c>
      <c r="J31" s="217">
        <f t="shared" si="6"/>
        <v>-21.629344095693227</v>
      </c>
      <c r="K31" s="247">
        <f t="shared" si="7"/>
        <v>-3.4876220246355616E-2</v>
      </c>
    </row>
    <row r="32" spans="1:14">
      <c r="A32" s="198" t="s">
        <v>104</v>
      </c>
      <c r="B32" s="290">
        <f>+'4.2'!K14+'4.2'!L14+'4.2'!M14</f>
        <v>7021.934986000002</v>
      </c>
      <c r="C32" s="217">
        <v>7442.8581580000027</v>
      </c>
      <c r="D32" s="217">
        <f t="shared" si="4"/>
        <v>-420.9231720000007</v>
      </c>
      <c r="E32" s="247">
        <f t="shared" si="5"/>
        <v>-5.6553969330662146E-2</v>
      </c>
      <c r="G32" s="198" t="s">
        <v>104</v>
      </c>
      <c r="H32" s="217">
        <f>+'5.2'!K14+'5.2'!L14+'5.2'!M14</f>
        <v>3622.9193219999997</v>
      </c>
      <c r="I32" s="217">
        <v>3846.0306650000011</v>
      </c>
      <c r="J32" s="217">
        <f t="shared" si="6"/>
        <v>-223.1113430000014</v>
      </c>
      <c r="K32" s="247">
        <f t="shared" si="7"/>
        <v>-5.8010807097920392E-2</v>
      </c>
    </row>
    <row r="33" spans="1:11">
      <c r="A33" s="198" t="s">
        <v>105</v>
      </c>
      <c r="B33" s="290">
        <f>+'4.2'!K15+'4.2'!L15+'4.2'!M15</f>
        <v>1928.8422379999995</v>
      </c>
      <c r="C33" s="217">
        <v>2057.5223309999997</v>
      </c>
      <c r="D33" s="217">
        <f t="shared" si="4"/>
        <v>-128.68009300000017</v>
      </c>
      <c r="E33" s="247">
        <f t="shared" si="5"/>
        <v>-6.2541286216543202E-2</v>
      </c>
      <c r="G33" s="198" t="s">
        <v>105</v>
      </c>
      <c r="H33" s="217">
        <f>+'5.2'!K15+'5.2'!L15+'5.2'!M15</f>
        <v>1055.3522359999999</v>
      </c>
      <c r="I33" s="217">
        <v>971.05914999999993</v>
      </c>
      <c r="J33" s="217">
        <f t="shared" si="6"/>
        <v>84.293086000000017</v>
      </c>
      <c r="K33" s="247">
        <f t="shared" si="7"/>
        <v>8.6805305320484472E-2</v>
      </c>
    </row>
    <row r="34" spans="1:11">
      <c r="A34" s="198" t="s">
        <v>106</v>
      </c>
      <c r="B34" s="290">
        <f>+'4.2'!K16+'4.2'!L16+'4.2'!M16</f>
        <v>2008.1282889999998</v>
      </c>
      <c r="C34" s="217">
        <v>1894.7225879999999</v>
      </c>
      <c r="D34" s="217">
        <f t="shared" si="4"/>
        <v>113.40570099999991</v>
      </c>
      <c r="E34" s="247">
        <f t="shared" si="5"/>
        <v>5.9853459138684117E-2</v>
      </c>
      <c r="G34" s="198" t="s">
        <v>106</v>
      </c>
      <c r="H34" s="217">
        <f>+'5.2'!K16+'5.2'!L16+'5.2'!M16</f>
        <v>1358.2795040000001</v>
      </c>
      <c r="I34" s="217">
        <v>1256.1659869999999</v>
      </c>
      <c r="J34" s="217">
        <f t="shared" si="6"/>
        <v>102.11351700000023</v>
      </c>
      <c r="K34" s="247">
        <f t="shared" si="7"/>
        <v>8.1289827981945173E-2</v>
      </c>
    </row>
    <row r="35" spans="1:11">
      <c r="A35" s="198" t="s">
        <v>107</v>
      </c>
      <c r="B35" s="290">
        <f>+'4.2'!K17+'4.2'!L17+'4.2'!M17</f>
        <v>1779.772618</v>
      </c>
      <c r="C35" s="217">
        <v>1714.4874569999997</v>
      </c>
      <c r="D35" s="217">
        <f t="shared" si="4"/>
        <v>65.285161000000244</v>
      </c>
      <c r="E35" s="247">
        <f t="shared" si="5"/>
        <v>3.8078529378241077E-2</v>
      </c>
      <c r="G35" s="198" t="s">
        <v>107</v>
      </c>
      <c r="H35" s="217">
        <f>+'5.2'!K17+'5.2'!L17+'5.2'!M17</f>
        <v>1327.590291</v>
      </c>
      <c r="I35" s="217">
        <v>1249.3103080000003</v>
      </c>
      <c r="J35" s="217">
        <f t="shared" si="6"/>
        <v>78.279982999999675</v>
      </c>
      <c r="K35" s="247">
        <f t="shared" si="7"/>
        <v>6.2658558485214844E-2</v>
      </c>
    </row>
    <row r="36" spans="1:11">
      <c r="A36" s="198" t="s">
        <v>108</v>
      </c>
      <c r="B36" s="290">
        <f>+'4.2'!K18+'4.2'!L18+'4.2'!M18</f>
        <v>7784.0142420000011</v>
      </c>
      <c r="C36" s="217">
        <v>7613.2179759999981</v>
      </c>
      <c r="D36" s="217">
        <f t="shared" si="4"/>
        <v>170.79626600000302</v>
      </c>
      <c r="E36" s="247">
        <f t="shared" si="5"/>
        <v>2.2434175211904162E-2</v>
      </c>
      <c r="G36" s="198" t="s">
        <v>108</v>
      </c>
      <c r="H36" s="217">
        <f>+'5.2'!K18+'5.2'!L18+'5.2'!M18</f>
        <v>5961.6592500000006</v>
      </c>
      <c r="I36" s="217">
        <v>5380.9348409999993</v>
      </c>
      <c r="J36" s="217">
        <f t="shared" si="6"/>
        <v>580.72440900000129</v>
      </c>
      <c r="K36" s="247">
        <f t="shared" si="7"/>
        <v>0.10792258708936142</v>
      </c>
    </row>
    <row r="37" spans="1:11">
      <c r="A37" s="198" t="s">
        <v>109</v>
      </c>
      <c r="B37" s="290">
        <f>+'4.2'!K19+'4.2'!L19+'4.2'!M19</f>
        <v>7918.0398939999977</v>
      </c>
      <c r="C37" s="217">
        <v>7708.5970479999969</v>
      </c>
      <c r="D37" s="217">
        <f t="shared" si="4"/>
        <v>209.44284600000083</v>
      </c>
      <c r="E37" s="247">
        <f t="shared" si="5"/>
        <v>2.7170034274179855E-2</v>
      </c>
      <c r="G37" s="198" t="s">
        <v>109</v>
      </c>
      <c r="H37" s="217">
        <f>+'5.2'!K19+'5.2'!L19+'5.2'!M19</f>
        <v>3542.5587780000005</v>
      </c>
      <c r="I37" s="217">
        <v>3313.7814740000013</v>
      </c>
      <c r="J37" s="217">
        <f t="shared" si="6"/>
        <v>228.77730399999928</v>
      </c>
      <c r="K37" s="247">
        <f t="shared" si="7"/>
        <v>6.9038138391137371E-2</v>
      </c>
    </row>
    <row r="38" spans="1:11">
      <c r="A38" s="198" t="s">
        <v>110</v>
      </c>
      <c r="B38" s="290">
        <f>+'4.2'!K20+'4.2'!L20+'4.2'!M20</f>
        <v>1921.3242059999998</v>
      </c>
      <c r="C38" s="217">
        <v>1906.462428</v>
      </c>
      <c r="D38" s="217">
        <f t="shared" si="4"/>
        <v>14.861777999999731</v>
      </c>
      <c r="E38" s="247">
        <f t="shared" si="5"/>
        <v>7.7954738481738062E-3</v>
      </c>
      <c r="G38" s="198" t="s">
        <v>110</v>
      </c>
      <c r="H38" s="217">
        <f>+'5.2'!K20+'5.2'!L20+'5.2'!M20</f>
        <v>1051.3334420000001</v>
      </c>
      <c r="I38" s="217">
        <v>1001.7292390000001</v>
      </c>
      <c r="J38" s="217">
        <f t="shared" si="6"/>
        <v>49.604202999999984</v>
      </c>
      <c r="K38" s="247">
        <f t="shared" si="7"/>
        <v>4.9518573551390554E-2</v>
      </c>
    </row>
    <row r="39" spans="1:11" s="77" customFormat="1" ht="11.25">
      <c r="E39" s="163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R36"/>
  <sheetViews>
    <sheetView showGridLines="0" zoomScaleNormal="100" zoomScaleSheetLayoutView="85" workbookViewId="0">
      <selection activeCell="F33" sqref="F33"/>
    </sheetView>
  </sheetViews>
  <sheetFormatPr defaultColWidth="9.140625" defaultRowHeight="12"/>
  <cols>
    <col min="1" max="1" width="32.140625" style="160" bestFit="1" customWidth="1"/>
    <col min="2" max="2" width="9" style="160" bestFit="1" customWidth="1"/>
    <col min="3" max="3" width="9.5703125" style="160" bestFit="1" customWidth="1"/>
    <col min="4" max="4" width="10" style="160" bestFit="1" customWidth="1"/>
    <col min="5" max="5" width="10.28515625" style="160" bestFit="1" customWidth="1"/>
    <col min="6" max="6" width="8.7109375" style="160" customWidth="1"/>
    <col min="7" max="9" width="9.140625" style="160"/>
    <col min="10" max="10" width="9.140625" style="160" customWidth="1"/>
    <col min="11" max="11" width="12.7109375" style="160" customWidth="1"/>
    <col min="12" max="12" width="9.7109375" style="160" customWidth="1"/>
    <col min="13" max="16384" width="9.140625" style="160"/>
  </cols>
  <sheetData>
    <row r="1" spans="1:18" ht="18">
      <c r="A1" s="237" t="s">
        <v>294</v>
      </c>
      <c r="B1" s="159"/>
      <c r="C1" s="159"/>
      <c r="D1" s="159"/>
      <c r="E1" s="159"/>
      <c r="K1" s="240" t="str">
        <f>'3'!N1</f>
        <v>IV. čtvrtletí 2023</v>
      </c>
    </row>
    <row r="2" spans="1:18" ht="6" customHeight="1">
      <c r="A2" s="159"/>
      <c r="B2" s="159"/>
      <c r="C2" s="159"/>
      <c r="D2" s="159"/>
      <c r="E2" s="159"/>
    </row>
    <row r="3" spans="1:18" s="4" customFormat="1" ht="11.25">
      <c r="E3" s="163"/>
      <c r="N3" s="3"/>
    </row>
    <row r="4" spans="1:18" ht="12" customHeight="1">
      <c r="A4" s="243" t="s">
        <v>26</v>
      </c>
      <c r="B4" s="318" t="s">
        <v>42</v>
      </c>
      <c r="C4" s="318" t="s">
        <v>43</v>
      </c>
      <c r="D4" s="318" t="s">
        <v>44</v>
      </c>
      <c r="E4" s="318" t="s">
        <v>45</v>
      </c>
      <c r="F4" s="318" t="s">
        <v>7</v>
      </c>
    </row>
    <row r="5" spans="1:18">
      <c r="A5" s="243" t="s">
        <v>289</v>
      </c>
      <c r="B5" s="244">
        <v>7671.9408000000003</v>
      </c>
      <c r="C5" s="244">
        <v>4633.9967153999996</v>
      </c>
      <c r="D5" s="244">
        <v>3745.8223309999994</v>
      </c>
      <c r="E5" s="244">
        <v>6136.9892919999984</v>
      </c>
      <c r="F5" s="196">
        <f t="shared" ref="F5:F6" si="0">SUM(B5:E5)</f>
        <v>22188.749138399999</v>
      </c>
    </row>
    <row r="6" spans="1:18">
      <c r="A6" s="243" t="s">
        <v>290</v>
      </c>
      <c r="B6" s="244">
        <v>7021.2371049999983</v>
      </c>
      <c r="C6" s="244">
        <v>3965.4027319999996</v>
      </c>
      <c r="D6" s="244">
        <v>3547.4660890000009</v>
      </c>
      <c r="E6" s="244">
        <v>6203.9500329999992</v>
      </c>
      <c r="F6" s="196">
        <f t="shared" si="0"/>
        <v>20738.055958999998</v>
      </c>
      <c r="O6" s="161"/>
      <c r="P6" s="161"/>
      <c r="Q6" s="161"/>
      <c r="R6" s="161"/>
    </row>
    <row r="7" spans="1:18">
      <c r="A7" s="243" t="s">
        <v>291</v>
      </c>
      <c r="B7" s="244">
        <v>7667.5807229664297</v>
      </c>
      <c r="C7" s="244">
        <v>4621.9647687183515</v>
      </c>
      <c r="D7" s="244">
        <v>3456.9184949999994</v>
      </c>
      <c r="E7" s="244">
        <v>6278.3488349999998</v>
      </c>
      <c r="F7" s="196">
        <f>SUM(B7:E7)</f>
        <v>22024.81282168478</v>
      </c>
      <c r="P7" s="162"/>
      <c r="Q7" s="162"/>
      <c r="R7" s="162"/>
    </row>
    <row r="8" spans="1:18">
      <c r="A8" s="243" t="s">
        <v>292</v>
      </c>
      <c r="B8" s="244">
        <v>6952.8222269999997</v>
      </c>
      <c r="C8" s="244">
        <v>4444.882713</v>
      </c>
      <c r="D8" s="244">
        <v>3569.6563310000001</v>
      </c>
      <c r="E8" s="244">
        <v>5485.4993239999994</v>
      </c>
      <c r="F8" s="196">
        <f>SUM(B8:E8)</f>
        <v>20452.860594999998</v>
      </c>
      <c r="P8" s="162"/>
      <c r="Q8" s="162"/>
      <c r="R8" s="162"/>
    </row>
    <row r="9" spans="1:18">
      <c r="A9" s="243" t="s">
        <v>311</v>
      </c>
      <c r="B9" s="244">
        <v>6362.3415779999996</v>
      </c>
      <c r="C9" s="244">
        <v>3693.0485550000003</v>
      </c>
      <c r="D9" s="244">
        <v>2884.346661</v>
      </c>
      <c r="E9" s="244">
        <v>4785.7502970000005</v>
      </c>
      <c r="F9" s="196">
        <f>SUM(B9:E9)</f>
        <v>17725.487091000003</v>
      </c>
    </row>
    <row r="10" spans="1:18">
      <c r="A10" s="243" t="s">
        <v>325</v>
      </c>
      <c r="B10" s="244">
        <f>+'7.1'!B8+'7.1'!C8+'7.1'!D8</f>
        <v>4894.6176029999988</v>
      </c>
      <c r="C10" s="244">
        <f>+'7.1'!E8+'7.1'!F8+'7.1'!G8</f>
        <v>3046.7247430000002</v>
      </c>
      <c r="D10" s="244">
        <f>+'7.1'!H8+'7.1'!I8+'7.1'!J8</f>
        <v>2458.5406240000002</v>
      </c>
      <c r="E10" s="244">
        <f>+'7.1'!K8+'7.1'!L8+'7.1'!M8</f>
        <v>4330.4301770000002</v>
      </c>
      <c r="F10" s="196">
        <f>SUM(B10:E10)</f>
        <v>14730.313146999999</v>
      </c>
    </row>
    <row r="11" spans="1:18">
      <c r="A11" s="243" t="s">
        <v>293</v>
      </c>
      <c r="B11" s="196">
        <f>+B10-B9</f>
        <v>-1467.7239750000008</v>
      </c>
      <c r="C11" s="196">
        <f>+C10-C9</f>
        <v>-646.32381200000009</v>
      </c>
      <c r="D11" s="196">
        <f>+D10-D9</f>
        <v>-425.80603699999983</v>
      </c>
      <c r="E11" s="196">
        <f>+E10-E9</f>
        <v>-455.32012000000032</v>
      </c>
      <c r="F11" s="196">
        <f>+F10-F9</f>
        <v>-2995.1739440000038</v>
      </c>
    </row>
    <row r="12" spans="1:18">
      <c r="A12" s="245" t="s">
        <v>293</v>
      </c>
      <c r="B12" s="201">
        <f>+(B10-B9)/B9</f>
        <v>-0.23068927642539108</v>
      </c>
      <c r="C12" s="201">
        <f>+(C10-C9)/C9</f>
        <v>-0.17501091642159577</v>
      </c>
      <c r="D12" s="201">
        <f>+(D10-D9)/D9</f>
        <v>-0.14762651201307866</v>
      </c>
      <c r="E12" s="201">
        <f>+(E10-E9)/E9</f>
        <v>-9.5140801701547748E-2</v>
      </c>
      <c r="F12" s="201">
        <f>+(F10-F9)/F9</f>
        <v>-0.16897555077743298</v>
      </c>
    </row>
    <row r="14" spans="1:18">
      <c r="B14" s="326">
        <v>2019</v>
      </c>
      <c r="C14" s="326">
        <v>2020</v>
      </c>
      <c r="D14" s="326">
        <v>2021</v>
      </c>
      <c r="E14" s="326">
        <v>2022</v>
      </c>
    </row>
    <row r="16" spans="1:18">
      <c r="A16" s="243" t="s">
        <v>25</v>
      </c>
      <c r="B16" s="318" t="s">
        <v>42</v>
      </c>
      <c r="C16" s="318" t="s">
        <v>43</v>
      </c>
      <c r="D16" s="318" t="s">
        <v>44</v>
      </c>
      <c r="E16" s="318" t="s">
        <v>45</v>
      </c>
      <c r="F16" s="318" t="s">
        <v>7</v>
      </c>
    </row>
    <row r="17" spans="1:6">
      <c r="A17" s="243" t="s">
        <v>289</v>
      </c>
      <c r="B17" s="244">
        <v>14015.397265597716</v>
      </c>
      <c r="C17" s="244">
        <v>5663.1111253245599</v>
      </c>
      <c r="D17" s="244">
        <v>3090.2147482706205</v>
      </c>
      <c r="E17" s="244">
        <v>11080.062526775408</v>
      </c>
      <c r="F17" s="196">
        <f t="shared" ref="F17:F18" si="1">SUM(B17:E17)</f>
        <v>33848.785665968302</v>
      </c>
    </row>
    <row r="18" spans="1:6">
      <c r="A18" s="243" t="s">
        <v>290</v>
      </c>
      <c r="B18" s="244">
        <v>13365.702517027044</v>
      </c>
      <c r="C18" s="244">
        <v>5557.4149748755744</v>
      </c>
      <c r="D18" s="244">
        <v>2881.1293208541133</v>
      </c>
      <c r="E18" s="244">
        <v>11704.285397282179</v>
      </c>
      <c r="F18" s="196">
        <f t="shared" si="1"/>
        <v>33508.532210038917</v>
      </c>
    </row>
    <row r="19" spans="1:6">
      <c r="A19" s="243" t="s">
        <v>291</v>
      </c>
      <c r="B19" s="244">
        <v>14475.47323926062</v>
      </c>
      <c r="C19" s="244">
        <v>6886.6457983141918</v>
      </c>
      <c r="D19" s="244">
        <v>3111.065786985374</v>
      </c>
      <c r="E19" s="244">
        <v>12285.201532999999</v>
      </c>
      <c r="F19" s="196">
        <f>SUM(B19:E19)</f>
        <v>36758.386357560186</v>
      </c>
    </row>
    <row r="20" spans="1:6">
      <c r="A20" s="243" t="s">
        <v>292</v>
      </c>
      <c r="B20" s="244">
        <v>12966.086234000002</v>
      </c>
      <c r="C20" s="244">
        <v>5233.3896450000011</v>
      </c>
      <c r="D20" s="244">
        <v>3145.012549</v>
      </c>
      <c r="E20" s="244">
        <v>10944.489931000007</v>
      </c>
      <c r="F20" s="196">
        <f>SUM(B20:E20)</f>
        <v>32288.978359000012</v>
      </c>
    </row>
    <row r="21" spans="1:6">
      <c r="A21" s="243" t="s">
        <v>311</v>
      </c>
      <c r="B21" s="244">
        <v>12336.449079</v>
      </c>
      <c r="C21" s="244">
        <v>5396.062098999997</v>
      </c>
      <c r="D21" s="244">
        <v>2443.3230830000002</v>
      </c>
      <c r="E21" s="244">
        <v>10421.358761</v>
      </c>
      <c r="F21" s="196">
        <f>SUM(B21:E21)</f>
        <v>30597.193021999996</v>
      </c>
    </row>
    <row r="22" spans="1:6">
      <c r="A22" s="243" t="s">
        <v>325</v>
      </c>
      <c r="B22" s="244">
        <f>+'7.1'!B13+'7.1'!C13+'7.1'!D13</f>
        <v>11762.805124000002</v>
      </c>
      <c r="C22" s="244">
        <f>+'7.1'!E13+'7.1'!F13+'7.1'!G13</f>
        <v>4138.1625039999999</v>
      </c>
      <c r="D22" s="244">
        <f>+'7.1'!H13+'7.1'!I13+'7.1'!J13</f>
        <v>2868.6713950000003</v>
      </c>
      <c r="E22" s="244">
        <f>+'7.1'!K13+'7.1'!L13+'7.1'!M13</f>
        <v>11819.616717000001</v>
      </c>
      <c r="F22" s="196">
        <f>SUM(B22:E22)</f>
        <v>30589.255740000004</v>
      </c>
    </row>
    <row r="23" spans="1:6">
      <c r="A23" s="243" t="s">
        <v>293</v>
      </c>
      <c r="B23" s="196">
        <f>+B22-B21</f>
        <v>-573.64395499999773</v>
      </c>
      <c r="C23" s="196">
        <f>+C22-C21</f>
        <v>-1257.8995949999971</v>
      </c>
      <c r="D23" s="196">
        <f>+D22-D21</f>
        <v>425.34831200000008</v>
      </c>
      <c r="E23" s="196">
        <f>+E22-E21</f>
        <v>1398.2579560000013</v>
      </c>
      <c r="F23" s="196">
        <f>+F22-F21</f>
        <v>-7.9372819999916828</v>
      </c>
    </row>
    <row r="24" spans="1:6">
      <c r="A24" s="245" t="s">
        <v>293</v>
      </c>
      <c r="B24" s="201">
        <f>+(B22-B21)/B21</f>
        <v>-4.6499924842756911E-2</v>
      </c>
      <c r="C24" s="201">
        <f>+(C22-C21)/C21</f>
        <v>-0.23311436598053834</v>
      </c>
      <c r="D24" s="201">
        <f>+(D22-D21)/D21</f>
        <v>0.17408598762867744</v>
      </c>
      <c r="E24" s="201">
        <f>+(E22-E21)/E21</f>
        <v>0.13417232705131715</v>
      </c>
      <c r="F24" s="201">
        <f>+(F22-F21)/F21</f>
        <v>-2.5941209686406911E-4</v>
      </c>
    </row>
    <row r="28" spans="1:6">
      <c r="A28" s="243" t="s">
        <v>5</v>
      </c>
      <c r="B28" s="318" t="s">
        <v>42</v>
      </c>
      <c r="C28" s="318" t="s">
        <v>43</v>
      </c>
      <c r="D28" s="318" t="s">
        <v>44</v>
      </c>
      <c r="E28" s="318" t="s">
        <v>45</v>
      </c>
      <c r="F28" s="318" t="s">
        <v>7</v>
      </c>
    </row>
    <row r="29" spans="1:6">
      <c r="A29" s="243" t="s">
        <v>289</v>
      </c>
      <c r="B29" s="244">
        <v>8000.2277954508227</v>
      </c>
      <c r="C29" s="244">
        <v>2947.9774611584162</v>
      </c>
      <c r="D29" s="244">
        <v>1375.0624167794851</v>
      </c>
      <c r="E29" s="244">
        <v>6345.6836996429729</v>
      </c>
      <c r="F29" s="196">
        <f t="shared" ref="F29:F30" si="2">SUM(B29:E29)</f>
        <v>18668.951373031698</v>
      </c>
    </row>
    <row r="30" spans="1:6">
      <c r="A30" s="243" t="s">
        <v>290</v>
      </c>
      <c r="B30" s="244">
        <v>7761.4412209729589</v>
      </c>
      <c r="C30" s="244">
        <v>2666.4454051244275</v>
      </c>
      <c r="D30" s="244">
        <v>1502.5578261458868</v>
      </c>
      <c r="E30" s="244">
        <v>6727.5190452424795</v>
      </c>
      <c r="F30" s="196">
        <f t="shared" si="2"/>
        <v>18657.963497485754</v>
      </c>
    </row>
    <row r="31" spans="1:6">
      <c r="A31" s="243" t="s">
        <v>291</v>
      </c>
      <c r="B31" s="244">
        <v>8891.9809219999988</v>
      </c>
      <c r="C31" s="244">
        <v>3340.5134649999991</v>
      </c>
      <c r="D31" s="244">
        <v>1333.2217679999999</v>
      </c>
      <c r="E31" s="244">
        <v>6446.5769939999973</v>
      </c>
      <c r="F31" s="196">
        <f>SUM(B31:E31)</f>
        <v>20012.293148999997</v>
      </c>
    </row>
    <row r="32" spans="1:6">
      <c r="A32" s="243" t="s">
        <v>292</v>
      </c>
      <c r="B32" s="244">
        <v>7390.9582169999985</v>
      </c>
      <c r="C32" s="244">
        <v>2754.0628879999995</v>
      </c>
      <c r="D32" s="244">
        <v>1384.4316569999996</v>
      </c>
      <c r="E32" s="244">
        <v>5576.0934020000022</v>
      </c>
      <c r="F32" s="196">
        <f>SUM(B32:E32)</f>
        <v>17105.546163999999</v>
      </c>
    </row>
    <row r="33" spans="1:6">
      <c r="A33" s="243" t="s">
        <v>311</v>
      </c>
      <c r="B33" s="244">
        <v>6707.7180779999999</v>
      </c>
      <c r="C33" s="244">
        <v>2778.9903609999997</v>
      </c>
      <c r="D33" s="244">
        <v>1044.651339</v>
      </c>
      <c r="E33" s="244">
        <v>5311.0865730000005</v>
      </c>
      <c r="F33" s="196">
        <f>SUM(B33:E33)</f>
        <v>15842.446351000001</v>
      </c>
    </row>
    <row r="34" spans="1:6">
      <c r="A34" s="243" t="s">
        <v>325</v>
      </c>
      <c r="B34" s="244">
        <f>+'7.1'!B14+'7.1'!C14+'7.1'!D14</f>
        <v>6464.2639729999992</v>
      </c>
      <c r="C34" s="244">
        <f>+'7.1'!E14+'7.1'!F14+'7.1'!G14</f>
        <v>2071.7840509999983</v>
      </c>
      <c r="D34" s="244">
        <f>+'7.1'!H14+'7.1'!I14+'7.1'!J14</f>
        <v>1044.4210830000002</v>
      </c>
      <c r="E34" s="244">
        <f>+'7.1'!K14+'7.1'!L14+'7.1'!M14</f>
        <v>5522.8840359999976</v>
      </c>
      <c r="F34" s="196">
        <f>SUM(B34:E34)</f>
        <v>15103.353142999995</v>
      </c>
    </row>
    <row r="35" spans="1:6">
      <c r="A35" s="243" t="s">
        <v>293</v>
      </c>
      <c r="B35" s="196">
        <f>+B34-B33</f>
        <v>-243.45410500000071</v>
      </c>
      <c r="C35" s="196">
        <f>+C34-C33</f>
        <v>-707.20631000000139</v>
      </c>
      <c r="D35" s="196">
        <f>+D34-D33</f>
        <v>-0.2302559999998266</v>
      </c>
      <c r="E35" s="196">
        <f>+E34-E33</f>
        <v>211.79746299999715</v>
      </c>
      <c r="F35" s="196">
        <f>+F34-F33</f>
        <v>-739.09320800000569</v>
      </c>
    </row>
    <row r="36" spans="1:6">
      <c r="A36" s="245" t="s">
        <v>293</v>
      </c>
      <c r="B36" s="201">
        <f>+(B34-B33)/B33</f>
        <v>-3.629462391964302E-2</v>
      </c>
      <c r="C36" s="201">
        <f>+(C34-C33)/C33</f>
        <v>-0.25448318206671228</v>
      </c>
      <c r="D36" s="201">
        <f>+(D34-D33)/D33</f>
        <v>-2.2041421037208531E-4</v>
      </c>
      <c r="E36" s="201">
        <f>+(E34-E33)/E33</f>
        <v>3.9878367653939789E-2</v>
      </c>
      <c r="F36" s="201">
        <f>+(F34-F33)/F33</f>
        <v>-4.6652719638425849E-2</v>
      </c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List48"/>
  <dimension ref="A1:I23"/>
  <sheetViews>
    <sheetView showGridLines="0" zoomScaleNormal="100" zoomScaleSheetLayoutView="100" workbookViewId="0">
      <selection activeCell="C21" sqref="C21"/>
    </sheetView>
  </sheetViews>
  <sheetFormatPr defaultRowHeight="12.75"/>
  <cols>
    <col min="1" max="1" width="31.28515625" customWidth="1"/>
    <col min="2" max="3" width="9.7109375" customWidth="1"/>
    <col min="4" max="4" width="10.5703125" customWidth="1"/>
    <col min="10" max="10" width="20.7109375" customWidth="1"/>
    <col min="11" max="11" width="15.28515625" customWidth="1"/>
  </cols>
  <sheetData>
    <row r="1" spans="1:9" ht="18">
      <c r="A1" s="234" t="s">
        <v>295</v>
      </c>
      <c r="I1" s="239" t="str">
        <f>'3'!N1</f>
        <v>IV. čtvrtletí 2023</v>
      </c>
    </row>
    <row r="2" spans="1:9" ht="6" customHeight="1"/>
    <row r="3" spans="1:9" ht="36">
      <c r="A3" s="165"/>
      <c r="B3" s="208" t="s">
        <v>336</v>
      </c>
      <c r="C3" s="208" t="s">
        <v>312</v>
      </c>
      <c r="D3" s="208" t="s">
        <v>324</v>
      </c>
      <c r="E3" s="208" t="s">
        <v>170</v>
      </c>
    </row>
    <row r="4" spans="1:9">
      <c r="A4" s="167" t="s">
        <v>195</v>
      </c>
      <c r="B4" s="216">
        <f>SUM(B5:B20)</f>
        <v>25986.947919000002</v>
      </c>
      <c r="C4" s="216">
        <f>SUM(C5:C20)</f>
        <v>25648.957858000005</v>
      </c>
      <c r="D4" s="216">
        <f t="shared" ref="D4:D20" si="0">+B4-C4</f>
        <v>337.99006099999679</v>
      </c>
      <c r="E4" s="204">
        <f t="shared" ref="E4:E20" si="1">+B4/C4-1</f>
        <v>1.3177535823139852E-2</v>
      </c>
    </row>
    <row r="5" spans="1:9">
      <c r="A5" s="166" t="s">
        <v>40</v>
      </c>
      <c r="B5" s="217">
        <f>+'9'!L6</f>
        <v>4693.7490260000004</v>
      </c>
      <c r="C5" s="217">
        <v>3982.1407429999999</v>
      </c>
      <c r="D5" s="217">
        <f t="shared" si="0"/>
        <v>711.60828300000048</v>
      </c>
      <c r="E5" s="247">
        <f t="shared" si="1"/>
        <v>0.17869993275624418</v>
      </c>
      <c r="I5" s="156"/>
    </row>
    <row r="6" spans="1:9">
      <c r="A6" s="166" t="s">
        <v>39</v>
      </c>
      <c r="B6" s="217">
        <f>+'9'!L7</f>
        <v>563.84585599999991</v>
      </c>
      <c r="C6" s="217">
        <v>551.23529000000008</v>
      </c>
      <c r="D6" s="217">
        <f t="shared" si="0"/>
        <v>12.610565999999835</v>
      </c>
      <c r="E6" s="247">
        <f t="shared" si="1"/>
        <v>2.2876920670300116E-2</v>
      </c>
      <c r="I6" s="156"/>
    </row>
    <row r="7" spans="1:9">
      <c r="A7" s="166" t="s">
        <v>38</v>
      </c>
      <c r="B7" s="217">
        <f>+'9'!L8</f>
        <v>1975.3308199999999</v>
      </c>
      <c r="C7" s="217">
        <v>2695.1374829999995</v>
      </c>
      <c r="D7" s="217">
        <f t="shared" si="0"/>
        <v>-719.80666299999962</v>
      </c>
      <c r="E7" s="247">
        <f t="shared" si="1"/>
        <v>-0.26707604622780567</v>
      </c>
      <c r="I7" s="156"/>
    </row>
    <row r="8" spans="1:9">
      <c r="A8" s="166" t="s">
        <v>60</v>
      </c>
      <c r="B8" s="217">
        <f>+'9'!L9</f>
        <v>0</v>
      </c>
      <c r="C8" s="217">
        <v>0</v>
      </c>
      <c r="D8" s="217">
        <f t="shared" si="0"/>
        <v>0</v>
      </c>
      <c r="E8" s="247">
        <v>0</v>
      </c>
      <c r="I8" s="156"/>
    </row>
    <row r="9" spans="1:9">
      <c r="A9" s="166" t="s">
        <v>61</v>
      </c>
      <c r="B9" s="217">
        <f>+'9'!L10</f>
        <v>0</v>
      </c>
      <c r="C9" s="217">
        <v>0</v>
      </c>
      <c r="D9" s="217">
        <f t="shared" si="0"/>
        <v>0</v>
      </c>
      <c r="E9" s="247">
        <v>0</v>
      </c>
      <c r="I9" s="156"/>
    </row>
    <row r="10" spans="1:9">
      <c r="A10" s="166" t="s">
        <v>62</v>
      </c>
      <c r="B10" s="217">
        <f>+'9'!L11</f>
        <v>0</v>
      </c>
      <c r="C10" s="217">
        <v>0</v>
      </c>
      <c r="D10" s="217">
        <f t="shared" si="0"/>
        <v>0</v>
      </c>
      <c r="E10" s="247">
        <v>0</v>
      </c>
      <c r="I10" s="156"/>
    </row>
    <row r="11" spans="1:9">
      <c r="A11" s="166" t="s">
        <v>37</v>
      </c>
      <c r="B11" s="217">
        <f>+'9'!L12</f>
        <v>12596.302076</v>
      </c>
      <c r="C11" s="217">
        <v>12777.238181000001</v>
      </c>
      <c r="D11" s="217">
        <f t="shared" si="0"/>
        <v>-180.93610500000068</v>
      </c>
      <c r="E11" s="247">
        <f t="shared" si="1"/>
        <v>-1.4160814914529474E-2</v>
      </c>
      <c r="I11" s="156"/>
    </row>
    <row r="12" spans="1:9">
      <c r="A12" s="166" t="s">
        <v>72</v>
      </c>
      <c r="B12" s="217">
        <f>+'9'!L13</f>
        <v>0</v>
      </c>
      <c r="C12" s="217">
        <v>0</v>
      </c>
      <c r="D12" s="217">
        <f t="shared" si="0"/>
        <v>0</v>
      </c>
      <c r="E12" s="247">
        <v>0</v>
      </c>
      <c r="I12" s="156"/>
    </row>
    <row r="13" spans="1:9">
      <c r="A13" s="166" t="s">
        <v>36</v>
      </c>
      <c r="B13" s="217">
        <f>+'9'!L14</f>
        <v>0</v>
      </c>
      <c r="C13" s="217">
        <v>0</v>
      </c>
      <c r="D13" s="217">
        <f t="shared" si="0"/>
        <v>0</v>
      </c>
      <c r="E13" s="247">
        <v>0</v>
      </c>
      <c r="I13" s="156"/>
    </row>
    <row r="14" spans="1:9">
      <c r="A14" s="166" t="s">
        <v>35</v>
      </c>
      <c r="B14" s="217">
        <f>+'9'!L15</f>
        <v>168.90446599999999</v>
      </c>
      <c r="C14" s="217">
        <v>186.22890999999998</v>
      </c>
      <c r="D14" s="217">
        <f t="shared" si="0"/>
        <v>-17.324444</v>
      </c>
      <c r="E14" s="247">
        <f t="shared" si="1"/>
        <v>-9.3027682973604864E-2</v>
      </c>
      <c r="I14" s="156"/>
    </row>
    <row r="15" spans="1:9">
      <c r="A15" s="166" t="s">
        <v>34</v>
      </c>
      <c r="B15" s="217">
        <f>+'9'!L16</f>
        <v>84.342062999999996</v>
      </c>
      <c r="C15" s="217">
        <v>59.986751999999996</v>
      </c>
      <c r="D15" s="217">
        <f t="shared" si="0"/>
        <v>24.355311</v>
      </c>
      <c r="E15" s="247">
        <f>+B15/C15-1</f>
        <v>0.40601149733861241</v>
      </c>
      <c r="I15" s="156"/>
    </row>
    <row r="16" spans="1:9">
      <c r="A16" s="166" t="s">
        <v>33</v>
      </c>
      <c r="B16" s="217">
        <f>+'9'!L17</f>
        <v>850.98310900000001</v>
      </c>
      <c r="C16" s="217">
        <v>762.02548200000001</v>
      </c>
      <c r="D16" s="217">
        <f t="shared" si="0"/>
        <v>88.957627000000002</v>
      </c>
      <c r="E16" s="247">
        <f t="shared" si="1"/>
        <v>0.11673838880889287</v>
      </c>
    </row>
    <row r="17" spans="1:5">
      <c r="A17" s="166" t="s">
        <v>32</v>
      </c>
      <c r="B17" s="217">
        <f>+'9'!L18</f>
        <v>1071.3280540000001</v>
      </c>
      <c r="C17" s="217">
        <v>1006.0925560000001</v>
      </c>
      <c r="D17" s="217">
        <f t="shared" si="0"/>
        <v>65.235498000000007</v>
      </c>
      <c r="E17" s="247">
        <f t="shared" si="1"/>
        <v>6.484045390352744E-2</v>
      </c>
    </row>
    <row r="18" spans="1:5">
      <c r="A18" s="166" t="s">
        <v>3</v>
      </c>
      <c r="B18" s="217">
        <f>+'9'!L19</f>
        <v>0</v>
      </c>
      <c r="C18" s="217">
        <v>0</v>
      </c>
      <c r="D18" s="217">
        <f t="shared" si="0"/>
        <v>0</v>
      </c>
      <c r="E18" s="247">
        <v>0</v>
      </c>
    </row>
    <row r="19" spans="1:5">
      <c r="A19" s="166" t="s">
        <v>31</v>
      </c>
      <c r="B19" s="217">
        <f>+'9'!L20</f>
        <v>18.833066000000002</v>
      </c>
      <c r="C19" s="217">
        <v>6.8636459999999992</v>
      </c>
      <c r="D19" s="217">
        <f t="shared" si="0"/>
        <v>11.969420000000003</v>
      </c>
      <c r="E19" s="247">
        <f t="shared" si="1"/>
        <v>1.7438865582519849</v>
      </c>
    </row>
    <row r="20" spans="1:5">
      <c r="A20" s="166" t="s">
        <v>30</v>
      </c>
      <c r="B20" s="217">
        <f>+'9'!L21</f>
        <v>3963.3293830000016</v>
      </c>
      <c r="C20" s="217">
        <v>3622.0088150000015</v>
      </c>
      <c r="D20" s="217">
        <f t="shared" si="0"/>
        <v>341.32056800000009</v>
      </c>
      <c r="E20" s="247">
        <f t="shared" si="1"/>
        <v>9.4235156630892991E-2</v>
      </c>
    </row>
    <row r="21" spans="1:5" s="164" customFormat="1" ht="11.25">
      <c r="E21" s="163"/>
    </row>
    <row r="23" spans="1:5">
      <c r="B23" s="155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1856E-3896-43B4-932C-7BF58042E86D}">
  <sheetPr>
    <tabColor theme="3" tint="0.39997558519241921"/>
  </sheetPr>
  <dimension ref="A1:D49"/>
  <sheetViews>
    <sheetView showGridLines="0" zoomScaleNormal="100" zoomScaleSheetLayoutView="100" workbookViewId="0">
      <selection activeCell="B3" sqref="B3"/>
    </sheetView>
  </sheetViews>
  <sheetFormatPr defaultColWidth="9.140625" defaultRowHeight="14.25"/>
  <cols>
    <col min="1" max="1" width="56.42578125" style="296" customWidth="1"/>
    <col min="2" max="4" width="12.7109375" style="296" customWidth="1"/>
    <col min="5" max="16384" width="9.140625" style="296"/>
  </cols>
  <sheetData>
    <row r="1" spans="1:4" ht="20.25">
      <c r="A1" s="295" t="s">
        <v>333</v>
      </c>
      <c r="D1" s="297"/>
    </row>
    <row r="2" spans="1:4" ht="15">
      <c r="C2" s="364" t="s">
        <v>170</v>
      </c>
      <c r="D2" s="364"/>
    </row>
    <row r="3" spans="1:4" ht="15">
      <c r="A3" s="298" t="s">
        <v>303</v>
      </c>
      <c r="B3" s="299">
        <f>+'10.1'!E12</f>
        <v>41917.052626000004</v>
      </c>
      <c r="C3" s="299">
        <f>+'10.1'!E13</f>
        <v>-182.1028779999906</v>
      </c>
      <c r="D3" s="300">
        <f>+'10.1'!E14</f>
        <v>-4.3255708058725388E-3</v>
      </c>
    </row>
    <row r="4" spans="1:4">
      <c r="A4" s="301" t="str">
        <f>+'5.4'!B4</f>
        <v>Říjen</v>
      </c>
      <c r="B4" s="302">
        <f>INDEX('3'!$B$6:$M$6,,MATCH('2'!A4,'3'!$B$4:$M$4,0))</f>
        <v>10498.539273000002</v>
      </c>
      <c r="C4" s="302">
        <f>+'10.2'!K12</f>
        <v>-132.15392899999642</v>
      </c>
      <c r="D4" s="303">
        <f>+'10.2'!K13</f>
        <v>-1.2431355744057569E-2</v>
      </c>
    </row>
    <row r="5" spans="1:4">
      <c r="A5" s="301" t="str">
        <f>+'5.4'!C4</f>
        <v>Listopad</v>
      </c>
      <c r="B5" s="302">
        <f>INDEX('3'!$B$6:$M$6,,MATCH('2'!A5,'3'!$B$4:$M$4,0))</f>
        <v>14786.581451999999</v>
      </c>
      <c r="C5" s="302">
        <f>+'10.2'!L12</f>
        <v>534.2236350000021</v>
      </c>
      <c r="D5" s="303">
        <f>+'10.2'!L13</f>
        <v>3.7483175896888321E-2</v>
      </c>
    </row>
    <row r="6" spans="1:4">
      <c r="A6" s="301" t="str">
        <f>+'5.4'!D4</f>
        <v>Prosinec</v>
      </c>
      <c r="B6" s="302">
        <f>INDEX('3'!$B$6:$M$6,,MATCH('2'!A6,'3'!$B$4:$M$4,0))</f>
        <v>16631.931901</v>
      </c>
      <c r="C6" s="302">
        <f>+'10.2'!M12</f>
        <v>-584.17258399999992</v>
      </c>
      <c r="D6" s="303">
        <f>+'10.2'!M13</f>
        <v>-3.3931751779792935E-2</v>
      </c>
    </row>
    <row r="7" spans="1:4" ht="7.5" customHeight="1">
      <c r="B7" s="302"/>
    </row>
    <row r="8" spans="1:4">
      <c r="A8" s="301" t="s">
        <v>297</v>
      </c>
      <c r="B8" s="302"/>
    </row>
    <row r="9" spans="1:4">
      <c r="A9" s="301" t="s">
        <v>40</v>
      </c>
      <c r="B9" s="302">
        <f>+VLOOKUP(A9,'10.3'!$A$5:$B$20,2,FALSE)</f>
        <v>7161.2434730000004</v>
      </c>
      <c r="C9" s="302">
        <f>+VLOOKUP(A9,'10.3'!$A$4:$E$20,4,FALSE)</f>
        <v>1120.7922709999984</v>
      </c>
      <c r="D9" s="303">
        <f>+VLOOKUP(A9,'10.3'!$A$4:$E$20,5,FALSE)</f>
        <v>0.18554777342277062</v>
      </c>
    </row>
    <row r="10" spans="1:4">
      <c r="A10" s="301" t="s">
        <v>38</v>
      </c>
      <c r="B10" s="302">
        <f>+VLOOKUP(A10,'10.3'!$A$5:$B$20,2,FALSE)</f>
        <v>2800.629097</v>
      </c>
      <c r="C10" s="302">
        <f>+VLOOKUP(A10,'10.3'!$A$4:$E$20,4,FALSE)</f>
        <v>-629.98336999999992</v>
      </c>
      <c r="D10" s="303">
        <f>+VLOOKUP(A10,'10.3'!$A$4:$E$20,5,FALSE)</f>
        <v>-0.18363583064539712</v>
      </c>
    </row>
    <row r="11" spans="1:4">
      <c r="A11" s="301" t="s">
        <v>37</v>
      </c>
      <c r="B11" s="302">
        <f>+VLOOKUP(A11,'10.3'!$A$5:$B$20,2,FALSE)</f>
        <v>15491.683655999997</v>
      </c>
      <c r="C11" s="302">
        <f>+VLOOKUP(A11,'10.3'!$A$4:$E$20,4,FALSE)</f>
        <v>-994.43311300000278</v>
      </c>
      <c r="D11" s="303">
        <f>+VLOOKUP(A11,'10.3'!$A$4:$E$20,5,FALSE)</f>
        <v>-6.0319426759727013E-2</v>
      </c>
    </row>
    <row r="12" spans="1:4">
      <c r="A12" s="301" t="s">
        <v>30</v>
      </c>
      <c r="B12" s="302">
        <f>+VLOOKUP(A12,'10.3'!$A$5:$B$20,2,FALSE)</f>
        <v>9688.2919320011788</v>
      </c>
      <c r="C12" s="302">
        <f>+VLOOKUP(A12,'10.3'!$A$4:$E$20,4,FALSE)</f>
        <v>561.20311772493551</v>
      </c>
      <c r="D12" s="303">
        <f>+VLOOKUP(A12,'10.3'!$A$4:$E$20,5,FALSE)</f>
        <v>6.1487636325738615E-2</v>
      </c>
    </row>
    <row r="13" spans="1:4" ht="7.5" customHeight="1">
      <c r="A13" s="301"/>
      <c r="B13" s="302"/>
      <c r="C13" s="302"/>
      <c r="D13" s="304"/>
    </row>
    <row r="14" spans="1:4">
      <c r="A14" s="301" t="s">
        <v>298</v>
      </c>
      <c r="B14" s="302"/>
      <c r="C14" s="302"/>
      <c r="D14" s="304"/>
    </row>
    <row r="15" spans="1:4">
      <c r="A15" s="301" t="s">
        <v>104</v>
      </c>
      <c r="B15" s="302">
        <f>+VLOOKUP(A15,'10.3'!$A$25:$B$38,2,FALSE)</f>
        <v>7021.934986000002</v>
      </c>
      <c r="C15" s="302">
        <f>+VLOOKUP(A15,'10.3'!$A$24:$E$38,4,FALSE)</f>
        <v>-420.9231720000007</v>
      </c>
      <c r="D15" s="303">
        <f>+VLOOKUP(A15,'10.3'!$A$24:$E$38,5,FALSE)</f>
        <v>-5.6553969330662146E-2</v>
      </c>
    </row>
    <row r="16" spans="1:4">
      <c r="A16" s="301" t="s">
        <v>108</v>
      </c>
      <c r="B16" s="302">
        <f>+VLOOKUP(A16,'10.3'!$A$25:$B$38,2,FALSE)</f>
        <v>7784.0142420000011</v>
      </c>
      <c r="C16" s="302">
        <f>+VLOOKUP(A16,'10.3'!$A$24:$E$38,4,FALSE)</f>
        <v>170.79626600000302</v>
      </c>
      <c r="D16" s="303">
        <f>+VLOOKUP(A16,'10.3'!$A$24:$E$38,5,FALSE)</f>
        <v>2.2434175211904162E-2</v>
      </c>
    </row>
    <row r="17" spans="1:4">
      <c r="A17" s="301" t="s">
        <v>109</v>
      </c>
      <c r="B17" s="302">
        <f>+VLOOKUP(A17,'10.3'!$A$25:$B$38,2,FALSE)</f>
        <v>7918.0398939999977</v>
      </c>
      <c r="C17" s="302">
        <f>+VLOOKUP(A17,'10.3'!$A$24:$E$38,4,FALSE)</f>
        <v>209.44284600000083</v>
      </c>
      <c r="D17" s="303">
        <f>+VLOOKUP(A17,'10.3'!$A$24:$E$38,5,FALSE)</f>
        <v>2.7170034274179855E-2</v>
      </c>
    </row>
    <row r="18" spans="1:4">
      <c r="A18" s="301"/>
      <c r="B18" s="302"/>
      <c r="C18" s="302"/>
      <c r="D18" s="304"/>
    </row>
    <row r="19" spans="1:4" ht="7.5" customHeight="1">
      <c r="B19" s="302"/>
    </row>
    <row r="20" spans="1:4" ht="15">
      <c r="A20" s="298" t="s">
        <v>304</v>
      </c>
      <c r="B20" s="305">
        <f>+'10.1'!E22</f>
        <v>25395.592506000001</v>
      </c>
      <c r="C20" s="305">
        <f>+'10.1'!E23</f>
        <v>1458.3022029043059</v>
      </c>
      <c r="D20" s="306">
        <f>+'10.1'!E24</f>
        <v>6.092177453835327E-2</v>
      </c>
    </row>
    <row r="21" spans="1:4">
      <c r="A21" s="301" t="str">
        <f>+'5.4'!B4</f>
        <v>Říjen</v>
      </c>
      <c r="B21" s="302">
        <f>+'10.2'!K21</f>
        <v>5912.5939490000001</v>
      </c>
      <c r="C21" s="302">
        <f>+'10.2'!K22</f>
        <v>874.54993407032271</v>
      </c>
      <c r="D21" s="303">
        <f>+'10.2'!K23</f>
        <v>0.17358918093583386</v>
      </c>
    </row>
    <row r="22" spans="1:4">
      <c r="A22" s="301" t="str">
        <f>+'5.4'!C4</f>
        <v>Listopad</v>
      </c>
      <c r="B22" s="302">
        <f>+'10.2'!L21</f>
        <v>9030.3947310000003</v>
      </c>
      <c r="C22" s="302">
        <f>+'10.2'!L22</f>
        <v>566.32250276663763</v>
      </c>
      <c r="D22" s="303">
        <f>+'10.2'!L23</f>
        <v>6.6908987482121415E-2</v>
      </c>
    </row>
    <row r="23" spans="1:4">
      <c r="A23" s="301" t="str">
        <f>+'5.4'!D4</f>
        <v>Prosinec</v>
      </c>
      <c r="B23" s="302">
        <f>+'10.2'!M21</f>
        <v>10452.603825999999</v>
      </c>
      <c r="C23" s="302">
        <f>+'10.2'!M22</f>
        <v>17.429766067345554</v>
      </c>
      <c r="D23" s="303">
        <f>+'10.2'!M23</f>
        <v>1.6702899220694017E-3</v>
      </c>
    </row>
    <row r="24" spans="1:4" ht="7.5" customHeight="1"/>
    <row r="25" spans="1:4">
      <c r="A25" s="301" t="s">
        <v>299</v>
      </c>
    </row>
    <row r="26" spans="1:4">
      <c r="A26" s="301" t="s">
        <v>40</v>
      </c>
      <c r="B26" s="302">
        <f>+VLOOKUP(A26,'10.3'!$G$5:$H$20,2,FALSE)</f>
        <v>3230.4407960000003</v>
      </c>
      <c r="C26" s="307">
        <f>+VLOOKUP(A26,'10.3'!$G$4:$K$20,4,FALSE)</f>
        <v>728.99230800000032</v>
      </c>
      <c r="D26" s="303">
        <f>+VLOOKUP(A26,'10.3'!$G$4:$K$20,5,FALSE)</f>
        <v>0.29142807117441638</v>
      </c>
    </row>
    <row r="27" spans="1:4">
      <c r="A27" s="301" t="s">
        <v>38</v>
      </c>
      <c r="B27" s="302">
        <f>+VLOOKUP(A27,'10.3'!$G$5:$H$20,2,FALSE)</f>
        <v>1909.4624819999999</v>
      </c>
      <c r="C27" s="307">
        <f>+VLOOKUP(A27,'10.3'!$G$4:$K$20,4,FALSE)</f>
        <v>-376.85604700000022</v>
      </c>
      <c r="D27" s="303">
        <f>+VLOOKUP(A27,'10.3'!$G$4:$K$20,5,FALSE)</f>
        <v>-0.16483094644070928</v>
      </c>
    </row>
    <row r="28" spans="1:4">
      <c r="A28" s="301" t="s">
        <v>37</v>
      </c>
      <c r="B28" s="302">
        <f>+VLOOKUP(A28,'10.3'!$G$5:$H$20,2,FALSE)</f>
        <v>10908.941696000002</v>
      </c>
      <c r="C28" s="307">
        <f>+VLOOKUP(A28,'10.3'!$G$4:$K$20,4,FALSE)</f>
        <v>382.27395100000285</v>
      </c>
      <c r="D28" s="303">
        <f>+VLOOKUP(A28,'10.3'!$G$4:$K$20,5,FALSE)</f>
        <v>3.6314811131146207E-2</v>
      </c>
    </row>
    <row r="29" spans="1:4">
      <c r="A29" s="301" t="s">
        <v>30</v>
      </c>
      <c r="B29" s="302">
        <f>+VLOOKUP(A29,'10.3'!$G$5:$H$20,2,FALSE)</f>
        <v>6876.1009570011738</v>
      </c>
      <c r="C29" s="307">
        <f>+VLOOKUP(A29,'10.3'!$G$4:$K$20,4,FALSE)</f>
        <v>637.9290645145411</v>
      </c>
      <c r="D29" s="303">
        <f>+VLOOKUP(A29,'10.3'!$G$4:$K$20,5,FALSE)</f>
        <v>0.10226218121415909</v>
      </c>
    </row>
    <row r="30" spans="1:4" ht="7.5" customHeight="1"/>
    <row r="31" spans="1:4">
      <c r="A31" s="301" t="s">
        <v>300</v>
      </c>
    </row>
    <row r="32" spans="1:4">
      <c r="A32" s="301" t="s">
        <v>104</v>
      </c>
      <c r="B32" s="302">
        <f>+VLOOKUP(A32,'10.3'!$G$25:$H$38,2,FALSE)</f>
        <v>3622.9193219999997</v>
      </c>
      <c r="C32" s="307">
        <f>+VLOOKUP(A32,'10.3'!$G$24:$K$38,4,FALSE)</f>
        <v>-223.1113430000014</v>
      </c>
      <c r="D32" s="303">
        <f>+VLOOKUP(A32,'10.3'!$G$24:$K$38,5,FALSE)</f>
        <v>-5.8010807097920392E-2</v>
      </c>
    </row>
    <row r="33" spans="1:4">
      <c r="A33" s="301" t="s">
        <v>108</v>
      </c>
      <c r="B33" s="302">
        <f>+VLOOKUP(A33,'10.3'!$G$25:$H$38,2,FALSE)</f>
        <v>5961.6592500000006</v>
      </c>
      <c r="C33" s="307">
        <f>+VLOOKUP(A33,'10.3'!$G$24:$K$38,4,FALSE)</f>
        <v>580.72440900000129</v>
      </c>
      <c r="D33" s="303">
        <f>+VLOOKUP(A33,'10.3'!$G$24:$K$38,5,FALSE)</f>
        <v>0.10792258708936142</v>
      </c>
    </row>
    <row r="34" spans="1:4">
      <c r="A34" s="301" t="s">
        <v>109</v>
      </c>
      <c r="B34" s="302">
        <f>+VLOOKUP(A34,'10.3'!$G$25:$H$38,2,FALSE)</f>
        <v>3542.5587780000005</v>
      </c>
      <c r="C34" s="307">
        <f>+VLOOKUP(A34,'10.3'!$G$24:$K$38,4,FALSE)</f>
        <v>228.77730399999928</v>
      </c>
      <c r="D34" s="303">
        <f>+VLOOKUP(A34,'10.3'!$G$24:$K$38,5,FALSE)</f>
        <v>6.9038138391137371E-2</v>
      </c>
    </row>
    <row r="35" spans="1:4" ht="7.5" customHeight="1"/>
    <row r="36" spans="1:4" ht="16.5">
      <c r="A36" s="308" t="s">
        <v>305</v>
      </c>
      <c r="B36" s="305">
        <f>+'6'!M6</f>
        <v>37512.385609999998</v>
      </c>
    </row>
    <row r="37" spans="1:4" ht="7.5" customHeight="1"/>
    <row r="38" spans="1:4" ht="15">
      <c r="A38" s="298" t="s">
        <v>306</v>
      </c>
    </row>
    <row r="39" spans="1:4">
      <c r="A39" s="301" t="s">
        <v>26</v>
      </c>
      <c r="B39" s="302">
        <f>+'10.4'!E10</f>
        <v>4330.4301770000002</v>
      </c>
      <c r="C39" s="302">
        <f>+'10.4'!E11</f>
        <v>-455.32012000000032</v>
      </c>
      <c r="D39" s="303">
        <f>+'10.4'!E12</f>
        <v>-9.5140801701547748E-2</v>
      </c>
    </row>
    <row r="40" spans="1:4">
      <c r="A40" s="301" t="s">
        <v>25</v>
      </c>
      <c r="B40" s="302">
        <f>+'10.4'!E22</f>
        <v>11819.616717000001</v>
      </c>
      <c r="C40" s="302">
        <f>+'10.4'!E23</f>
        <v>1398.2579560000013</v>
      </c>
      <c r="D40" s="303">
        <f>+'10.4'!E24</f>
        <v>0.13417232705131715</v>
      </c>
    </row>
    <row r="41" spans="1:4">
      <c r="A41" s="301" t="s">
        <v>5</v>
      </c>
      <c r="B41" s="302">
        <f>+'10.4'!E34</f>
        <v>5522.8840359999976</v>
      </c>
      <c r="C41" s="302">
        <f>+'10.4'!E35</f>
        <v>211.79746299999715</v>
      </c>
      <c r="D41" s="303">
        <f>+'10.4'!E36</f>
        <v>3.9878367653939789E-2</v>
      </c>
    </row>
    <row r="42" spans="1:4" ht="7.5" customHeight="1"/>
    <row r="43" spans="1:4" ht="15">
      <c r="A43" s="298" t="s">
        <v>307</v>
      </c>
      <c r="B43" s="305">
        <f>+'10.5'!B4</f>
        <v>25986.947919000002</v>
      </c>
      <c r="C43" s="305">
        <f>+'10.5'!D4</f>
        <v>337.99006099999679</v>
      </c>
      <c r="D43" s="306">
        <f>+'10.5'!E4</f>
        <v>1.3177535823139852E-2</v>
      </c>
    </row>
    <row r="44" spans="1:4" ht="7.5" customHeight="1"/>
    <row r="45" spans="1:4">
      <c r="A45" s="301" t="s">
        <v>301</v>
      </c>
    </row>
    <row r="46" spans="1:4">
      <c r="A46" s="301" t="s">
        <v>40</v>
      </c>
      <c r="B46" s="302">
        <f>+'9'!L6</f>
        <v>4693.7490260000004</v>
      </c>
      <c r="C46" s="302">
        <f>+VLOOKUP(A46,'10.5'!$A$4:$E$20,4,FALSE)</f>
        <v>711.60828300000048</v>
      </c>
      <c r="D46" s="303">
        <f>+VLOOKUP(A46,'10.5'!$A$4:$E$20,5,FALSE)</f>
        <v>0.17869993275624418</v>
      </c>
    </row>
    <row r="47" spans="1:4">
      <c r="A47" s="301" t="s">
        <v>38</v>
      </c>
      <c r="B47" s="302">
        <f>+'9'!L8</f>
        <v>1975.3308199999999</v>
      </c>
      <c r="C47" s="302">
        <f>+VLOOKUP(A47,'10.5'!$A$4:$E$20,4,FALSE)</f>
        <v>-719.80666299999962</v>
      </c>
      <c r="D47" s="303">
        <f>+VLOOKUP(A47,'10.5'!$A$4:$E$20,5,FALSE)</f>
        <v>-0.26707604622780567</v>
      </c>
    </row>
    <row r="48" spans="1:4">
      <c r="A48" s="301" t="s">
        <v>37</v>
      </c>
      <c r="B48" s="302">
        <f>+'9'!L12</f>
        <v>12596.302076</v>
      </c>
      <c r="C48" s="302">
        <f>+VLOOKUP(A48,'10.5'!$A$4:$E$20,4,FALSE)</f>
        <v>-180.93610500000068</v>
      </c>
      <c r="D48" s="303">
        <f>+VLOOKUP(A48,'10.5'!$A$4:$E$20,5,FALSE)</f>
        <v>-1.4160814914529474E-2</v>
      </c>
    </row>
    <row r="49" spans="1:4">
      <c r="A49" s="301" t="s">
        <v>30</v>
      </c>
      <c r="B49" s="302">
        <f>+'9'!L21</f>
        <v>3963.3293830000016</v>
      </c>
      <c r="C49" s="302">
        <f>+VLOOKUP(A49,'10.5'!$A$4:$E$20,4,FALSE)</f>
        <v>341.32056800000009</v>
      </c>
      <c r="D49" s="303">
        <f>+VLOOKUP(A49,'10.5'!$A$4:$E$20,5,FALSE)</f>
        <v>9.4235156630892991E-2</v>
      </c>
    </row>
  </sheetData>
  <mergeCells count="1">
    <mergeCell ref="C2:D2"/>
  </mergeCells>
  <pageMargins left="0.31496062992125984" right="0.31496062992125984" top="0.35433070866141736" bottom="0.35433070866141736" header="0.31496062992125984" footer="0.31496062992125984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EFE83-9C4F-4A86-A6EA-ECEE6AD6380B}">
  <dimension ref="A25:F58"/>
  <sheetViews>
    <sheetView showGridLines="0" zoomScaleNormal="100" workbookViewId="0">
      <selection activeCell="O59" sqref="O59"/>
    </sheetView>
  </sheetViews>
  <sheetFormatPr defaultRowHeight="12.75"/>
  <sheetData>
    <row r="25" spans="6:6">
      <c r="F25" s="210"/>
    </row>
    <row r="26" spans="6:6">
      <c r="F26" s="210"/>
    </row>
    <row r="27" spans="6:6">
      <c r="F27" s="210"/>
    </row>
    <row r="28" spans="6:6">
      <c r="F28" s="210"/>
    </row>
    <row r="47" spans="1:6" ht="15">
      <c r="A47" s="329" t="s">
        <v>247</v>
      </c>
      <c r="B47" s="330"/>
      <c r="C47" s="330"/>
      <c r="D47" s="330"/>
      <c r="E47" s="330"/>
      <c r="F47" s="330"/>
    </row>
    <row r="48" spans="1:6" ht="14.25">
      <c r="A48" s="333" t="s">
        <v>313</v>
      </c>
      <c r="B48" s="331"/>
      <c r="C48" s="331"/>
      <c r="D48" s="330"/>
      <c r="E48" s="330"/>
      <c r="F48" s="330"/>
    </row>
    <row r="49" spans="1:6">
      <c r="A49" s="330"/>
      <c r="B49" s="330"/>
      <c r="C49" s="330"/>
      <c r="D49" s="330"/>
      <c r="E49" s="330"/>
      <c r="F49" s="330"/>
    </row>
    <row r="50" spans="1:6" ht="14.25">
      <c r="A50" s="332" t="s">
        <v>308</v>
      </c>
      <c r="B50" s="335" t="s">
        <v>337</v>
      </c>
      <c r="C50" s="330"/>
      <c r="D50" s="330"/>
      <c r="E50" s="330"/>
      <c r="F50" s="330"/>
    </row>
    <row r="51" spans="1:6">
      <c r="A51" s="330"/>
      <c r="B51" s="330"/>
      <c r="C51" s="330"/>
      <c r="D51" s="330"/>
      <c r="E51" s="330"/>
      <c r="F51" s="330"/>
    </row>
    <row r="52" spans="1:6">
      <c r="A52" s="330"/>
      <c r="B52" s="330"/>
      <c r="C52" s="330"/>
      <c r="D52" s="330"/>
      <c r="E52" s="330"/>
      <c r="F52" s="330"/>
    </row>
    <row r="53" spans="1:6">
      <c r="A53" s="330"/>
      <c r="B53" s="330"/>
      <c r="C53" s="330"/>
      <c r="D53" s="330"/>
      <c r="E53" s="330"/>
      <c r="F53" s="330"/>
    </row>
    <row r="54" spans="1:6">
      <c r="A54" s="330"/>
      <c r="B54" s="330"/>
      <c r="C54" s="330"/>
      <c r="D54" s="330"/>
      <c r="E54" s="330"/>
      <c r="F54" s="330"/>
    </row>
    <row r="55" spans="1:6">
      <c r="A55" s="330"/>
      <c r="B55" s="330"/>
      <c r="C55" s="330"/>
      <c r="D55" s="330"/>
      <c r="E55" s="330"/>
      <c r="F55" s="330"/>
    </row>
    <row r="56" spans="1:6">
      <c r="A56" s="330"/>
      <c r="B56" s="330"/>
      <c r="C56" s="330"/>
      <c r="D56" s="330"/>
      <c r="E56" s="330"/>
      <c r="F56" s="330"/>
    </row>
    <row r="57" spans="1:6">
      <c r="A57" s="330"/>
      <c r="B57" s="330"/>
      <c r="C57" s="330"/>
      <c r="D57" s="330"/>
      <c r="E57" s="330"/>
      <c r="F57" s="330"/>
    </row>
    <row r="58" spans="1:6">
      <c r="A58" s="330"/>
      <c r="B58" s="330"/>
      <c r="C58" s="330"/>
      <c r="D58" s="330"/>
      <c r="E58" s="330"/>
      <c r="F58" s="330"/>
    </row>
  </sheetData>
  <hyperlinks>
    <hyperlink ref="A48" r:id="rId1" xr:uid="{FE690EA6-EBE3-4DAD-9064-DA013DE09F7C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4"/>
  <dimension ref="A1:R44"/>
  <sheetViews>
    <sheetView showGridLines="0" zoomScaleNormal="100" zoomScaleSheetLayoutView="100" workbookViewId="0">
      <selection activeCell="P17" sqref="P17"/>
    </sheetView>
  </sheetViews>
  <sheetFormatPr defaultColWidth="9.140625" defaultRowHeight="12"/>
  <cols>
    <col min="1" max="1" width="31.140625" style="66" customWidth="1"/>
    <col min="2" max="13" width="8.5703125" style="66" customWidth="1"/>
    <col min="14" max="14" width="10.140625" style="66" customWidth="1"/>
    <col min="15" max="15" width="8.42578125" style="66" customWidth="1"/>
    <col min="16" max="16" width="11.42578125" style="66" bestFit="1" customWidth="1"/>
    <col min="17" max="17" width="9.5703125" style="66" bestFit="1" customWidth="1"/>
    <col min="18" max="16384" width="9.140625" style="66"/>
  </cols>
  <sheetData>
    <row r="1" spans="1:18" s="76" customFormat="1" ht="20.25">
      <c r="A1" s="174" t="s">
        <v>240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238" t="s">
        <v>312</v>
      </c>
    </row>
    <row r="2" spans="1:18" ht="6" customHeight="1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</row>
    <row r="3" spans="1:18">
      <c r="A3" s="370">
        <v>2024</v>
      </c>
      <c r="B3" s="371" t="s">
        <v>42</v>
      </c>
      <c r="C3" s="372"/>
      <c r="D3" s="373"/>
      <c r="E3" s="371" t="s">
        <v>43</v>
      </c>
      <c r="F3" s="372"/>
      <c r="G3" s="373"/>
      <c r="H3" s="372" t="s">
        <v>44</v>
      </c>
      <c r="I3" s="372"/>
      <c r="J3" s="372"/>
      <c r="K3" s="371" t="s">
        <v>45</v>
      </c>
      <c r="L3" s="372"/>
      <c r="M3" s="373"/>
      <c r="N3" s="374" t="s">
        <v>7</v>
      </c>
      <c r="Q3" s="125"/>
      <c r="R3" s="125"/>
    </row>
    <row r="4" spans="1:18">
      <c r="A4" s="370"/>
      <c r="B4" s="274" t="s">
        <v>8</v>
      </c>
      <c r="C4" s="264" t="s">
        <v>9</v>
      </c>
      <c r="D4" s="275" t="s">
        <v>10</v>
      </c>
      <c r="E4" s="274" t="s">
        <v>11</v>
      </c>
      <c r="F4" s="264" t="s">
        <v>12</v>
      </c>
      <c r="G4" s="275" t="s">
        <v>13</v>
      </c>
      <c r="H4" s="193" t="s">
        <v>14</v>
      </c>
      <c r="I4" s="193" t="s">
        <v>15</v>
      </c>
      <c r="J4" s="193" t="s">
        <v>16</v>
      </c>
      <c r="K4" s="274" t="s">
        <v>17</v>
      </c>
      <c r="L4" s="264" t="s">
        <v>18</v>
      </c>
      <c r="M4" s="275" t="s">
        <v>19</v>
      </c>
      <c r="N4" s="374"/>
    </row>
    <row r="5" spans="1:18" s="79" customFormat="1">
      <c r="A5" s="366" t="s">
        <v>59</v>
      </c>
      <c r="B5" s="367">
        <f>SUM(B6:D6)</f>
        <v>44962.820622999992</v>
      </c>
      <c r="C5" s="368"/>
      <c r="D5" s="369"/>
      <c r="E5" s="367">
        <f>SUM(E6:G6)</f>
        <v>25322.356638000001</v>
      </c>
      <c r="F5" s="368"/>
      <c r="G5" s="369"/>
      <c r="H5" s="368">
        <f>SUM(H6:J6)</f>
        <v>20166.519033000004</v>
      </c>
      <c r="I5" s="368"/>
      <c r="J5" s="368"/>
      <c r="K5" s="367">
        <f>SUM(K6:M6)</f>
        <v>41917.052626000004</v>
      </c>
      <c r="L5" s="368"/>
      <c r="M5" s="369"/>
      <c r="N5" s="365">
        <f>SUM(B6:M6)</f>
        <v>132368.74891999998</v>
      </c>
      <c r="Q5" s="123"/>
      <c r="R5" s="123"/>
    </row>
    <row r="6" spans="1:18" s="79" customFormat="1">
      <c r="A6" s="366"/>
      <c r="B6" s="276">
        <v>18517.571820000001</v>
      </c>
      <c r="C6" s="263">
        <v>13586.777025000001</v>
      </c>
      <c r="D6" s="277">
        <v>12858.471777999996</v>
      </c>
      <c r="E6" s="292">
        <v>10261.945574999998</v>
      </c>
      <c r="F6" s="290">
        <v>8069.7874280000015</v>
      </c>
      <c r="G6" s="277">
        <v>6990.6236350000008</v>
      </c>
      <c r="H6" s="290">
        <v>6476.2929439999989</v>
      </c>
      <c r="I6" s="290">
        <v>6260.8780730000035</v>
      </c>
      <c r="J6" s="290">
        <v>7429.3480159999999</v>
      </c>
      <c r="K6" s="292">
        <v>10498.539273000002</v>
      </c>
      <c r="L6" s="290">
        <v>14786.581451999999</v>
      </c>
      <c r="M6" s="277">
        <v>16631.931901</v>
      </c>
      <c r="N6" s="365"/>
    </row>
    <row r="7" spans="1:18" ht="12.75" customHeight="1">
      <c r="A7" s="366" t="s">
        <v>71</v>
      </c>
      <c r="B7" s="367">
        <f>SUM(B8:D8)</f>
        <v>2251.5396359999977</v>
      </c>
      <c r="C7" s="368"/>
      <c r="D7" s="369"/>
      <c r="E7" s="367">
        <f>SUM(E8:G8)</f>
        <v>1817.8935180000008</v>
      </c>
      <c r="F7" s="368"/>
      <c r="G7" s="369"/>
      <c r="H7" s="368">
        <f>SUM(H8:J8)</f>
        <v>1709.416788</v>
      </c>
      <c r="I7" s="368"/>
      <c r="J7" s="368"/>
      <c r="K7" s="367">
        <f>SUM(K8:M8)</f>
        <v>2305.7002550000007</v>
      </c>
      <c r="L7" s="368"/>
      <c r="M7" s="369"/>
      <c r="N7" s="365">
        <f>SUM(B8:M8)</f>
        <v>8084.5501969999996</v>
      </c>
      <c r="P7" s="157"/>
    </row>
    <row r="8" spans="1:18" s="79" customFormat="1" ht="12.75" customHeight="1">
      <c r="A8" s="366"/>
      <c r="B8" s="276">
        <v>851.20113799999865</v>
      </c>
      <c r="C8" s="263">
        <v>718.57798399999967</v>
      </c>
      <c r="D8" s="277">
        <v>681.76051399999938</v>
      </c>
      <c r="E8" s="292">
        <v>612.72618200000022</v>
      </c>
      <c r="F8" s="290">
        <v>633.92261600000006</v>
      </c>
      <c r="G8" s="277">
        <v>571.24472000000048</v>
      </c>
      <c r="H8" s="290">
        <v>550.36057200000016</v>
      </c>
      <c r="I8" s="290">
        <v>579.79642500000023</v>
      </c>
      <c r="J8" s="290">
        <v>579.2597909999995</v>
      </c>
      <c r="K8" s="292">
        <v>647.33909000000017</v>
      </c>
      <c r="L8" s="290">
        <v>784.09432800000013</v>
      </c>
      <c r="M8" s="277">
        <v>874.26683700000012</v>
      </c>
      <c r="N8" s="365"/>
      <c r="P8" s="158"/>
    </row>
    <row r="9" spans="1:18" s="110" customFormat="1" ht="12" customHeight="1">
      <c r="A9" s="366" t="s">
        <v>91</v>
      </c>
      <c r="B9" s="367">
        <f>SUM(B10:D10)</f>
        <v>3633.4487010000003</v>
      </c>
      <c r="C9" s="368"/>
      <c r="D9" s="369"/>
      <c r="E9" s="367">
        <f>SUM(E10:G10)</f>
        <v>2676.3633030000001</v>
      </c>
      <c r="F9" s="368"/>
      <c r="G9" s="369"/>
      <c r="H9" s="368">
        <f>SUM(H10:J10)</f>
        <v>2255.8990880000001</v>
      </c>
      <c r="I9" s="368"/>
      <c r="J9" s="368"/>
      <c r="K9" s="367">
        <f>SUM(K10:M10)</f>
        <v>3362.7903120000019</v>
      </c>
      <c r="L9" s="368"/>
      <c r="M9" s="369"/>
      <c r="N9" s="365">
        <f>SUM(B10:M10)</f>
        <v>11928.501404000001</v>
      </c>
      <c r="P9" s="157"/>
    </row>
    <row r="10" spans="1:18" s="110" customFormat="1" ht="12" customHeight="1">
      <c r="A10" s="366"/>
      <c r="B10" s="276">
        <v>1414.4430550000011</v>
      </c>
      <c r="C10" s="263">
        <v>1116.2978259999998</v>
      </c>
      <c r="D10" s="277">
        <v>1102.7078199999999</v>
      </c>
      <c r="E10" s="292">
        <v>1055.5000810000004</v>
      </c>
      <c r="F10" s="290">
        <v>855.56196299999988</v>
      </c>
      <c r="G10" s="277">
        <v>765.30125899999996</v>
      </c>
      <c r="H10" s="290">
        <v>750.42341899999974</v>
      </c>
      <c r="I10" s="290">
        <v>660.98665800000026</v>
      </c>
      <c r="J10" s="290">
        <v>844.48901100000012</v>
      </c>
      <c r="K10" s="292">
        <v>1001.5707610000006</v>
      </c>
      <c r="L10" s="290">
        <v>1158.447470000001</v>
      </c>
      <c r="M10" s="277">
        <v>1202.7720809999998</v>
      </c>
      <c r="N10" s="365"/>
      <c r="P10" s="158"/>
    </row>
    <row r="11" spans="1:18" s="7" customFormat="1" ht="12" customHeight="1">
      <c r="A11" s="366" t="s">
        <v>181</v>
      </c>
      <c r="B11" s="367">
        <f>SUM(B12:D12)</f>
        <v>11607.518160999996</v>
      </c>
      <c r="C11" s="368"/>
      <c r="D11" s="369"/>
      <c r="E11" s="367">
        <f>SUM(E12:G12)</f>
        <v>9136.7534629999936</v>
      </c>
      <c r="F11" s="368"/>
      <c r="G11" s="369"/>
      <c r="H11" s="368">
        <f>SUM(H12:J12)</f>
        <v>7983.4714749999957</v>
      </c>
      <c r="I11" s="368"/>
      <c r="J11" s="368"/>
      <c r="K11" s="367">
        <f>SUM(K12:M12)</f>
        <v>10791.476917</v>
      </c>
      <c r="L11" s="368"/>
      <c r="M11" s="369"/>
      <c r="N11" s="365">
        <f>SUM(B12:M12)</f>
        <v>39519.220015999992</v>
      </c>
      <c r="P11" s="157"/>
      <c r="Q11" s="124"/>
      <c r="R11" s="124"/>
    </row>
    <row r="12" spans="1:18" s="110" customFormat="1" ht="12" customHeight="1">
      <c r="A12" s="366"/>
      <c r="B12" s="276">
        <v>4485.1265129999992</v>
      </c>
      <c r="C12" s="263">
        <v>3568.5059980000019</v>
      </c>
      <c r="D12" s="277">
        <v>3553.8856499999956</v>
      </c>
      <c r="E12" s="292">
        <v>3102.6221029999961</v>
      </c>
      <c r="F12" s="290">
        <v>3120.3862819999999</v>
      </c>
      <c r="G12" s="277">
        <v>2913.745077999999</v>
      </c>
      <c r="H12" s="290">
        <v>2706.5491489999977</v>
      </c>
      <c r="I12" s="290">
        <v>2506.7802239999992</v>
      </c>
      <c r="J12" s="290">
        <v>2770.1421019999989</v>
      </c>
      <c r="K12" s="292">
        <v>2916.1011740000017</v>
      </c>
      <c r="L12" s="290">
        <v>3794.6159769999981</v>
      </c>
      <c r="M12" s="277">
        <v>4080.7597659999992</v>
      </c>
      <c r="N12" s="365"/>
      <c r="P12" s="158"/>
    </row>
    <row r="13" spans="1:18" s="7" customFormat="1" ht="12" customHeight="1">
      <c r="A13" s="366" t="s">
        <v>116</v>
      </c>
      <c r="B13" s="367">
        <f>SUM(B14:D14)</f>
        <v>27411.277369999996</v>
      </c>
      <c r="C13" s="368"/>
      <c r="D13" s="369"/>
      <c r="E13" s="367">
        <f>SUM(E14:G14)</f>
        <v>11623.827739000004</v>
      </c>
      <c r="F13" s="368"/>
      <c r="G13" s="369"/>
      <c r="H13" s="368">
        <f>SUM(H14:J14)</f>
        <v>8154.0857310000001</v>
      </c>
      <c r="I13" s="368"/>
      <c r="J13" s="368"/>
      <c r="K13" s="367">
        <f>SUM(K14:M14)</f>
        <v>25395.592506000001</v>
      </c>
      <c r="L13" s="368"/>
      <c r="M13" s="369"/>
      <c r="N13" s="365">
        <f>SUM(B14:M14)</f>
        <v>72584.783345999997</v>
      </c>
      <c r="P13" s="157"/>
      <c r="Q13" s="124"/>
      <c r="R13" s="124"/>
    </row>
    <row r="14" spans="1:18" s="110" customFormat="1" ht="12" customHeight="1">
      <c r="A14" s="366"/>
      <c r="B14" s="276">
        <v>11743.144724</v>
      </c>
      <c r="C14" s="263">
        <v>8169.2458019999985</v>
      </c>
      <c r="D14" s="277">
        <v>7498.8868439999987</v>
      </c>
      <c r="E14" s="292">
        <v>5470.2520000000004</v>
      </c>
      <c r="F14" s="290">
        <v>3435.6596740000014</v>
      </c>
      <c r="G14" s="277">
        <v>2717.9160650000003</v>
      </c>
      <c r="H14" s="290">
        <v>2445.0127619999998</v>
      </c>
      <c r="I14" s="290">
        <v>2494.4386650000006</v>
      </c>
      <c r="J14" s="290">
        <v>3214.6343040000002</v>
      </c>
      <c r="K14" s="292">
        <v>5912.5939490000001</v>
      </c>
      <c r="L14" s="290">
        <v>9030.3947310000003</v>
      </c>
      <c r="M14" s="277">
        <v>10452.603825999999</v>
      </c>
      <c r="N14" s="365"/>
      <c r="P14" s="129"/>
    </row>
    <row r="15" spans="1:18" s="110" customFormat="1" ht="12" customHeight="1">
      <c r="A15" s="366" t="s">
        <v>90</v>
      </c>
      <c r="B15" s="367">
        <f>SUM(B16:D16)</f>
        <v>59.036755000002813</v>
      </c>
      <c r="C15" s="368"/>
      <c r="D15" s="369"/>
      <c r="E15" s="367">
        <f>SUM(E16:G16)</f>
        <v>67.518615000002228</v>
      </c>
      <c r="F15" s="368"/>
      <c r="G15" s="369"/>
      <c r="H15" s="368">
        <f>SUM(H16:J16)</f>
        <v>63.645951000005425</v>
      </c>
      <c r="I15" s="368"/>
      <c r="J15" s="368"/>
      <c r="K15" s="367">
        <f>SUM(K16:M16)</f>
        <v>61.492636000004495</v>
      </c>
      <c r="L15" s="368"/>
      <c r="M15" s="369"/>
      <c r="N15" s="365">
        <f>SUM(B16:M16)</f>
        <v>251.69395700001496</v>
      </c>
      <c r="P15" s="121"/>
    </row>
    <row r="16" spans="1:18" s="110" customFormat="1" ht="12" customHeight="1">
      <c r="A16" s="366"/>
      <c r="B16" s="276">
        <v>23.656390000000101</v>
      </c>
      <c r="C16" s="263">
        <v>14.149415000000772</v>
      </c>
      <c r="D16" s="277">
        <v>21.23095000000194</v>
      </c>
      <c r="E16" s="292">
        <v>20.845209000000978</v>
      </c>
      <c r="F16" s="290">
        <v>24.256893000000218</v>
      </c>
      <c r="G16" s="277">
        <v>22.416513000001032</v>
      </c>
      <c r="H16" s="290">
        <v>23.947042000001147</v>
      </c>
      <c r="I16" s="290">
        <v>18.876101000003473</v>
      </c>
      <c r="J16" s="290">
        <v>20.822808000000805</v>
      </c>
      <c r="K16" s="292">
        <v>20.934299000000465</v>
      </c>
      <c r="L16" s="290">
        <v>19.02894600000036</v>
      </c>
      <c r="M16" s="277">
        <v>21.52939100000367</v>
      </c>
      <c r="N16" s="365"/>
      <c r="P16" s="129"/>
    </row>
    <row r="17" spans="1:14" s="77" customFormat="1" ht="11.25">
      <c r="A17" s="190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3"/>
    </row>
    <row r="18" spans="1:14">
      <c r="A18" s="112" t="str">
        <f>A5</f>
        <v>Výroba tepla brutto</v>
      </c>
      <c r="B18" s="113">
        <f t="shared" ref="B18:M18" si="0">B6</f>
        <v>18517.571820000001</v>
      </c>
      <c r="C18" s="113">
        <f t="shared" si="0"/>
        <v>13586.777025000001</v>
      </c>
      <c r="D18" s="113">
        <f t="shared" si="0"/>
        <v>12858.471777999996</v>
      </c>
      <c r="E18" s="113">
        <f t="shared" si="0"/>
        <v>10261.945574999998</v>
      </c>
      <c r="F18" s="113">
        <f t="shared" si="0"/>
        <v>8069.7874280000015</v>
      </c>
      <c r="G18" s="113">
        <f t="shared" si="0"/>
        <v>6990.6236350000008</v>
      </c>
      <c r="H18" s="113">
        <f t="shared" si="0"/>
        <v>6476.2929439999989</v>
      </c>
      <c r="I18" s="113">
        <f t="shared" si="0"/>
        <v>6260.8780730000035</v>
      </c>
      <c r="J18" s="113">
        <f t="shared" si="0"/>
        <v>7429.3480159999999</v>
      </c>
      <c r="K18" s="113">
        <f t="shared" si="0"/>
        <v>10498.539273000002</v>
      </c>
      <c r="L18" s="113">
        <f t="shared" si="0"/>
        <v>14786.581451999999</v>
      </c>
      <c r="M18" s="113">
        <f t="shared" si="0"/>
        <v>16631.931901</v>
      </c>
    </row>
    <row r="19" spans="1:14">
      <c r="A19" s="10" t="str">
        <f>A7</f>
        <v xml:space="preserve">Technologická vlastní spotřeba tepla </v>
      </c>
      <c r="B19" s="25">
        <f t="shared" ref="B19:M19" si="1">-B8</f>
        <v>-851.20113799999865</v>
      </c>
      <c r="C19" s="25">
        <f t="shared" si="1"/>
        <v>-718.57798399999967</v>
      </c>
      <c r="D19" s="25">
        <f t="shared" si="1"/>
        <v>-681.76051399999938</v>
      </c>
      <c r="E19" s="25">
        <f t="shared" si="1"/>
        <v>-612.72618200000022</v>
      </c>
      <c r="F19" s="25">
        <f t="shared" si="1"/>
        <v>-633.92261600000006</v>
      </c>
      <c r="G19" s="25">
        <f t="shared" si="1"/>
        <v>-571.24472000000048</v>
      </c>
      <c r="H19" s="25">
        <f t="shared" si="1"/>
        <v>-550.36057200000016</v>
      </c>
      <c r="I19" s="25">
        <f t="shared" si="1"/>
        <v>-579.79642500000023</v>
      </c>
      <c r="J19" s="25">
        <f t="shared" si="1"/>
        <v>-579.2597909999995</v>
      </c>
      <c r="K19" s="25">
        <f t="shared" si="1"/>
        <v>-647.33909000000017</v>
      </c>
      <c r="L19" s="25">
        <f t="shared" si="1"/>
        <v>-784.09432800000013</v>
      </c>
      <c r="M19" s="25">
        <f t="shared" si="1"/>
        <v>-874.26683700000012</v>
      </c>
    </row>
    <row r="20" spans="1:14">
      <c r="A20" s="10" t="str">
        <f>A9</f>
        <v>Ztráty</v>
      </c>
      <c r="B20" s="113">
        <f t="shared" ref="B20:M20" si="2">-B10</f>
        <v>-1414.4430550000011</v>
      </c>
      <c r="C20" s="113">
        <f t="shared" si="2"/>
        <v>-1116.2978259999998</v>
      </c>
      <c r="D20" s="113">
        <f t="shared" si="2"/>
        <v>-1102.7078199999999</v>
      </c>
      <c r="E20" s="113">
        <f t="shared" si="2"/>
        <v>-1055.5000810000004</v>
      </c>
      <c r="F20" s="113">
        <f t="shared" si="2"/>
        <v>-855.56196299999988</v>
      </c>
      <c r="G20" s="113">
        <f t="shared" si="2"/>
        <v>-765.30125899999996</v>
      </c>
      <c r="H20" s="113">
        <f t="shared" si="2"/>
        <v>-750.42341899999974</v>
      </c>
      <c r="I20" s="113">
        <f t="shared" si="2"/>
        <v>-660.98665800000026</v>
      </c>
      <c r="J20" s="113">
        <f t="shared" si="2"/>
        <v>-844.48901100000012</v>
      </c>
      <c r="K20" s="113">
        <f t="shared" si="2"/>
        <v>-1001.5707610000006</v>
      </c>
      <c r="L20" s="113">
        <f t="shared" si="2"/>
        <v>-1158.447470000001</v>
      </c>
      <c r="M20" s="113">
        <f t="shared" si="2"/>
        <v>-1202.7720809999998</v>
      </c>
      <c r="N20" s="78"/>
    </row>
    <row r="21" spans="1:14">
      <c r="A21" s="103" t="str">
        <f>A11</f>
        <v>Vlastní spotřeba tepla</v>
      </c>
      <c r="B21" s="93">
        <f>-B12</f>
        <v>-4485.1265129999992</v>
      </c>
      <c r="C21" s="93">
        <f t="shared" ref="C21:M21" si="3">-C12</f>
        <v>-3568.5059980000019</v>
      </c>
      <c r="D21" s="93">
        <f t="shared" si="3"/>
        <v>-3553.8856499999956</v>
      </c>
      <c r="E21" s="93">
        <f t="shared" si="3"/>
        <v>-3102.6221029999961</v>
      </c>
      <c r="F21" s="93">
        <f t="shared" si="3"/>
        <v>-3120.3862819999999</v>
      </c>
      <c r="G21" s="93">
        <f t="shared" si="3"/>
        <v>-2913.745077999999</v>
      </c>
      <c r="H21" s="93">
        <f t="shared" si="3"/>
        <v>-2706.5491489999977</v>
      </c>
      <c r="I21" s="93">
        <f t="shared" si="3"/>
        <v>-2506.7802239999992</v>
      </c>
      <c r="J21" s="93">
        <f t="shared" si="3"/>
        <v>-2770.1421019999989</v>
      </c>
      <c r="K21" s="93">
        <f t="shared" si="3"/>
        <v>-2916.1011740000017</v>
      </c>
      <c r="L21" s="93">
        <f t="shared" si="3"/>
        <v>-3794.6159769999981</v>
      </c>
      <c r="M21" s="93">
        <f t="shared" si="3"/>
        <v>-4080.7597659999992</v>
      </c>
      <c r="N21" s="78"/>
    </row>
    <row r="22" spans="1:14">
      <c r="A22" s="103" t="str">
        <f>A13</f>
        <v>Dodávky tepla</v>
      </c>
      <c r="B22" s="93">
        <f t="shared" ref="B22:M22" si="4">-B14</f>
        <v>-11743.144724</v>
      </c>
      <c r="C22" s="93">
        <f t="shared" si="4"/>
        <v>-8169.2458019999985</v>
      </c>
      <c r="D22" s="93">
        <f t="shared" si="4"/>
        <v>-7498.8868439999987</v>
      </c>
      <c r="E22" s="93">
        <f t="shared" si="4"/>
        <v>-5470.2520000000004</v>
      </c>
      <c r="F22" s="93">
        <f t="shared" si="4"/>
        <v>-3435.6596740000014</v>
      </c>
      <c r="G22" s="93">
        <f t="shared" si="4"/>
        <v>-2717.9160650000003</v>
      </c>
      <c r="H22" s="93">
        <f t="shared" si="4"/>
        <v>-2445.0127619999998</v>
      </c>
      <c r="I22" s="93">
        <f t="shared" si="4"/>
        <v>-2494.4386650000006</v>
      </c>
      <c r="J22" s="93">
        <f t="shared" si="4"/>
        <v>-3214.6343040000002</v>
      </c>
      <c r="K22" s="93">
        <f t="shared" si="4"/>
        <v>-5912.5939490000001</v>
      </c>
      <c r="L22" s="93">
        <f t="shared" si="4"/>
        <v>-9030.3947310000003</v>
      </c>
      <c r="M22" s="93">
        <f t="shared" si="4"/>
        <v>-10452.603825999999</v>
      </c>
    </row>
    <row r="23" spans="1:14">
      <c r="A23" s="103" t="str">
        <f>A15</f>
        <v>Bilanční rozdíl</v>
      </c>
      <c r="B23" s="93">
        <f t="shared" ref="B23:M23" si="5">-B16</f>
        <v>-23.656390000000101</v>
      </c>
      <c r="C23" s="93">
        <f t="shared" si="5"/>
        <v>-14.149415000000772</v>
      </c>
      <c r="D23" s="93">
        <f t="shared" si="5"/>
        <v>-21.23095000000194</v>
      </c>
      <c r="E23" s="93">
        <f t="shared" si="5"/>
        <v>-20.845209000000978</v>
      </c>
      <c r="F23" s="93">
        <f t="shared" si="5"/>
        <v>-24.256893000000218</v>
      </c>
      <c r="G23" s="93">
        <f t="shared" si="5"/>
        <v>-22.416513000001032</v>
      </c>
      <c r="H23" s="93">
        <f t="shared" si="5"/>
        <v>-23.947042000001147</v>
      </c>
      <c r="I23" s="93">
        <f t="shared" si="5"/>
        <v>-18.876101000003473</v>
      </c>
      <c r="J23" s="93">
        <f t="shared" si="5"/>
        <v>-20.822808000000805</v>
      </c>
      <c r="K23" s="93">
        <f t="shared" si="5"/>
        <v>-20.934299000000465</v>
      </c>
      <c r="L23" s="93">
        <f t="shared" si="5"/>
        <v>-19.02894600000036</v>
      </c>
      <c r="M23" s="93">
        <f t="shared" si="5"/>
        <v>-21.52939100000367</v>
      </c>
    </row>
    <row r="42" spans="1:4">
      <c r="A42" s="117"/>
      <c r="B42" s="121"/>
      <c r="C42" s="118"/>
      <c r="D42" s="118"/>
    </row>
    <row r="43" spans="1:4">
      <c r="B43" s="118"/>
      <c r="C43" s="118"/>
      <c r="D43" s="118"/>
    </row>
    <row r="44" spans="1:4">
      <c r="B44" s="118"/>
      <c r="C44" s="118"/>
      <c r="D44" s="118"/>
    </row>
  </sheetData>
  <mergeCells count="42">
    <mergeCell ref="N15:N16"/>
    <mergeCell ref="A15:A16"/>
    <mergeCell ref="B15:D15"/>
    <mergeCell ref="E15:G15"/>
    <mergeCell ref="H15:J15"/>
    <mergeCell ref="K15:M15"/>
    <mergeCell ref="N9:N10"/>
    <mergeCell ref="N13:N14"/>
    <mergeCell ref="A11:A12"/>
    <mergeCell ref="B11:D11"/>
    <mergeCell ref="E11:G11"/>
    <mergeCell ref="H11:J11"/>
    <mergeCell ref="K11:M11"/>
    <mergeCell ref="H13:J13"/>
    <mergeCell ref="K13:M13"/>
    <mergeCell ref="N11:N12"/>
    <mergeCell ref="H7:J7"/>
    <mergeCell ref="K7:M7"/>
    <mergeCell ref="A13:A14"/>
    <mergeCell ref="B13:D13"/>
    <mergeCell ref="E13:G13"/>
    <mergeCell ref="E9:G9"/>
    <mergeCell ref="H9:J9"/>
    <mergeCell ref="K9:M9"/>
    <mergeCell ref="A9:A10"/>
    <mergeCell ref="B9:D9"/>
    <mergeCell ref="N7:N8"/>
    <mergeCell ref="A7:A8"/>
    <mergeCell ref="A5:A6"/>
    <mergeCell ref="B5:D5"/>
    <mergeCell ref="A3:A4"/>
    <mergeCell ref="B3:D3"/>
    <mergeCell ref="E3:G3"/>
    <mergeCell ref="K5:M5"/>
    <mergeCell ref="N3:N4"/>
    <mergeCell ref="E5:G5"/>
    <mergeCell ref="H5:J5"/>
    <mergeCell ref="N5:N6"/>
    <mergeCell ref="H3:J3"/>
    <mergeCell ref="K3:M3"/>
    <mergeCell ref="B7:D7"/>
    <mergeCell ref="E7:G7"/>
  </mergeCells>
  <phoneticPr fontId="9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4"/>
  <dimension ref="A1:U46"/>
  <sheetViews>
    <sheetView showGridLines="0" zoomScaleNormal="100" zoomScaleSheetLayoutView="100" workbookViewId="0">
      <selection activeCell="O17" sqref="O17"/>
    </sheetView>
  </sheetViews>
  <sheetFormatPr defaultColWidth="9.140625" defaultRowHeight="12"/>
  <cols>
    <col min="1" max="1" width="30.85546875" style="66" customWidth="1"/>
    <col min="2" max="13" width="8.5703125" style="66" customWidth="1"/>
    <col min="14" max="14" width="10.42578125" style="66" customWidth="1"/>
    <col min="15" max="15" width="8.42578125" style="66" customWidth="1"/>
    <col min="16" max="16" width="11.42578125" style="66" bestFit="1" customWidth="1"/>
    <col min="17" max="16384" width="9.140625" style="66"/>
  </cols>
  <sheetData>
    <row r="1" spans="1:21" s="131" customFormat="1" ht="20.25">
      <c r="A1" s="175" t="s">
        <v>241</v>
      </c>
      <c r="N1" s="238" t="str">
        <f>'3'!N1</f>
        <v>IV. čtvrtletí 2023</v>
      </c>
    </row>
    <row r="2" spans="1:21" s="76" customFormat="1" ht="18">
      <c r="A2" s="234" t="s">
        <v>242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</row>
    <row r="3" spans="1:21" ht="6" customHeight="1">
      <c r="A3" s="7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</row>
    <row r="4" spans="1:21">
      <c r="A4" s="370">
        <v>2024</v>
      </c>
      <c r="B4" s="371" t="s">
        <v>42</v>
      </c>
      <c r="C4" s="372"/>
      <c r="D4" s="373"/>
      <c r="E4" s="372" t="s">
        <v>43</v>
      </c>
      <c r="F4" s="372"/>
      <c r="G4" s="372"/>
      <c r="H4" s="371" t="s">
        <v>44</v>
      </c>
      <c r="I4" s="372"/>
      <c r="J4" s="373"/>
      <c r="K4" s="371" t="s">
        <v>45</v>
      </c>
      <c r="L4" s="372"/>
      <c r="M4" s="373"/>
      <c r="N4" s="209" t="s">
        <v>7</v>
      </c>
    </row>
    <row r="5" spans="1:21">
      <c r="A5" s="370"/>
      <c r="B5" s="274" t="s">
        <v>8</v>
      </c>
      <c r="C5" s="264" t="s">
        <v>9</v>
      </c>
      <c r="D5" s="275" t="s">
        <v>10</v>
      </c>
      <c r="E5" s="193" t="s">
        <v>11</v>
      </c>
      <c r="F5" s="193" t="s">
        <v>12</v>
      </c>
      <c r="G5" s="193" t="s">
        <v>13</v>
      </c>
      <c r="H5" s="274" t="s">
        <v>14</v>
      </c>
      <c r="I5" s="264" t="s">
        <v>15</v>
      </c>
      <c r="J5" s="275" t="s">
        <v>16</v>
      </c>
      <c r="K5" s="274" t="s">
        <v>17</v>
      </c>
      <c r="L5" s="264" t="s">
        <v>18</v>
      </c>
      <c r="M5" s="275" t="s">
        <v>19</v>
      </c>
      <c r="N5" s="194"/>
    </row>
    <row r="6" spans="1:21" s="79" customFormat="1">
      <c r="A6" s="375" t="s">
        <v>59</v>
      </c>
      <c r="B6" s="376">
        <f>SUM(B7:D7)</f>
        <v>44962.820622999992</v>
      </c>
      <c r="C6" s="377"/>
      <c r="D6" s="378"/>
      <c r="E6" s="377">
        <f>SUM(E7:G7)</f>
        <v>25322.356638000001</v>
      </c>
      <c r="F6" s="377"/>
      <c r="G6" s="377"/>
      <c r="H6" s="376">
        <f>SUM(H7:J7)</f>
        <v>20166.519033000004</v>
      </c>
      <c r="I6" s="377"/>
      <c r="J6" s="378"/>
      <c r="K6" s="376">
        <f>SUM(K7:M7)</f>
        <v>41917.052626000004</v>
      </c>
      <c r="L6" s="377"/>
      <c r="M6" s="378"/>
      <c r="N6" s="365">
        <f>SUM(N8:N23)</f>
        <v>132368.74892000001</v>
      </c>
      <c r="Q6" s="356"/>
      <c r="S6" s="41"/>
    </row>
    <row r="7" spans="1:21" s="79" customFormat="1">
      <c r="A7" s="375"/>
      <c r="B7" s="278">
        <f t="shared" ref="B7:M7" si="0">SUM(B8:B23)</f>
        <v>18517.571820000001</v>
      </c>
      <c r="C7" s="262">
        <f t="shared" si="0"/>
        <v>13586.777025000001</v>
      </c>
      <c r="D7" s="279">
        <f t="shared" si="0"/>
        <v>12858.471777999996</v>
      </c>
      <c r="E7" s="343">
        <f t="shared" si="0"/>
        <v>10261.945574999998</v>
      </c>
      <c r="F7" s="343">
        <f t="shared" si="0"/>
        <v>8069.7874280000015</v>
      </c>
      <c r="G7" s="343">
        <f t="shared" si="0"/>
        <v>6990.6236350000008</v>
      </c>
      <c r="H7" s="294">
        <f t="shared" si="0"/>
        <v>6476.2929439999989</v>
      </c>
      <c r="I7" s="344">
        <f t="shared" si="0"/>
        <v>6260.8780730000035</v>
      </c>
      <c r="J7" s="279">
        <f t="shared" si="0"/>
        <v>7429.3480159999999</v>
      </c>
      <c r="K7" s="294">
        <f t="shared" si="0"/>
        <v>10498.539273000002</v>
      </c>
      <c r="L7" s="354">
        <f t="shared" si="0"/>
        <v>14786.581451999999</v>
      </c>
      <c r="M7" s="279">
        <f t="shared" si="0"/>
        <v>16631.931901</v>
      </c>
      <c r="N7" s="365"/>
      <c r="Q7" s="356"/>
    </row>
    <row r="8" spans="1:21">
      <c r="A8" s="166" t="s">
        <v>40</v>
      </c>
      <c r="B8" s="276">
        <v>2763.7347610000011</v>
      </c>
      <c r="C8" s="263">
        <v>2401.8641550000007</v>
      </c>
      <c r="D8" s="277">
        <v>2506.6132049999997</v>
      </c>
      <c r="E8" s="290">
        <v>2142.4804640000011</v>
      </c>
      <c r="F8" s="290">
        <v>1895.3515769999999</v>
      </c>
      <c r="G8" s="290">
        <v>1692.62</v>
      </c>
      <c r="H8" s="292">
        <v>1596.6735459999998</v>
      </c>
      <c r="I8" s="290">
        <v>1664.8963430000001</v>
      </c>
      <c r="J8" s="277">
        <v>1691.2887140000005</v>
      </c>
      <c r="K8" s="292">
        <v>1690.1833449999992</v>
      </c>
      <c r="L8" s="290">
        <v>2672.523389</v>
      </c>
      <c r="M8" s="277">
        <v>2798.536739000001</v>
      </c>
      <c r="N8" s="189">
        <f t="shared" ref="N8:N23" si="1">SUM(B8:M8)</f>
        <v>25516.766238000004</v>
      </c>
      <c r="P8" s="157"/>
      <c r="Q8" s="128"/>
      <c r="R8" s="128"/>
      <c r="S8" s="41"/>
      <c r="T8" s="128"/>
      <c r="U8" s="121"/>
    </row>
    <row r="9" spans="1:21">
      <c r="A9" s="166" t="s">
        <v>39</v>
      </c>
      <c r="B9" s="276">
        <v>407.40125700000004</v>
      </c>
      <c r="C9" s="263">
        <v>359.32290800000004</v>
      </c>
      <c r="D9" s="277">
        <v>365.32422700000001</v>
      </c>
      <c r="E9" s="290">
        <v>324.90698499999979</v>
      </c>
      <c r="F9" s="290">
        <v>299.27911700000004</v>
      </c>
      <c r="G9" s="290">
        <v>271.1726450000001</v>
      </c>
      <c r="H9" s="292">
        <v>278.51913399999989</v>
      </c>
      <c r="I9" s="290">
        <v>270.7642029999999</v>
      </c>
      <c r="J9" s="277">
        <v>289.39028499999978</v>
      </c>
      <c r="K9" s="292">
        <v>344.4523190000001</v>
      </c>
      <c r="L9" s="290">
        <v>379.16579499999983</v>
      </c>
      <c r="M9" s="277">
        <v>414.97654099999994</v>
      </c>
      <c r="N9" s="189">
        <f t="shared" si="1"/>
        <v>4004.6754159999996</v>
      </c>
      <c r="P9" s="157"/>
      <c r="Q9" s="128"/>
      <c r="R9" s="128"/>
      <c r="S9" s="41"/>
      <c r="T9" s="128"/>
      <c r="U9" s="121"/>
    </row>
    <row r="10" spans="1:21">
      <c r="A10" s="166" t="s">
        <v>38</v>
      </c>
      <c r="B10" s="276">
        <v>1431.2241300000003</v>
      </c>
      <c r="C10" s="263">
        <v>841.21121899999991</v>
      </c>
      <c r="D10" s="277">
        <v>809.88874099999987</v>
      </c>
      <c r="E10" s="290">
        <v>633.76986599999987</v>
      </c>
      <c r="F10" s="290">
        <v>347.845642</v>
      </c>
      <c r="G10" s="290">
        <v>313.62843599999997</v>
      </c>
      <c r="H10" s="292">
        <v>227.13171199999999</v>
      </c>
      <c r="I10" s="290">
        <v>189.19135800000001</v>
      </c>
      <c r="J10" s="277">
        <v>269.00904200000002</v>
      </c>
      <c r="K10" s="292">
        <v>600.36048800000003</v>
      </c>
      <c r="L10" s="290">
        <v>1021.2137750000002</v>
      </c>
      <c r="M10" s="277">
        <v>1179.054834</v>
      </c>
      <c r="N10" s="189">
        <f t="shared" si="1"/>
        <v>7863.5292430000009</v>
      </c>
      <c r="P10" s="157"/>
      <c r="Q10" s="128"/>
      <c r="R10" s="128"/>
      <c r="S10" s="41"/>
      <c r="T10" s="128"/>
      <c r="U10" s="121"/>
    </row>
    <row r="11" spans="1:21">
      <c r="A11" s="166" t="s">
        <v>60</v>
      </c>
      <c r="B11" s="276">
        <v>8.916224999999999</v>
      </c>
      <c r="C11" s="263">
        <v>8.3613669999999995</v>
      </c>
      <c r="D11" s="277">
        <v>10.479351000000001</v>
      </c>
      <c r="E11" s="290">
        <v>10.971950000000001</v>
      </c>
      <c r="F11" s="290">
        <v>12.063032000000002</v>
      </c>
      <c r="G11" s="290">
        <v>9.7920200000000008</v>
      </c>
      <c r="H11" s="292">
        <v>5.4031670000000007</v>
      </c>
      <c r="I11" s="290">
        <v>12.378028999999998</v>
      </c>
      <c r="J11" s="277">
        <v>12.776473999999997</v>
      </c>
      <c r="K11" s="292">
        <v>10.127414</v>
      </c>
      <c r="L11" s="290">
        <v>5.0164010000000001</v>
      </c>
      <c r="M11" s="277">
        <v>6.8458799999999993</v>
      </c>
      <c r="N11" s="189">
        <f t="shared" si="1"/>
        <v>113.13130999999998</v>
      </c>
      <c r="P11" s="157"/>
      <c r="Q11" s="128"/>
      <c r="R11" s="128"/>
      <c r="S11" s="41"/>
      <c r="T11" s="128"/>
      <c r="U11" s="121"/>
    </row>
    <row r="12" spans="1:21">
      <c r="A12" s="166" t="s">
        <v>61</v>
      </c>
      <c r="B12" s="276">
        <v>12.586629901786701</v>
      </c>
      <c r="C12" s="263">
        <v>9.2628642847878808</v>
      </c>
      <c r="D12" s="277">
        <v>9.4193761650099823</v>
      </c>
      <c r="E12" s="290">
        <v>7.9506971244679496</v>
      </c>
      <c r="F12" s="290">
        <v>6.506890881504324</v>
      </c>
      <c r="G12" s="290">
        <v>6.8520440793614172</v>
      </c>
      <c r="H12" s="292">
        <v>7.5390016832414819</v>
      </c>
      <c r="I12" s="290">
        <v>6.1561065475520005</v>
      </c>
      <c r="J12" s="277">
        <v>5.3095273334656614</v>
      </c>
      <c r="K12" s="292">
        <v>9.0595660005731542</v>
      </c>
      <c r="L12" s="290">
        <v>9.7950982582036072</v>
      </c>
      <c r="M12" s="277">
        <v>10.645542740045842</v>
      </c>
      <c r="N12" s="189">
        <f t="shared" si="1"/>
        <v>101.08334500000001</v>
      </c>
      <c r="P12" s="157"/>
      <c r="Q12" s="128"/>
      <c r="R12" s="128"/>
      <c r="S12" s="41"/>
      <c r="T12" s="128"/>
      <c r="U12" s="121"/>
    </row>
    <row r="13" spans="1:21">
      <c r="A13" s="166" t="s">
        <v>62</v>
      </c>
      <c r="B13" s="292">
        <v>0.27952000000000005</v>
      </c>
      <c r="C13" s="263">
        <v>0.11291000000000001</v>
      </c>
      <c r="D13" s="277">
        <v>0.21078</v>
      </c>
      <c r="E13" s="290">
        <v>0.11172</v>
      </c>
      <c r="F13" s="290">
        <v>0.10122999999999999</v>
      </c>
      <c r="G13" s="290">
        <v>8.9779999999999999E-2</v>
      </c>
      <c r="H13" s="292">
        <v>0.12149000000000001</v>
      </c>
      <c r="I13" s="290">
        <v>0.11058</v>
      </c>
      <c r="J13" s="277">
        <v>0.12323999999999999</v>
      </c>
      <c r="K13" s="292">
        <v>0.18567000000000003</v>
      </c>
      <c r="L13" s="290">
        <v>0.27129999999999999</v>
      </c>
      <c r="M13" s="277">
        <v>0.31756899999999993</v>
      </c>
      <c r="N13" s="189">
        <f t="shared" si="1"/>
        <v>2.0357889999999998</v>
      </c>
      <c r="P13" s="157"/>
      <c r="Q13" s="128"/>
      <c r="R13" s="128"/>
      <c r="S13" s="41"/>
      <c r="T13" s="128"/>
      <c r="U13" s="121"/>
    </row>
    <row r="14" spans="1:21">
      <c r="A14" s="166" t="s">
        <v>37</v>
      </c>
      <c r="B14" s="276">
        <v>7596.8148399999982</v>
      </c>
      <c r="C14" s="263">
        <v>5329.1212189999997</v>
      </c>
      <c r="D14" s="277">
        <v>4852.9592079999984</v>
      </c>
      <c r="E14" s="290">
        <v>3622.8716720000002</v>
      </c>
      <c r="F14" s="290">
        <v>2592.1281490000001</v>
      </c>
      <c r="G14" s="290">
        <v>1998.3842579999998</v>
      </c>
      <c r="H14" s="292">
        <v>1638.871531</v>
      </c>
      <c r="I14" s="290">
        <v>1424.1805200000001</v>
      </c>
      <c r="J14" s="277">
        <v>2294.1393190000008</v>
      </c>
      <c r="K14" s="292">
        <v>3763.0021410000008</v>
      </c>
      <c r="L14" s="290">
        <v>5432.6585639999994</v>
      </c>
      <c r="M14" s="277">
        <v>6296.0229509999981</v>
      </c>
      <c r="N14" s="189">
        <f t="shared" si="1"/>
        <v>46841.154371999997</v>
      </c>
      <c r="P14" s="157"/>
      <c r="Q14" s="128"/>
      <c r="R14" s="128"/>
      <c r="S14" s="41"/>
      <c r="T14" s="128"/>
      <c r="U14" s="121"/>
    </row>
    <row r="15" spans="1:21">
      <c r="A15" s="166" t="s">
        <v>72</v>
      </c>
      <c r="B15" s="276">
        <v>262.29500000000002</v>
      </c>
      <c r="C15" s="263">
        <v>164.06100000000001</v>
      </c>
      <c r="D15" s="277">
        <v>177.392</v>
      </c>
      <c r="E15" s="290">
        <v>131.80600000000001</v>
      </c>
      <c r="F15" s="290">
        <v>79.427999999999997</v>
      </c>
      <c r="G15" s="290">
        <v>46.429000000000002</v>
      </c>
      <c r="H15" s="292">
        <v>26.081</v>
      </c>
      <c r="I15" s="290">
        <v>14.079000000000001</v>
      </c>
      <c r="J15" s="277">
        <v>36.173999999999999</v>
      </c>
      <c r="K15" s="292">
        <v>144.13999999999999</v>
      </c>
      <c r="L15" s="290">
        <v>234.85599999999999</v>
      </c>
      <c r="M15" s="277">
        <v>268.90499999999997</v>
      </c>
      <c r="N15" s="189">
        <f t="shared" ref="N15" si="2">SUM(B15:M15)</f>
        <v>1585.646</v>
      </c>
      <c r="P15" s="157"/>
      <c r="Q15" s="128"/>
      <c r="R15" s="128"/>
      <c r="S15" s="41"/>
      <c r="T15" s="128"/>
      <c r="U15" s="121"/>
    </row>
    <row r="16" spans="1:21">
      <c r="A16" s="166" t="s">
        <v>36</v>
      </c>
      <c r="B16" s="276">
        <v>0</v>
      </c>
      <c r="C16" s="263">
        <v>0</v>
      </c>
      <c r="D16" s="277">
        <v>0</v>
      </c>
      <c r="E16" s="290">
        <v>0</v>
      </c>
      <c r="F16" s="290">
        <v>0</v>
      </c>
      <c r="G16" s="290">
        <v>0</v>
      </c>
      <c r="H16" s="292">
        <v>0</v>
      </c>
      <c r="I16" s="290">
        <v>0</v>
      </c>
      <c r="J16" s="277">
        <v>0</v>
      </c>
      <c r="K16" s="292">
        <v>0</v>
      </c>
      <c r="L16" s="290">
        <v>3.5999999999999997E-2</v>
      </c>
      <c r="M16" s="277">
        <v>0.02</v>
      </c>
      <c r="N16" s="189">
        <f t="shared" si="1"/>
        <v>5.5999999999999994E-2</v>
      </c>
      <c r="P16" s="157"/>
      <c r="Q16" s="128"/>
      <c r="R16" s="128"/>
      <c r="S16" s="41"/>
      <c r="T16" s="128"/>
      <c r="U16" s="121"/>
    </row>
    <row r="17" spans="1:21">
      <c r="A17" s="166" t="s">
        <v>35</v>
      </c>
      <c r="B17" s="276">
        <v>628.02374800000007</v>
      </c>
      <c r="C17" s="263">
        <v>634.51912000000004</v>
      </c>
      <c r="D17" s="277">
        <v>529.65822099999991</v>
      </c>
      <c r="E17" s="290">
        <v>552.63262999999995</v>
      </c>
      <c r="F17" s="290">
        <v>545.04218900000001</v>
      </c>
      <c r="G17" s="290">
        <v>572.2520209999999</v>
      </c>
      <c r="H17" s="292">
        <v>598.82768299999998</v>
      </c>
      <c r="I17" s="290">
        <v>498.17426099999994</v>
      </c>
      <c r="J17" s="277">
        <v>496.90982100000002</v>
      </c>
      <c r="K17" s="292">
        <v>508.18393300000002</v>
      </c>
      <c r="L17" s="290">
        <v>540.7145549999999</v>
      </c>
      <c r="M17" s="277">
        <v>624.45151900000008</v>
      </c>
      <c r="N17" s="189">
        <f t="shared" si="1"/>
        <v>6729.3897010000001</v>
      </c>
      <c r="P17" s="157"/>
      <c r="Q17" s="128"/>
      <c r="R17" s="128"/>
      <c r="S17" s="41"/>
      <c r="T17" s="128"/>
      <c r="U17" s="121"/>
    </row>
    <row r="18" spans="1:21">
      <c r="A18" s="166" t="s">
        <v>34</v>
      </c>
      <c r="B18" s="276">
        <v>51.388620000000003</v>
      </c>
      <c r="C18" s="263">
        <v>10.946565</v>
      </c>
      <c r="D18" s="277">
        <v>2.2343099999999998</v>
      </c>
      <c r="E18" s="290">
        <v>36.146428</v>
      </c>
      <c r="F18" s="290">
        <v>1.4939469999999999</v>
      </c>
      <c r="G18" s="290">
        <v>1.030173</v>
      </c>
      <c r="H18" s="292">
        <v>0.94746399999999997</v>
      </c>
      <c r="I18" s="290">
        <v>2.641966</v>
      </c>
      <c r="J18" s="277">
        <v>24.977719</v>
      </c>
      <c r="K18" s="292">
        <v>29.630637</v>
      </c>
      <c r="L18" s="290">
        <v>40.492629000000001</v>
      </c>
      <c r="M18" s="277">
        <v>45.218871999999998</v>
      </c>
      <c r="N18" s="189">
        <f t="shared" si="1"/>
        <v>247.14933000000002</v>
      </c>
      <c r="P18" s="157"/>
      <c r="Q18" s="128"/>
      <c r="R18" s="128"/>
      <c r="S18" s="41"/>
      <c r="T18" s="128"/>
      <c r="U18" s="121"/>
    </row>
    <row r="19" spans="1:21">
      <c r="A19" s="166" t="s">
        <v>33</v>
      </c>
      <c r="B19" s="276">
        <v>464.050498</v>
      </c>
      <c r="C19" s="263">
        <v>442.21118800000005</v>
      </c>
      <c r="D19" s="277">
        <v>441.78354699999994</v>
      </c>
      <c r="E19" s="290">
        <v>396.72201599999994</v>
      </c>
      <c r="F19" s="290">
        <v>389.90244300000001</v>
      </c>
      <c r="G19" s="290">
        <v>363.103408</v>
      </c>
      <c r="H19" s="292">
        <v>359.16057700000005</v>
      </c>
      <c r="I19" s="290">
        <v>366.61292099999997</v>
      </c>
      <c r="J19" s="277">
        <v>361.22055699999999</v>
      </c>
      <c r="K19" s="292">
        <v>409.16084500000005</v>
      </c>
      <c r="L19" s="290">
        <v>482.00256000000002</v>
      </c>
      <c r="M19" s="277">
        <v>485.53188800000004</v>
      </c>
      <c r="N19" s="189">
        <f t="shared" si="1"/>
        <v>4961.4624480000002</v>
      </c>
      <c r="P19" s="157"/>
      <c r="Q19" s="128"/>
      <c r="R19" s="128"/>
      <c r="S19" s="41"/>
      <c r="T19" s="128"/>
      <c r="U19" s="121"/>
    </row>
    <row r="20" spans="1:21">
      <c r="A20" s="166" t="s">
        <v>32</v>
      </c>
      <c r="B20" s="276">
        <v>552.18376500000011</v>
      </c>
      <c r="C20" s="263">
        <v>551.87387200000012</v>
      </c>
      <c r="D20" s="277">
        <v>571.38109900000006</v>
      </c>
      <c r="E20" s="290">
        <v>592.27307199999996</v>
      </c>
      <c r="F20" s="290">
        <v>622.79492600000015</v>
      </c>
      <c r="G20" s="290">
        <v>578.84171800000013</v>
      </c>
      <c r="H20" s="292">
        <v>484.14091999999988</v>
      </c>
      <c r="I20" s="290">
        <v>531.96906600000011</v>
      </c>
      <c r="J20" s="277">
        <v>488.79254399999996</v>
      </c>
      <c r="K20" s="292">
        <v>576.53653699999973</v>
      </c>
      <c r="L20" s="290">
        <v>546.17966700000011</v>
      </c>
      <c r="M20" s="277">
        <v>580.48194399999988</v>
      </c>
      <c r="N20" s="189">
        <f t="shared" si="1"/>
        <v>6677.4491300000009</v>
      </c>
      <c r="P20" s="157"/>
      <c r="Q20" s="128"/>
      <c r="R20" s="128"/>
      <c r="S20" s="41"/>
      <c r="T20" s="128"/>
      <c r="U20" s="121"/>
    </row>
    <row r="21" spans="1:21">
      <c r="A21" s="166" t="s">
        <v>3</v>
      </c>
      <c r="B21" s="276">
        <v>0</v>
      </c>
      <c r="C21" s="263">
        <v>0</v>
      </c>
      <c r="D21" s="277">
        <v>0</v>
      </c>
      <c r="E21" s="290">
        <v>0</v>
      </c>
      <c r="F21" s="290">
        <v>0</v>
      </c>
      <c r="G21" s="290">
        <v>0</v>
      </c>
      <c r="H21" s="292">
        <v>0</v>
      </c>
      <c r="I21" s="290">
        <v>0</v>
      </c>
      <c r="J21" s="277">
        <v>0</v>
      </c>
      <c r="K21" s="292">
        <v>0</v>
      </c>
      <c r="L21" s="290">
        <v>0</v>
      </c>
      <c r="M21" s="277">
        <v>0</v>
      </c>
      <c r="N21" s="189">
        <f t="shared" si="1"/>
        <v>0</v>
      </c>
      <c r="P21" s="157"/>
      <c r="Q21" s="128"/>
      <c r="R21" s="128"/>
      <c r="S21" s="41"/>
      <c r="T21" s="128"/>
      <c r="U21" s="121"/>
    </row>
    <row r="22" spans="1:21">
      <c r="A22" s="166" t="s">
        <v>31</v>
      </c>
      <c r="B22" s="276">
        <v>99.587265000000002</v>
      </c>
      <c r="C22" s="263">
        <v>17.507206999999998</v>
      </c>
      <c r="D22" s="277">
        <v>39.298225999999985</v>
      </c>
      <c r="E22" s="290">
        <v>35.437993000000013</v>
      </c>
      <c r="F22" s="290">
        <v>4.1047709999999986</v>
      </c>
      <c r="G22" s="290">
        <v>8.7214269999999985</v>
      </c>
      <c r="H22" s="292">
        <v>6.6122370000000004</v>
      </c>
      <c r="I22" s="290">
        <v>2.7511669999999993</v>
      </c>
      <c r="J22" s="277">
        <v>5.2599039999999979</v>
      </c>
      <c r="K22" s="292">
        <v>12.441897999999997</v>
      </c>
      <c r="L22" s="290">
        <v>25.690326000000002</v>
      </c>
      <c r="M22" s="277">
        <v>29.670561999999997</v>
      </c>
      <c r="N22" s="189">
        <f t="shared" si="1"/>
        <v>287.08298300000007</v>
      </c>
      <c r="P22" s="157"/>
      <c r="Q22" s="128"/>
      <c r="R22" s="128"/>
      <c r="S22" s="41"/>
      <c r="T22" s="128"/>
      <c r="U22" s="121"/>
    </row>
    <row r="23" spans="1:21">
      <c r="A23" s="166" t="s">
        <v>30</v>
      </c>
      <c r="B23" s="276">
        <v>4239.0855610982144</v>
      </c>
      <c r="C23" s="263">
        <v>2816.4014307152115</v>
      </c>
      <c r="D23" s="277">
        <v>2541.8294868349899</v>
      </c>
      <c r="E23" s="290">
        <v>1773.8640818755307</v>
      </c>
      <c r="F23" s="290">
        <v>1273.745514118496</v>
      </c>
      <c r="G23" s="290">
        <v>1127.7067049206389</v>
      </c>
      <c r="H23" s="292">
        <v>1246.2634813167581</v>
      </c>
      <c r="I23" s="290">
        <v>1276.972552452449</v>
      </c>
      <c r="J23" s="277">
        <v>1453.9768696665346</v>
      </c>
      <c r="K23" s="292">
        <v>2401.0744799994277</v>
      </c>
      <c r="L23" s="290">
        <v>3395.9653927417958</v>
      </c>
      <c r="M23" s="277">
        <v>3891.2520592599549</v>
      </c>
      <c r="N23" s="189">
        <f t="shared" si="1"/>
        <v>27438.137615000003</v>
      </c>
      <c r="P23" s="157"/>
      <c r="Q23" s="128"/>
      <c r="R23" s="128"/>
      <c r="S23" s="41"/>
      <c r="T23" s="128"/>
      <c r="U23" s="121"/>
    </row>
    <row r="24" spans="1:21" s="77" customFormat="1" ht="11.25">
      <c r="A24" s="190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3"/>
      <c r="P24" s="137"/>
      <c r="Q24" s="137"/>
      <c r="R24" s="137"/>
      <c r="S24" s="137"/>
      <c r="T24" s="137"/>
      <c r="U24" s="140"/>
    </row>
    <row r="25" spans="1:21">
      <c r="A25" s="119" t="s">
        <v>40</v>
      </c>
      <c r="B25" s="25">
        <v>7161.2434730000004</v>
      </c>
      <c r="C25" s="130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21">
      <c r="A26" s="119" t="s">
        <v>39</v>
      </c>
      <c r="B26" s="25">
        <v>1138.5946549999999</v>
      </c>
      <c r="C26" s="131"/>
    </row>
    <row r="27" spans="1:21">
      <c r="A27" s="119" t="s">
        <v>38</v>
      </c>
      <c r="B27" s="25">
        <v>2800.629097</v>
      </c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</row>
    <row r="28" spans="1:21">
      <c r="A28" s="119" t="s">
        <v>60</v>
      </c>
      <c r="B28" s="25">
        <v>21.989694999999998</v>
      </c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</row>
    <row r="29" spans="1:21">
      <c r="A29" s="119" t="s">
        <v>61</v>
      </c>
      <c r="B29" s="25">
        <v>29.500206998822605</v>
      </c>
      <c r="C29" s="131"/>
    </row>
    <row r="30" spans="1:21">
      <c r="A30" s="119" t="s">
        <v>62</v>
      </c>
      <c r="B30" s="25">
        <v>0.77453899999999987</v>
      </c>
      <c r="C30" s="131"/>
    </row>
    <row r="31" spans="1:21">
      <c r="A31" s="119" t="s">
        <v>37</v>
      </c>
      <c r="B31" s="25">
        <v>15491.683655999997</v>
      </c>
      <c r="C31" s="131"/>
    </row>
    <row r="32" spans="1:21">
      <c r="A32" s="119" t="s">
        <v>72</v>
      </c>
      <c r="B32" s="25">
        <v>647.90099999999995</v>
      </c>
      <c r="C32" s="131"/>
    </row>
    <row r="33" spans="1:3">
      <c r="A33" s="119" t="s">
        <v>36</v>
      </c>
      <c r="B33" s="25">
        <v>5.5999999999999994E-2</v>
      </c>
      <c r="C33" s="131"/>
    </row>
    <row r="34" spans="1:3">
      <c r="A34" s="119" t="s">
        <v>35</v>
      </c>
      <c r="B34" s="25">
        <v>1673.350007</v>
      </c>
      <c r="C34" s="131"/>
    </row>
    <row r="35" spans="1:3">
      <c r="A35" s="119" t="s">
        <v>34</v>
      </c>
      <c r="B35" s="25">
        <v>115.34213800000001</v>
      </c>
      <c r="C35" s="131"/>
    </row>
    <row r="36" spans="1:3">
      <c r="A36" s="119" t="s">
        <v>33</v>
      </c>
      <c r="B36" s="25">
        <v>1376.695293</v>
      </c>
      <c r="C36" s="131"/>
    </row>
    <row r="37" spans="1:3">
      <c r="A37" s="119" t="s">
        <v>32</v>
      </c>
      <c r="B37" s="25">
        <v>1703.1981479999997</v>
      </c>
      <c r="C37" s="131"/>
    </row>
    <row r="38" spans="1:3">
      <c r="A38" s="119" t="s">
        <v>3</v>
      </c>
      <c r="B38" s="25">
        <v>0</v>
      </c>
      <c r="C38" s="131"/>
    </row>
    <row r="39" spans="1:3">
      <c r="A39" s="119" t="s">
        <v>31</v>
      </c>
      <c r="B39" s="25">
        <v>67.802785999999998</v>
      </c>
      <c r="C39" s="131"/>
    </row>
    <row r="40" spans="1:3">
      <c r="A40" s="119" t="s">
        <v>30</v>
      </c>
      <c r="B40" s="25">
        <v>9688.2919320011788</v>
      </c>
      <c r="C40" s="131"/>
    </row>
    <row r="41" spans="1:3">
      <c r="A41" s="131"/>
      <c r="B41" s="131"/>
      <c r="C41" s="131"/>
    </row>
    <row r="42" spans="1:3">
      <c r="A42" s="131"/>
      <c r="B42" s="131"/>
      <c r="C42" s="131"/>
    </row>
    <row r="43" spans="1:3">
      <c r="A43" s="131"/>
      <c r="B43" s="131"/>
      <c r="C43" s="131"/>
    </row>
    <row r="44" spans="1:3">
      <c r="A44" s="131"/>
      <c r="B44" s="131"/>
      <c r="C44" s="131"/>
    </row>
    <row r="45" spans="1:3">
      <c r="A45" s="131"/>
      <c r="B45" s="131"/>
      <c r="C45" s="131"/>
    </row>
    <row r="46" spans="1:3">
      <c r="A46" s="131"/>
      <c r="B46" s="131"/>
      <c r="C46" s="131"/>
    </row>
  </sheetData>
  <mergeCells count="11">
    <mergeCell ref="N6:N7"/>
    <mergeCell ref="A6:A7"/>
    <mergeCell ref="B6:D6"/>
    <mergeCell ref="E6:G6"/>
    <mergeCell ref="H6:J6"/>
    <mergeCell ref="K6:M6"/>
    <mergeCell ref="A4:A5"/>
    <mergeCell ref="B4:D4"/>
    <mergeCell ref="E4:G4"/>
    <mergeCell ref="H4:J4"/>
    <mergeCell ref="K4:M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5"/>
  <dimension ref="A1:U45"/>
  <sheetViews>
    <sheetView showGridLines="0" zoomScaleNormal="100" zoomScaleSheetLayoutView="100" workbookViewId="0">
      <selection activeCell="Q20" sqref="Q20"/>
    </sheetView>
  </sheetViews>
  <sheetFormatPr defaultColWidth="9.140625" defaultRowHeight="12"/>
  <cols>
    <col min="1" max="1" width="18.85546875" style="7" customWidth="1"/>
    <col min="2" max="13" width="9.5703125" style="7" customWidth="1"/>
    <col min="14" max="14" width="10.42578125" style="7" customWidth="1"/>
    <col min="15" max="16384" width="9.140625" style="7"/>
  </cols>
  <sheetData>
    <row r="1" spans="1:21" ht="18">
      <c r="A1" s="234" t="s">
        <v>243</v>
      </c>
      <c r="N1" s="238" t="str">
        <f>'3'!N1</f>
        <v>IV. čtvrtletí 2023</v>
      </c>
    </row>
    <row r="2" spans="1:21" ht="6" customHeight="1"/>
    <row r="3" spans="1:21">
      <c r="A3" s="370">
        <v>2024</v>
      </c>
      <c r="B3" s="371" t="s">
        <v>42</v>
      </c>
      <c r="C3" s="372"/>
      <c r="D3" s="373"/>
      <c r="E3" s="371" t="s">
        <v>43</v>
      </c>
      <c r="F3" s="372"/>
      <c r="G3" s="373"/>
      <c r="H3" s="371" t="s">
        <v>44</v>
      </c>
      <c r="I3" s="372"/>
      <c r="J3" s="373"/>
      <c r="K3" s="371" t="s">
        <v>45</v>
      </c>
      <c r="L3" s="372"/>
      <c r="M3" s="373"/>
      <c r="N3" s="209" t="s">
        <v>7</v>
      </c>
    </row>
    <row r="4" spans="1:21">
      <c r="A4" s="370"/>
      <c r="B4" s="274" t="s">
        <v>8</v>
      </c>
      <c r="C4" s="264" t="s">
        <v>9</v>
      </c>
      <c r="D4" s="275" t="s">
        <v>10</v>
      </c>
      <c r="E4" s="274" t="s">
        <v>11</v>
      </c>
      <c r="F4" s="264" t="s">
        <v>12</v>
      </c>
      <c r="G4" s="275" t="s">
        <v>13</v>
      </c>
      <c r="H4" s="274" t="s">
        <v>14</v>
      </c>
      <c r="I4" s="264" t="s">
        <v>15</v>
      </c>
      <c r="J4" s="275" t="s">
        <v>16</v>
      </c>
      <c r="K4" s="274" t="s">
        <v>17</v>
      </c>
      <c r="L4" s="264" t="s">
        <v>18</v>
      </c>
      <c r="M4" s="275" t="s">
        <v>19</v>
      </c>
      <c r="N4" s="194"/>
    </row>
    <row r="5" spans="1:21">
      <c r="A5" s="375" t="s">
        <v>59</v>
      </c>
      <c r="B5" s="376">
        <f>SUM(B6:D6)</f>
        <v>44962.820623000007</v>
      </c>
      <c r="C5" s="377"/>
      <c r="D5" s="378"/>
      <c r="E5" s="376">
        <f t="shared" ref="E5" si="0">SUM(E6:G6)</f>
        <v>25322.356637999997</v>
      </c>
      <c r="F5" s="377"/>
      <c r="G5" s="378"/>
      <c r="H5" s="376">
        <f t="shared" ref="H5" si="1">SUM(H6:J6)</f>
        <v>20166.519033</v>
      </c>
      <c r="I5" s="377"/>
      <c r="J5" s="378"/>
      <c r="K5" s="376">
        <f t="shared" ref="K5" si="2">SUM(K6:M6)</f>
        <v>41917.052626000004</v>
      </c>
      <c r="L5" s="377"/>
      <c r="M5" s="378"/>
      <c r="N5" s="365">
        <f>SUM(N7:N20)</f>
        <v>132368.74892000001</v>
      </c>
    </row>
    <row r="6" spans="1:21">
      <c r="A6" s="375"/>
      <c r="B6" s="278">
        <f>SUM(B7:B20)</f>
        <v>18517.571820000001</v>
      </c>
      <c r="C6" s="262">
        <f t="shared" ref="C6:M6" si="3">SUM(C7:C20)</f>
        <v>13586.777024999999</v>
      </c>
      <c r="D6" s="279">
        <f t="shared" si="3"/>
        <v>12858.471778000003</v>
      </c>
      <c r="E6" s="294">
        <f t="shared" si="3"/>
        <v>10261.945575</v>
      </c>
      <c r="F6" s="343">
        <f t="shared" si="3"/>
        <v>8069.7874279999987</v>
      </c>
      <c r="G6" s="279">
        <f t="shared" si="3"/>
        <v>6990.6236350000008</v>
      </c>
      <c r="H6" s="294">
        <f t="shared" si="3"/>
        <v>6476.2929440000007</v>
      </c>
      <c r="I6" s="344">
        <f t="shared" si="3"/>
        <v>6260.8780730000008</v>
      </c>
      <c r="J6" s="279">
        <f t="shared" si="3"/>
        <v>7429.3480160000008</v>
      </c>
      <c r="K6" s="294">
        <f t="shared" si="3"/>
        <v>10498.539273</v>
      </c>
      <c r="L6" s="354">
        <f t="shared" si="3"/>
        <v>14786.581452</v>
      </c>
      <c r="M6" s="279">
        <f t="shared" si="3"/>
        <v>16631.931901000004</v>
      </c>
      <c r="N6" s="365"/>
      <c r="P6" s="133"/>
      <c r="Q6" s="133"/>
      <c r="R6" s="133"/>
      <c r="S6" s="133"/>
      <c r="T6" s="133"/>
    </row>
    <row r="7" spans="1:21">
      <c r="A7" s="166" t="s">
        <v>129</v>
      </c>
      <c r="B7" s="276">
        <v>709.83996699999977</v>
      </c>
      <c r="C7" s="263">
        <v>489.3691290000001</v>
      </c>
      <c r="D7" s="277">
        <v>441.84541200000001</v>
      </c>
      <c r="E7" s="292">
        <v>344.88305799999995</v>
      </c>
      <c r="F7" s="290">
        <v>252.18253299999998</v>
      </c>
      <c r="G7" s="277">
        <v>196.37404199999997</v>
      </c>
      <c r="H7" s="292">
        <v>243.70063200000004</v>
      </c>
      <c r="I7" s="290">
        <v>201.72032999999996</v>
      </c>
      <c r="J7" s="277">
        <v>205.13755399999994</v>
      </c>
      <c r="K7" s="292">
        <v>451.24686500000007</v>
      </c>
      <c r="L7" s="290">
        <v>573.2753110000001</v>
      </c>
      <c r="M7" s="277">
        <v>645.55158900000004</v>
      </c>
      <c r="N7" s="189">
        <f>SUM(B7:M7)</f>
        <v>4755.1264219999994</v>
      </c>
      <c r="P7" s="41"/>
      <c r="Q7" s="128"/>
      <c r="R7" s="128"/>
      <c r="S7" s="128"/>
      <c r="T7" s="128"/>
      <c r="U7" s="121"/>
    </row>
    <row r="8" spans="1:21">
      <c r="A8" s="166" t="s">
        <v>99</v>
      </c>
      <c r="B8" s="276">
        <v>965.07526899999925</v>
      </c>
      <c r="C8" s="263">
        <v>689.04347000000018</v>
      </c>
      <c r="D8" s="277">
        <v>641.59943699999985</v>
      </c>
      <c r="E8" s="292">
        <v>483.89589300000023</v>
      </c>
      <c r="F8" s="290">
        <v>344.57738599999999</v>
      </c>
      <c r="G8" s="277">
        <v>254.64160399999997</v>
      </c>
      <c r="H8" s="292">
        <v>245.18888899999996</v>
      </c>
      <c r="I8" s="290">
        <v>251.63034300000001</v>
      </c>
      <c r="J8" s="277">
        <v>330.2373530000001</v>
      </c>
      <c r="K8" s="292">
        <v>531.74712199999999</v>
      </c>
      <c r="L8" s="290">
        <v>750.77373000000034</v>
      </c>
      <c r="M8" s="277">
        <v>860.63398999999959</v>
      </c>
      <c r="N8" s="189">
        <f t="shared" ref="N8:N20" si="4">SUM(B8:M8)</f>
        <v>6349.0444859999998</v>
      </c>
      <c r="P8" s="41"/>
      <c r="Q8" s="128"/>
      <c r="R8" s="128"/>
      <c r="S8" s="128"/>
      <c r="T8" s="128"/>
      <c r="U8" s="121"/>
    </row>
    <row r="9" spans="1:21">
      <c r="A9" s="166" t="s">
        <v>100</v>
      </c>
      <c r="B9" s="276">
        <v>1054.736126</v>
      </c>
      <c r="C9" s="263">
        <v>701.66929299999993</v>
      </c>
      <c r="D9" s="277">
        <v>645.38185900000042</v>
      </c>
      <c r="E9" s="292">
        <v>454.17056399999979</v>
      </c>
      <c r="F9" s="290">
        <v>330.53824399999974</v>
      </c>
      <c r="G9" s="277">
        <v>273.98930300000012</v>
      </c>
      <c r="H9" s="292">
        <v>259.49964300000011</v>
      </c>
      <c r="I9" s="290">
        <v>256.18911299999991</v>
      </c>
      <c r="J9" s="277">
        <v>323.8170409999999</v>
      </c>
      <c r="K9" s="292">
        <v>596.15451799999971</v>
      </c>
      <c r="L9" s="290">
        <v>879.61922299999969</v>
      </c>
      <c r="M9" s="277">
        <v>1020.7957899999998</v>
      </c>
      <c r="N9" s="189">
        <f t="shared" si="4"/>
        <v>6796.5607169999994</v>
      </c>
      <c r="P9" s="41"/>
      <c r="Q9" s="128"/>
      <c r="R9" s="128"/>
      <c r="S9" s="128"/>
      <c r="T9" s="128"/>
      <c r="U9" s="121"/>
    </row>
    <row r="10" spans="1:21">
      <c r="A10" s="166" t="s">
        <v>101</v>
      </c>
      <c r="B10" s="276">
        <v>985.57604400000002</v>
      </c>
      <c r="C10" s="263">
        <v>711.26207300000021</v>
      </c>
      <c r="D10" s="277">
        <v>691.20576100000005</v>
      </c>
      <c r="E10" s="292">
        <v>605.9700069999999</v>
      </c>
      <c r="F10" s="290">
        <v>462.16653000000002</v>
      </c>
      <c r="G10" s="277">
        <v>310.42161800000002</v>
      </c>
      <c r="H10" s="292">
        <v>314.27294099999995</v>
      </c>
      <c r="I10" s="290">
        <v>170.09682100000001</v>
      </c>
      <c r="J10" s="277">
        <v>306.8610010000001</v>
      </c>
      <c r="K10" s="292">
        <v>500.73168500000008</v>
      </c>
      <c r="L10" s="290">
        <v>660.79160100000001</v>
      </c>
      <c r="M10" s="277">
        <v>740.05072400000029</v>
      </c>
      <c r="N10" s="189">
        <f t="shared" si="4"/>
        <v>6459.4068060000009</v>
      </c>
      <c r="P10" s="41"/>
      <c r="Q10" s="128"/>
      <c r="R10" s="128"/>
      <c r="S10" s="128"/>
      <c r="T10" s="128"/>
      <c r="U10" s="121"/>
    </row>
    <row r="11" spans="1:21">
      <c r="A11" s="166" t="s">
        <v>128</v>
      </c>
      <c r="B11" s="276">
        <v>490.54609800000003</v>
      </c>
      <c r="C11" s="263">
        <v>365.20880999999991</v>
      </c>
      <c r="D11" s="277">
        <v>353.42245800000006</v>
      </c>
      <c r="E11" s="292">
        <v>284.754502</v>
      </c>
      <c r="F11" s="290">
        <v>213.77359300000006</v>
      </c>
      <c r="G11" s="277">
        <v>171.79253899999998</v>
      </c>
      <c r="H11" s="292">
        <v>126.72406899999997</v>
      </c>
      <c r="I11" s="290">
        <v>157.06182399999997</v>
      </c>
      <c r="J11" s="277">
        <v>206.42765100000008</v>
      </c>
      <c r="K11" s="292">
        <v>297.78221900000005</v>
      </c>
      <c r="L11" s="290">
        <v>408.50884900000011</v>
      </c>
      <c r="M11" s="277">
        <v>453.6137369999999</v>
      </c>
      <c r="N11" s="189">
        <f t="shared" si="4"/>
        <v>3529.6163489999999</v>
      </c>
      <c r="P11" s="41"/>
      <c r="Q11" s="128"/>
      <c r="R11" s="128"/>
      <c r="S11" s="128"/>
      <c r="T11" s="128"/>
      <c r="U11" s="121"/>
    </row>
    <row r="12" spans="1:21">
      <c r="A12" s="166" t="s">
        <v>102</v>
      </c>
      <c r="B12" s="276">
        <v>624.08105599999988</v>
      </c>
      <c r="C12" s="263">
        <v>400.29184900000013</v>
      </c>
      <c r="D12" s="277">
        <v>364.19347599999998</v>
      </c>
      <c r="E12" s="292">
        <v>298.14970699999992</v>
      </c>
      <c r="F12" s="290">
        <v>210.16280800000001</v>
      </c>
      <c r="G12" s="277">
        <v>184.15895200000003</v>
      </c>
      <c r="H12" s="292">
        <v>159.24767200000002</v>
      </c>
      <c r="I12" s="290">
        <v>165.48706800000002</v>
      </c>
      <c r="J12" s="277">
        <v>271.36312799999996</v>
      </c>
      <c r="K12" s="292">
        <v>423.41640200000001</v>
      </c>
      <c r="L12" s="290">
        <v>519.684349</v>
      </c>
      <c r="M12" s="277">
        <v>552.85168700000031</v>
      </c>
      <c r="N12" s="189">
        <f t="shared" si="4"/>
        <v>4173.088154</v>
      </c>
      <c r="P12" s="41"/>
      <c r="Q12" s="128"/>
      <c r="R12" s="128"/>
      <c r="S12" s="128"/>
      <c r="T12" s="128"/>
      <c r="U12" s="121"/>
    </row>
    <row r="13" spans="1:21">
      <c r="A13" s="166" t="s">
        <v>103</v>
      </c>
      <c r="B13" s="276">
        <v>336.31344299999984</v>
      </c>
      <c r="C13" s="263">
        <v>241.07856899999999</v>
      </c>
      <c r="D13" s="277">
        <v>221.47995599999996</v>
      </c>
      <c r="E13" s="292">
        <v>175.48062300000001</v>
      </c>
      <c r="F13" s="290">
        <v>103.010733</v>
      </c>
      <c r="G13" s="277">
        <v>92.744579999999956</v>
      </c>
      <c r="H13" s="292">
        <v>106.93649300000001</v>
      </c>
      <c r="I13" s="290">
        <v>107.07475600000002</v>
      </c>
      <c r="J13" s="277">
        <v>123.45263500000003</v>
      </c>
      <c r="K13" s="292">
        <v>173.71356800000004</v>
      </c>
      <c r="L13" s="290">
        <v>235.56248300000007</v>
      </c>
      <c r="M13" s="277">
        <v>278.49071100000015</v>
      </c>
      <c r="N13" s="189">
        <f t="shared" si="4"/>
        <v>2195.3385500000004</v>
      </c>
      <c r="P13" s="41"/>
      <c r="Q13" s="128"/>
      <c r="R13" s="128"/>
      <c r="S13" s="128"/>
      <c r="T13" s="128"/>
      <c r="U13" s="121"/>
    </row>
    <row r="14" spans="1:21">
      <c r="A14" s="166" t="s">
        <v>104</v>
      </c>
      <c r="B14" s="276">
        <v>3071.7580309999994</v>
      </c>
      <c r="C14" s="263">
        <v>2259.8078570000007</v>
      </c>
      <c r="D14" s="277">
        <v>2223.6524429999999</v>
      </c>
      <c r="E14" s="292">
        <v>1864.0455379999999</v>
      </c>
      <c r="F14" s="290">
        <v>1492.5209289999996</v>
      </c>
      <c r="G14" s="277">
        <v>1396.6414649999997</v>
      </c>
      <c r="H14" s="292">
        <v>1319.7357609999997</v>
      </c>
      <c r="I14" s="290">
        <v>1220.734222000001</v>
      </c>
      <c r="J14" s="277">
        <v>1287.506237000001</v>
      </c>
      <c r="K14" s="292">
        <v>1662.0588720000012</v>
      </c>
      <c r="L14" s="290">
        <v>2510.8259240000002</v>
      </c>
      <c r="M14" s="277">
        <v>2849.0501900000004</v>
      </c>
      <c r="N14" s="189">
        <f t="shared" si="4"/>
        <v>23158.337469000006</v>
      </c>
      <c r="P14" s="41"/>
      <c r="Q14" s="128"/>
      <c r="R14" s="128"/>
      <c r="S14" s="128"/>
      <c r="T14" s="128"/>
      <c r="U14" s="142"/>
    </row>
    <row r="15" spans="1:21">
      <c r="A15" s="166" t="s">
        <v>105</v>
      </c>
      <c r="B15" s="276">
        <v>853.72666999999979</v>
      </c>
      <c r="C15" s="263">
        <v>567.1595749999999</v>
      </c>
      <c r="D15" s="277">
        <v>532.50860799999964</v>
      </c>
      <c r="E15" s="292">
        <v>432.2364290000001</v>
      </c>
      <c r="F15" s="290">
        <v>336.68710199999998</v>
      </c>
      <c r="G15" s="277">
        <v>284.30751300000003</v>
      </c>
      <c r="H15" s="292">
        <v>272.64855800000004</v>
      </c>
      <c r="I15" s="290">
        <v>286.04548400000004</v>
      </c>
      <c r="J15" s="277">
        <v>314.9140779999999</v>
      </c>
      <c r="K15" s="292">
        <v>484.20238399999988</v>
      </c>
      <c r="L15" s="290">
        <v>676.11097700000005</v>
      </c>
      <c r="M15" s="277">
        <v>768.52887699999951</v>
      </c>
      <c r="N15" s="189">
        <f t="shared" si="4"/>
        <v>5809.076254999999</v>
      </c>
      <c r="P15" s="41"/>
      <c r="Q15" s="128"/>
      <c r="R15" s="128"/>
      <c r="S15" s="128"/>
      <c r="T15" s="128"/>
      <c r="U15" s="121"/>
    </row>
    <row r="16" spans="1:21">
      <c r="A16" s="166" t="s">
        <v>106</v>
      </c>
      <c r="B16" s="276">
        <v>902.70388799999989</v>
      </c>
      <c r="C16" s="263">
        <v>649.81579099999999</v>
      </c>
      <c r="D16" s="277">
        <v>587.621218</v>
      </c>
      <c r="E16" s="292">
        <v>443.86183599999993</v>
      </c>
      <c r="F16" s="290">
        <v>281.71265900000003</v>
      </c>
      <c r="G16" s="277">
        <v>234.651858</v>
      </c>
      <c r="H16" s="292">
        <v>213.396074</v>
      </c>
      <c r="I16" s="290">
        <v>200.360603</v>
      </c>
      <c r="J16" s="277">
        <v>290.45075399999996</v>
      </c>
      <c r="K16" s="292">
        <v>470.86769599999991</v>
      </c>
      <c r="L16" s="290">
        <v>709.88709199999994</v>
      </c>
      <c r="M16" s="277">
        <v>827.37350100000015</v>
      </c>
      <c r="N16" s="189">
        <f t="shared" si="4"/>
        <v>5812.7029700000003</v>
      </c>
      <c r="P16" s="41"/>
      <c r="Q16" s="128"/>
      <c r="R16" s="128"/>
      <c r="S16" s="128"/>
      <c r="T16" s="128"/>
      <c r="U16" s="121"/>
    </row>
    <row r="17" spans="1:21">
      <c r="A17" s="166" t="s">
        <v>107</v>
      </c>
      <c r="B17" s="276">
        <v>840.94309000000021</v>
      </c>
      <c r="C17" s="263">
        <v>597.33015899999998</v>
      </c>
      <c r="D17" s="277">
        <v>542.43755199999998</v>
      </c>
      <c r="E17" s="292">
        <v>417.04346100000009</v>
      </c>
      <c r="F17" s="290">
        <v>277.72881299999995</v>
      </c>
      <c r="G17" s="277">
        <v>214.92869100000004</v>
      </c>
      <c r="H17" s="292">
        <v>215.77857299999985</v>
      </c>
      <c r="I17" s="290">
        <v>191.47486999999998</v>
      </c>
      <c r="J17" s="277">
        <v>259.44643799999989</v>
      </c>
      <c r="K17" s="292">
        <v>428.09508300000016</v>
      </c>
      <c r="L17" s="290">
        <v>619.79949799999997</v>
      </c>
      <c r="M17" s="277">
        <v>731.87803699999995</v>
      </c>
      <c r="N17" s="189">
        <f t="shared" si="4"/>
        <v>5336.8842650000006</v>
      </c>
      <c r="P17" s="41"/>
      <c r="Q17" s="128"/>
      <c r="R17" s="128"/>
      <c r="S17" s="128"/>
      <c r="T17" s="128"/>
      <c r="U17" s="121"/>
    </row>
    <row r="18" spans="1:21">
      <c r="A18" s="166" t="s">
        <v>108</v>
      </c>
      <c r="B18" s="276">
        <v>3283.9510820000019</v>
      </c>
      <c r="C18" s="263">
        <v>2396.0223109999988</v>
      </c>
      <c r="D18" s="277">
        <v>2150.8523949999999</v>
      </c>
      <c r="E18" s="292">
        <v>1686.3408659999998</v>
      </c>
      <c r="F18" s="290">
        <v>1261.5082280000008</v>
      </c>
      <c r="G18" s="277">
        <v>1043.4136550000003</v>
      </c>
      <c r="H18" s="292">
        <v>906.94646400000011</v>
      </c>
      <c r="I18" s="290">
        <v>1003.4098339999997</v>
      </c>
      <c r="J18" s="277">
        <v>1237.827806</v>
      </c>
      <c r="K18" s="292">
        <v>1965.1430189999996</v>
      </c>
      <c r="L18" s="290">
        <v>2750.8205940000003</v>
      </c>
      <c r="M18" s="277">
        <v>3068.0506290000008</v>
      </c>
      <c r="N18" s="189">
        <f t="shared" si="4"/>
        <v>22754.286883000004</v>
      </c>
      <c r="P18" s="41"/>
      <c r="Q18" s="128"/>
      <c r="R18" s="128"/>
      <c r="S18" s="128"/>
      <c r="T18" s="128"/>
      <c r="U18" s="121"/>
    </row>
    <row r="19" spans="1:21">
      <c r="A19" s="166" t="s">
        <v>109</v>
      </c>
      <c r="B19" s="276">
        <v>3519.9126450000008</v>
      </c>
      <c r="C19" s="263">
        <v>2864.3322509999989</v>
      </c>
      <c r="D19" s="277">
        <v>2877.0746899999995</v>
      </c>
      <c r="E19" s="292">
        <v>2254.5870979999995</v>
      </c>
      <c r="F19" s="290">
        <v>2079.4436539999997</v>
      </c>
      <c r="G19" s="277">
        <v>1950.2349049999998</v>
      </c>
      <c r="H19" s="292">
        <v>1801.1908239999998</v>
      </c>
      <c r="I19" s="290">
        <v>1739.7877930000002</v>
      </c>
      <c r="J19" s="277">
        <v>1869.2060140000003</v>
      </c>
      <c r="K19" s="292">
        <v>1994.6803099999995</v>
      </c>
      <c r="L19" s="290">
        <v>2834.2745389999995</v>
      </c>
      <c r="M19" s="277">
        <v>3089.0850449999989</v>
      </c>
      <c r="N19" s="189">
        <f t="shared" si="4"/>
        <v>28873.809767999996</v>
      </c>
      <c r="P19" s="41"/>
      <c r="Q19" s="128"/>
      <c r="R19" s="128"/>
      <c r="S19" s="128"/>
      <c r="T19" s="128"/>
      <c r="U19" s="142"/>
    </row>
    <row r="20" spans="1:21">
      <c r="A20" s="166" t="s">
        <v>110</v>
      </c>
      <c r="B20" s="276">
        <v>878.40841099999977</v>
      </c>
      <c r="C20" s="263">
        <v>654.3858879999998</v>
      </c>
      <c r="D20" s="277">
        <v>585.19651299999998</v>
      </c>
      <c r="E20" s="292">
        <v>516.52599299999986</v>
      </c>
      <c r="F20" s="290">
        <v>423.77421600000002</v>
      </c>
      <c r="G20" s="277">
        <v>382.32291000000004</v>
      </c>
      <c r="H20" s="292">
        <v>291.02635100000009</v>
      </c>
      <c r="I20" s="290">
        <v>309.80501200000003</v>
      </c>
      <c r="J20" s="277">
        <v>402.70032600000002</v>
      </c>
      <c r="K20" s="292">
        <v>518.69952999999998</v>
      </c>
      <c r="L20" s="290">
        <v>656.64728199999979</v>
      </c>
      <c r="M20" s="277">
        <v>745.97739399999989</v>
      </c>
      <c r="N20" s="189">
        <f t="shared" si="4"/>
        <v>6365.4698259999986</v>
      </c>
      <c r="P20" s="41"/>
      <c r="Q20" s="128"/>
      <c r="R20" s="128"/>
      <c r="S20" s="128"/>
      <c r="T20" s="128"/>
      <c r="U20" s="121"/>
    </row>
    <row r="21" spans="1:21">
      <c r="A21" s="4"/>
      <c r="N21" s="3"/>
      <c r="P21" s="136"/>
      <c r="Q21" s="136"/>
      <c r="R21" s="136"/>
      <c r="S21" s="136"/>
      <c r="T21" s="136"/>
      <c r="U21" s="141"/>
    </row>
    <row r="22" spans="1:21">
      <c r="A22" s="10" t="s">
        <v>129</v>
      </c>
      <c r="B22" s="25">
        <v>1670.0737650000001</v>
      </c>
      <c r="C22" s="130"/>
      <c r="D22" s="130"/>
      <c r="Q22" s="128"/>
      <c r="R22" s="128"/>
      <c r="S22" s="128"/>
      <c r="U22" s="121"/>
    </row>
    <row r="23" spans="1:21">
      <c r="A23" s="10" t="s">
        <v>99</v>
      </c>
      <c r="B23" s="25">
        <v>2143.1548419999999</v>
      </c>
      <c r="C23" s="130"/>
      <c r="D23" s="130"/>
      <c r="U23" s="140"/>
    </row>
    <row r="24" spans="1:21">
      <c r="A24" s="10" t="s">
        <v>100</v>
      </c>
      <c r="B24" s="25">
        <v>2496.5695309999992</v>
      </c>
      <c r="C24" s="130"/>
      <c r="D24" s="130"/>
    </row>
    <row r="25" spans="1:21">
      <c r="A25" s="10" t="s">
        <v>101</v>
      </c>
      <c r="B25" s="25">
        <v>1901.5740100000003</v>
      </c>
      <c r="C25" s="130"/>
      <c r="D25" s="130"/>
    </row>
    <row r="26" spans="1:21">
      <c r="A26" s="10" t="s">
        <v>128</v>
      </c>
      <c r="B26" s="25">
        <v>1159.9048050000001</v>
      </c>
      <c r="C26" s="130"/>
      <c r="D26" s="130"/>
    </row>
    <row r="27" spans="1:21">
      <c r="A27" s="10" t="s">
        <v>102</v>
      </c>
      <c r="B27" s="25">
        <v>1495.9524380000003</v>
      </c>
      <c r="C27" s="130"/>
      <c r="D27" s="130"/>
    </row>
    <row r="28" spans="1:21">
      <c r="A28" s="10" t="s">
        <v>103</v>
      </c>
      <c r="B28" s="25">
        <v>687.7667620000002</v>
      </c>
      <c r="C28" s="130"/>
      <c r="D28" s="130"/>
    </row>
    <row r="29" spans="1:21">
      <c r="A29" s="10" t="s">
        <v>104</v>
      </c>
      <c r="B29" s="25">
        <v>7021.934986000002</v>
      </c>
      <c r="C29" s="130"/>
      <c r="D29" s="130"/>
    </row>
    <row r="30" spans="1:21">
      <c r="A30" s="10" t="s">
        <v>105</v>
      </c>
      <c r="B30" s="25">
        <v>1928.8422379999995</v>
      </c>
      <c r="C30" s="130"/>
      <c r="D30" s="130"/>
    </row>
    <row r="31" spans="1:21">
      <c r="A31" s="10" t="s">
        <v>106</v>
      </c>
      <c r="B31" s="25">
        <v>2008.1282889999998</v>
      </c>
      <c r="C31" s="130"/>
      <c r="D31" s="130"/>
    </row>
    <row r="32" spans="1:21">
      <c r="A32" s="10" t="s">
        <v>107</v>
      </c>
      <c r="B32" s="25">
        <v>1779.772618</v>
      </c>
      <c r="C32" s="130"/>
      <c r="D32" s="130"/>
    </row>
    <row r="33" spans="1:4">
      <c r="A33" s="10" t="s">
        <v>108</v>
      </c>
      <c r="B33" s="25">
        <v>7784.0142420000011</v>
      </c>
      <c r="C33" s="130"/>
      <c r="D33" s="130"/>
    </row>
    <row r="34" spans="1:4">
      <c r="A34" s="10" t="s">
        <v>109</v>
      </c>
      <c r="B34" s="25">
        <v>7918.0398939999977</v>
      </c>
      <c r="C34" s="130"/>
      <c r="D34" s="130"/>
    </row>
    <row r="35" spans="1:4">
      <c r="A35" s="10" t="s">
        <v>110</v>
      </c>
      <c r="B35" s="25">
        <v>1921.3242059999998</v>
      </c>
      <c r="C35" s="130"/>
      <c r="D35" s="130"/>
    </row>
    <row r="36" spans="1:4">
      <c r="A36" s="130"/>
      <c r="B36" s="130"/>
      <c r="C36" s="130"/>
      <c r="D36" s="130"/>
    </row>
    <row r="37" spans="1:4">
      <c r="A37" s="130"/>
      <c r="B37" s="130"/>
      <c r="C37" s="130"/>
      <c r="D37" s="130"/>
    </row>
    <row r="38" spans="1:4">
      <c r="A38" s="130"/>
      <c r="B38" s="130"/>
      <c r="C38" s="130"/>
      <c r="D38" s="130"/>
    </row>
    <row r="39" spans="1:4">
      <c r="A39" s="130"/>
      <c r="B39" s="130"/>
      <c r="C39" s="130"/>
      <c r="D39" s="130"/>
    </row>
    <row r="40" spans="1:4">
      <c r="A40" s="130"/>
      <c r="B40" s="130"/>
      <c r="C40" s="130"/>
      <c r="D40" s="130"/>
    </row>
    <row r="41" spans="1:4">
      <c r="A41" s="130"/>
      <c r="B41" s="130"/>
      <c r="C41" s="130"/>
      <c r="D41" s="130"/>
    </row>
    <row r="42" spans="1:4">
      <c r="A42" s="130"/>
      <c r="B42" s="130"/>
      <c r="C42" s="130"/>
      <c r="D42" s="130"/>
    </row>
    <row r="43" spans="1:4">
      <c r="A43" s="130"/>
      <c r="B43" s="130"/>
      <c r="C43" s="130"/>
      <c r="D43" s="130"/>
    </row>
    <row r="44" spans="1:4">
      <c r="A44" s="130"/>
      <c r="B44" s="130"/>
      <c r="C44" s="130"/>
      <c r="D44" s="130"/>
    </row>
    <row r="45" spans="1:4">
      <c r="A45" s="130"/>
      <c r="B45" s="130"/>
      <c r="C45" s="130"/>
      <c r="D45" s="130"/>
    </row>
  </sheetData>
  <sortState ref="A7:N20">
    <sortCondition ref="A7"/>
  </sortState>
  <mergeCells count="11">
    <mergeCell ref="N5:N6"/>
    <mergeCell ref="A3:A4"/>
    <mergeCell ref="B3:D3"/>
    <mergeCell ref="E3:G3"/>
    <mergeCell ref="H3:J3"/>
    <mergeCell ref="K3:M3"/>
    <mergeCell ref="A5:A6"/>
    <mergeCell ref="B5:D5"/>
    <mergeCell ref="E5:G5"/>
    <mergeCell ref="H5:J5"/>
    <mergeCell ref="K5:M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4"/>
  <dimension ref="A1:U46"/>
  <sheetViews>
    <sheetView showGridLines="0" zoomScaleNormal="100" zoomScaleSheetLayoutView="85" workbookViewId="0">
      <selection activeCell="T14" sqref="T14"/>
    </sheetView>
  </sheetViews>
  <sheetFormatPr defaultColWidth="9.140625" defaultRowHeight="12.75"/>
  <cols>
    <col min="1" max="1" width="30.85546875" style="2" customWidth="1"/>
    <col min="2" max="15" width="7.42578125" style="2" customWidth="1"/>
    <col min="16" max="16" width="9.140625" style="2" customWidth="1"/>
    <col min="17" max="16384" width="9.140625" style="2"/>
  </cols>
  <sheetData>
    <row r="1" spans="1:21" s="66" customFormat="1" ht="18">
      <c r="A1" s="234" t="s">
        <v>334</v>
      </c>
      <c r="B1" s="23"/>
      <c r="C1" s="23"/>
      <c r="D1" s="23"/>
      <c r="E1" s="23"/>
      <c r="G1" s="23"/>
      <c r="H1" s="23"/>
      <c r="I1" s="23"/>
      <c r="J1" s="23"/>
      <c r="K1" s="23"/>
      <c r="L1" s="23"/>
      <c r="M1" s="23"/>
      <c r="N1" s="23"/>
      <c r="P1" s="238" t="str">
        <f>'3'!N1</f>
        <v>IV. čtvrtletí 2023</v>
      </c>
    </row>
    <row r="2" spans="1:21" s="7" customFormat="1" ht="6" customHeight="1"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</row>
    <row r="3" spans="1:21" s="7" customFormat="1" ht="12" customHeight="1">
      <c r="A3" s="328">
        <v>2024</v>
      </c>
      <c r="B3" s="197" t="s">
        <v>85</v>
      </c>
      <c r="C3" s="197" t="s">
        <v>76</v>
      </c>
      <c r="D3" s="197" t="s">
        <v>77</v>
      </c>
      <c r="E3" s="197" t="s">
        <v>78</v>
      </c>
      <c r="F3" s="197" t="s">
        <v>88</v>
      </c>
      <c r="G3" s="197" t="s">
        <v>79</v>
      </c>
      <c r="H3" s="197" t="s">
        <v>80</v>
      </c>
      <c r="I3" s="197" t="s">
        <v>81</v>
      </c>
      <c r="J3" s="197" t="s">
        <v>82</v>
      </c>
      <c r="K3" s="197" t="s">
        <v>83</v>
      </c>
      <c r="L3" s="197" t="s">
        <v>84</v>
      </c>
      <c r="M3" s="197" t="s">
        <v>86</v>
      </c>
      <c r="N3" s="197" t="s">
        <v>87</v>
      </c>
      <c r="O3" s="197" t="s">
        <v>89</v>
      </c>
      <c r="P3" s="197" t="s">
        <v>7</v>
      </c>
    </row>
    <row r="4" spans="1:21" s="110" customFormat="1" ht="12" customHeight="1">
      <c r="A4" s="167" t="s">
        <v>59</v>
      </c>
      <c r="B4" s="195">
        <f>SUM(B5:B20)</f>
        <v>1670.0737650000003</v>
      </c>
      <c r="C4" s="195">
        <f>SUM(C5:C20)</f>
        <v>2143.1548420000004</v>
      </c>
      <c r="D4" s="195">
        <f t="shared" ref="D4:P4" si="0">SUM(D5:D20)</f>
        <v>2496.5695310000001</v>
      </c>
      <c r="E4" s="195">
        <f t="shared" si="0"/>
        <v>1901.57401</v>
      </c>
      <c r="F4" s="195">
        <f>SUM(F5:F20)</f>
        <v>1159.9048050000001</v>
      </c>
      <c r="G4" s="195">
        <f t="shared" si="0"/>
        <v>1495.9524379999998</v>
      </c>
      <c r="H4" s="195">
        <f t="shared" si="0"/>
        <v>687.76676200000009</v>
      </c>
      <c r="I4" s="195">
        <f t="shared" si="0"/>
        <v>7021.9349860000002</v>
      </c>
      <c r="J4" s="195">
        <f t="shared" si="0"/>
        <v>1928.8422380000002</v>
      </c>
      <c r="K4" s="195">
        <f t="shared" si="0"/>
        <v>2008.128289</v>
      </c>
      <c r="L4" s="195">
        <f t="shared" si="0"/>
        <v>1779.7726179999997</v>
      </c>
      <c r="M4" s="195">
        <f t="shared" si="0"/>
        <v>7784.0142420000011</v>
      </c>
      <c r="N4" s="195">
        <f t="shared" si="0"/>
        <v>7918.0398940000005</v>
      </c>
      <c r="O4" s="195">
        <f t="shared" si="0"/>
        <v>1921.3242059999998</v>
      </c>
      <c r="P4" s="195">
        <f t="shared" si="0"/>
        <v>41917.052626000004</v>
      </c>
    </row>
    <row r="5" spans="1:21" s="7" customFormat="1" ht="12" customHeight="1">
      <c r="A5" s="166" t="s">
        <v>40</v>
      </c>
      <c r="B5" s="196">
        <v>0</v>
      </c>
      <c r="C5" s="196">
        <v>778.24666700000012</v>
      </c>
      <c r="D5" s="196">
        <v>171.08883000000003</v>
      </c>
      <c r="E5" s="196">
        <v>170.60696699999997</v>
      </c>
      <c r="F5" s="196">
        <v>456.53312000000005</v>
      </c>
      <c r="G5" s="196">
        <v>202.22233</v>
      </c>
      <c r="H5" s="196">
        <v>0</v>
      </c>
      <c r="I5" s="196">
        <v>1652.4947049999998</v>
      </c>
      <c r="J5" s="196">
        <v>45.721746000000003</v>
      </c>
      <c r="K5" s="196">
        <v>44.194742999999995</v>
      </c>
      <c r="L5" s="196">
        <v>508.67127200000004</v>
      </c>
      <c r="M5" s="196">
        <v>800.89976200000001</v>
      </c>
      <c r="N5" s="196">
        <v>2090.5426459999999</v>
      </c>
      <c r="O5" s="196">
        <v>240.02068499999999</v>
      </c>
      <c r="P5" s="196">
        <f>SUM(B5:O5)</f>
        <v>7161.2434730000014</v>
      </c>
      <c r="R5" s="8"/>
      <c r="S5" s="124"/>
      <c r="T5" s="124"/>
    </row>
    <row r="6" spans="1:21" s="7" customFormat="1" ht="12" customHeight="1">
      <c r="A6" s="166" t="s">
        <v>39</v>
      </c>
      <c r="B6" s="196">
        <v>49.796999999999997</v>
      </c>
      <c r="C6" s="196">
        <v>104.45561600000003</v>
      </c>
      <c r="D6" s="196">
        <v>93.53967700000004</v>
      </c>
      <c r="E6" s="196">
        <v>14.925901</v>
      </c>
      <c r="F6" s="196">
        <v>176.9377879999999</v>
      </c>
      <c r="G6" s="196">
        <v>110.30558000000005</v>
      </c>
      <c r="H6" s="196">
        <v>9.8209290000000014</v>
      </c>
      <c r="I6" s="196">
        <v>71.749430000000018</v>
      </c>
      <c r="J6" s="196">
        <v>100.02078899999999</v>
      </c>
      <c r="K6" s="196">
        <v>116.44034300000006</v>
      </c>
      <c r="L6" s="196">
        <v>99.131225000000029</v>
      </c>
      <c r="M6" s="196">
        <v>125.29242900000006</v>
      </c>
      <c r="N6" s="196">
        <v>24.430595000000007</v>
      </c>
      <c r="O6" s="196">
        <v>41.747353000000011</v>
      </c>
      <c r="P6" s="196">
        <f t="shared" ref="P6:P20" si="1">SUM(B6:O6)</f>
        <v>1138.5946550000003</v>
      </c>
      <c r="R6" s="8"/>
      <c r="S6" s="124"/>
      <c r="T6" s="124"/>
    </row>
    <row r="7" spans="1:21" s="7" customFormat="1" ht="12" customHeight="1">
      <c r="A7" s="166" t="s">
        <v>38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1.53356</v>
      </c>
      <c r="H7" s="196">
        <v>0.17066999999999999</v>
      </c>
      <c r="I7" s="196">
        <v>2766.7962069999999</v>
      </c>
      <c r="J7" s="196">
        <v>0</v>
      </c>
      <c r="K7" s="196">
        <v>0</v>
      </c>
      <c r="L7" s="196">
        <v>0</v>
      </c>
      <c r="M7" s="196">
        <v>0</v>
      </c>
      <c r="N7" s="196">
        <v>0.84523000000000004</v>
      </c>
      <c r="O7" s="196">
        <v>31.283429999999999</v>
      </c>
      <c r="P7" s="196">
        <f t="shared" si="1"/>
        <v>2800.6290969999995</v>
      </c>
      <c r="R7" s="8"/>
      <c r="S7" s="124"/>
      <c r="T7" s="124"/>
    </row>
    <row r="8" spans="1:21" s="7" customFormat="1" ht="12" customHeight="1">
      <c r="A8" s="166" t="s">
        <v>60</v>
      </c>
      <c r="B8" s="196">
        <v>0</v>
      </c>
      <c r="C8" s="196">
        <v>7.7000000000000002E-3</v>
      </c>
      <c r="D8" s="196">
        <v>1.0489999999999999</v>
      </c>
      <c r="E8" s="196">
        <v>0</v>
      </c>
      <c r="F8" s="196">
        <v>1.45278</v>
      </c>
      <c r="G8" s="196">
        <v>0.57540000000000002</v>
      </c>
      <c r="H8" s="196">
        <v>7.5999999999999998E-2</v>
      </c>
      <c r="I8" s="196">
        <v>0.49001499999999998</v>
      </c>
      <c r="J8" s="196">
        <v>4.8700000000000002E-3</v>
      </c>
      <c r="K8" s="196">
        <v>6.0146200000000007</v>
      </c>
      <c r="L8" s="196">
        <v>1.09344</v>
      </c>
      <c r="M8" s="196">
        <v>10.95093</v>
      </c>
      <c r="N8" s="196">
        <v>0.27464</v>
      </c>
      <c r="O8" s="196">
        <v>2.9999999999999997E-4</v>
      </c>
      <c r="P8" s="196">
        <f t="shared" si="1"/>
        <v>21.989695000000001</v>
      </c>
      <c r="T8" s="8"/>
    </row>
    <row r="9" spans="1:21" s="7" customFormat="1" ht="12" customHeight="1">
      <c r="A9" s="166" t="s">
        <v>61</v>
      </c>
      <c r="B9" s="196">
        <v>6.6555999999999997</v>
      </c>
      <c r="C9" s="196">
        <v>0</v>
      </c>
      <c r="D9" s="196">
        <v>0.128415</v>
      </c>
      <c r="E9" s="196">
        <v>0.95721000000000001</v>
      </c>
      <c r="F9" s="196">
        <v>0.16431999999999999</v>
      </c>
      <c r="G9" s="196">
        <v>0</v>
      </c>
      <c r="H9" s="196">
        <v>0.19226000000000001</v>
      </c>
      <c r="I9" s="196">
        <v>0</v>
      </c>
      <c r="J9" s="196">
        <v>0</v>
      </c>
      <c r="K9" s="196">
        <v>0</v>
      </c>
      <c r="L9" s="196">
        <v>0.34200000000000003</v>
      </c>
      <c r="M9" s="196">
        <v>0</v>
      </c>
      <c r="N9" s="196">
        <v>19.310401998822606</v>
      </c>
      <c r="O9" s="196">
        <v>1.75</v>
      </c>
      <c r="P9" s="196">
        <f t="shared" si="1"/>
        <v>29.500206998822605</v>
      </c>
      <c r="T9" s="8"/>
    </row>
    <row r="10" spans="1:21" s="7" customFormat="1" ht="12" customHeight="1">
      <c r="A10" s="166" t="s">
        <v>62</v>
      </c>
      <c r="B10" s="196">
        <v>0</v>
      </c>
      <c r="C10" s="196">
        <v>0</v>
      </c>
      <c r="D10" s="196">
        <v>3.6978999999999998E-2</v>
      </c>
      <c r="E10" s="196">
        <v>0.71395999999999993</v>
      </c>
      <c r="F10" s="196">
        <v>1.7899999999999999E-2</v>
      </c>
      <c r="G10" s="196">
        <v>6.9999999999999999E-4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5.0000000000000001E-3</v>
      </c>
      <c r="O10" s="196">
        <v>0</v>
      </c>
      <c r="P10" s="196">
        <f t="shared" si="1"/>
        <v>0.77453899999999998</v>
      </c>
      <c r="T10" s="8"/>
      <c r="U10" s="8"/>
    </row>
    <row r="11" spans="1:21" s="7" customFormat="1" ht="12" customHeight="1">
      <c r="A11" s="166" t="s">
        <v>37</v>
      </c>
      <c r="B11" s="196">
        <v>0</v>
      </c>
      <c r="C11" s="196">
        <v>532.63257900000008</v>
      </c>
      <c r="D11" s="196">
        <v>0.878</v>
      </c>
      <c r="E11" s="196">
        <v>1338.9839329999998</v>
      </c>
      <c r="F11" s="196">
        <v>114.707264</v>
      </c>
      <c r="G11" s="196">
        <v>747.12626999999998</v>
      </c>
      <c r="H11" s="196">
        <v>3.0486399999999998</v>
      </c>
      <c r="I11" s="196">
        <v>151.20048700000001</v>
      </c>
      <c r="J11" s="196">
        <v>645.28068999999994</v>
      </c>
      <c r="K11" s="196">
        <v>1670.069227</v>
      </c>
      <c r="L11" s="196">
        <v>832.377746</v>
      </c>
      <c r="M11" s="196">
        <v>4025.4061320000001</v>
      </c>
      <c r="N11" s="196">
        <v>4849.4728240000004</v>
      </c>
      <c r="O11" s="196">
        <v>580.49986400000012</v>
      </c>
      <c r="P11" s="196">
        <f t="shared" si="1"/>
        <v>15491.683655999999</v>
      </c>
      <c r="R11" s="8"/>
      <c r="S11" s="124"/>
      <c r="T11" s="124"/>
    </row>
    <row r="12" spans="1:21" s="7" customFormat="1" ht="12" customHeight="1">
      <c r="A12" s="166" t="s">
        <v>72</v>
      </c>
      <c r="B12" s="196">
        <v>0</v>
      </c>
      <c r="C12" s="196">
        <v>509.04599999999999</v>
      </c>
      <c r="D12" s="196">
        <v>0</v>
      </c>
      <c r="E12" s="196">
        <v>0</v>
      </c>
      <c r="F12" s="196">
        <v>138.85499999999999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f t="shared" si="1"/>
        <v>647.90099999999995</v>
      </c>
      <c r="T12" s="8"/>
    </row>
    <row r="13" spans="1:21" s="7" customFormat="1" ht="12" customHeight="1">
      <c r="A13" s="166" t="s">
        <v>36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5.6000000000000001E-2</v>
      </c>
      <c r="N13" s="196">
        <v>0</v>
      </c>
      <c r="O13" s="196">
        <v>0</v>
      </c>
      <c r="P13" s="196">
        <f t="shared" si="1"/>
        <v>5.6000000000000001E-2</v>
      </c>
      <c r="T13" s="8"/>
    </row>
    <row r="14" spans="1:21" s="7" customFormat="1" ht="12" customHeight="1">
      <c r="A14" s="166" t="s">
        <v>35</v>
      </c>
      <c r="B14" s="196">
        <v>0</v>
      </c>
      <c r="C14" s="196">
        <v>0</v>
      </c>
      <c r="D14" s="196">
        <v>25.920639999999999</v>
      </c>
      <c r="E14" s="196">
        <v>3.3186999999999998</v>
      </c>
      <c r="F14" s="196">
        <v>7.5129999999999999</v>
      </c>
      <c r="G14" s="196">
        <v>0</v>
      </c>
      <c r="H14" s="196">
        <v>3.6880000000000002</v>
      </c>
      <c r="I14" s="196">
        <v>317.92480999999998</v>
      </c>
      <c r="J14" s="196">
        <v>157.88862700000001</v>
      </c>
      <c r="K14" s="196">
        <v>30.777999999999999</v>
      </c>
      <c r="L14" s="196">
        <v>0</v>
      </c>
      <c r="M14" s="196">
        <v>712.54200000000003</v>
      </c>
      <c r="N14" s="196">
        <v>330.03522999999996</v>
      </c>
      <c r="O14" s="196">
        <v>83.741</v>
      </c>
      <c r="P14" s="196">
        <f t="shared" si="1"/>
        <v>1673.350007</v>
      </c>
      <c r="T14" s="8"/>
    </row>
    <row r="15" spans="1:21" s="7" customFormat="1" ht="12" customHeight="1">
      <c r="A15" s="166" t="s">
        <v>34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7.4376000000000012E-2</v>
      </c>
      <c r="K15" s="196">
        <v>0</v>
      </c>
      <c r="L15" s="196">
        <v>0</v>
      </c>
      <c r="M15" s="196">
        <v>6.4507620000000001</v>
      </c>
      <c r="N15" s="196">
        <v>0</v>
      </c>
      <c r="O15" s="196">
        <v>108.81699999999999</v>
      </c>
      <c r="P15" s="196">
        <f t="shared" si="1"/>
        <v>115.34213799999999</v>
      </c>
      <c r="T15" s="8"/>
    </row>
    <row r="16" spans="1:21" s="7" customFormat="1" ht="12" customHeight="1">
      <c r="A16" s="166" t="s">
        <v>33</v>
      </c>
      <c r="B16" s="196">
        <v>382.09153000000003</v>
      </c>
      <c r="C16" s="196">
        <v>2.2032989999999999</v>
      </c>
      <c r="D16" s="196">
        <v>431.60700000000003</v>
      </c>
      <c r="E16" s="196">
        <v>2.4884700000000004</v>
      </c>
      <c r="F16" s="196">
        <v>3.389316</v>
      </c>
      <c r="G16" s="196">
        <v>0</v>
      </c>
      <c r="H16" s="196">
        <v>204.47259999999997</v>
      </c>
      <c r="I16" s="196">
        <v>33.769559000000001</v>
      </c>
      <c r="J16" s="196">
        <v>176.73217099999999</v>
      </c>
      <c r="K16" s="196">
        <v>0</v>
      </c>
      <c r="L16" s="196">
        <v>94.095747999999986</v>
      </c>
      <c r="M16" s="196">
        <v>23.489000000000001</v>
      </c>
      <c r="N16" s="196">
        <v>0</v>
      </c>
      <c r="O16" s="196">
        <v>22.356600000000004</v>
      </c>
      <c r="P16" s="196">
        <f t="shared" si="1"/>
        <v>1376.6952930000004</v>
      </c>
      <c r="T16" s="8"/>
    </row>
    <row r="17" spans="1:21" s="7" customFormat="1" ht="12" customHeight="1">
      <c r="A17" s="166" t="s">
        <v>32</v>
      </c>
      <c r="B17" s="196">
        <v>0</v>
      </c>
      <c r="C17" s="196">
        <v>0.30266699999999996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936.30832299999997</v>
      </c>
      <c r="J17" s="196">
        <v>0.23010900000000001</v>
      </c>
      <c r="K17" s="196">
        <v>0</v>
      </c>
      <c r="L17" s="196">
        <v>0.12</v>
      </c>
      <c r="M17" s="196">
        <v>190.38072200000002</v>
      </c>
      <c r="N17" s="196">
        <v>259.3</v>
      </c>
      <c r="O17" s="196">
        <v>316.55632700000001</v>
      </c>
      <c r="P17" s="196">
        <f t="shared" si="1"/>
        <v>1703.1981479999999</v>
      </c>
      <c r="T17" s="8"/>
      <c r="U17" s="8"/>
    </row>
    <row r="18" spans="1:21" s="7" customFormat="1" ht="12" customHeight="1">
      <c r="A18" s="166" t="s">
        <v>3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f t="shared" si="1"/>
        <v>0</v>
      </c>
      <c r="T18" s="8"/>
    </row>
    <row r="19" spans="1:21" s="7" customFormat="1" ht="12" customHeight="1">
      <c r="A19" s="166" t="s">
        <v>31</v>
      </c>
      <c r="B19" s="196">
        <v>0</v>
      </c>
      <c r="C19" s="196">
        <v>6.5029559999999993</v>
      </c>
      <c r="D19" s="196">
        <v>0.15286</v>
      </c>
      <c r="E19" s="196">
        <v>0.39476999999999995</v>
      </c>
      <c r="F19" s="196">
        <v>0.37329199999999996</v>
      </c>
      <c r="G19" s="196">
        <v>1.1648790000000002</v>
      </c>
      <c r="H19" s="196">
        <v>6.3931000000000004</v>
      </c>
      <c r="I19" s="196">
        <v>32.698158999999997</v>
      </c>
      <c r="J19" s="196">
        <v>6.6394770000000003</v>
      </c>
      <c r="K19" s="196">
        <v>0.76002999999999998</v>
      </c>
      <c r="L19" s="196">
        <v>0.52862699999999996</v>
      </c>
      <c r="M19" s="196">
        <v>9.4144090000000009</v>
      </c>
      <c r="N19" s="196">
        <v>2.0686900000000006</v>
      </c>
      <c r="O19" s="196">
        <v>0.71153700000000009</v>
      </c>
      <c r="P19" s="196">
        <f t="shared" si="1"/>
        <v>67.802786000000012</v>
      </c>
      <c r="T19" s="8"/>
    </row>
    <row r="20" spans="1:21" s="7" customFormat="1" ht="12" customHeight="1">
      <c r="A20" s="166" t="s">
        <v>30</v>
      </c>
      <c r="B20" s="196">
        <v>1231.5296350000003</v>
      </c>
      <c r="C20" s="196">
        <v>209.75735800000007</v>
      </c>
      <c r="D20" s="196">
        <v>1772.16813</v>
      </c>
      <c r="E20" s="196">
        <v>369.18409900000012</v>
      </c>
      <c r="F20" s="196">
        <v>259.96102500000001</v>
      </c>
      <c r="G20" s="196">
        <v>433.02371899999986</v>
      </c>
      <c r="H20" s="196">
        <v>459.90456300000011</v>
      </c>
      <c r="I20" s="196">
        <v>1058.503291</v>
      </c>
      <c r="J20" s="196">
        <v>796.24938300000008</v>
      </c>
      <c r="K20" s="196">
        <v>139.87132600000001</v>
      </c>
      <c r="L20" s="196">
        <v>243.41255999999996</v>
      </c>
      <c r="M20" s="196">
        <v>1879.1320960000007</v>
      </c>
      <c r="N20" s="196">
        <v>341.75463700117729</v>
      </c>
      <c r="O20" s="196">
        <v>493.84010999999975</v>
      </c>
      <c r="P20" s="196">
        <f t="shared" si="1"/>
        <v>9688.2919320011788</v>
      </c>
      <c r="R20" s="8"/>
      <c r="S20" s="124"/>
      <c r="T20" s="124"/>
    </row>
    <row r="21" spans="1:21" s="4" customFormat="1" ht="12">
      <c r="A21" s="199"/>
      <c r="P21" s="3"/>
      <c r="T21" s="124"/>
    </row>
    <row r="22" spans="1:21" s="7" customFormat="1">
      <c r="A22" s="67"/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7"/>
    </row>
    <row r="23" spans="1:21" s="7" customFormat="1">
      <c r="A23" s="67"/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</row>
    <row r="24" spans="1:21" s="7" customFormat="1">
      <c r="A24" s="67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</row>
    <row r="25" spans="1:21" s="7" customFormat="1">
      <c r="A25" s="67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</row>
    <row r="26" spans="1:21" s="7" customFormat="1">
      <c r="A26" s="67"/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S26" s="8"/>
    </row>
    <row r="27" spans="1:21" s="7" customFormat="1">
      <c r="A27" s="67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</row>
    <row r="28" spans="1:21" s="7" customFormat="1">
      <c r="A28" s="67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</row>
    <row r="29" spans="1:21" s="7" customFormat="1">
      <c r="A29" s="67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</row>
    <row r="30" spans="1:21" s="7" customFormat="1">
      <c r="A30" s="67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</row>
    <row r="31" spans="1:21" s="7" customFormat="1">
      <c r="A31" s="67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</row>
    <row r="32" spans="1:21" s="7" customFormat="1">
      <c r="A32" s="67"/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</row>
    <row r="33" spans="1:16" s="7" customFormat="1">
      <c r="A33" s="67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</row>
    <row r="34" spans="1:16" s="7" customFormat="1">
      <c r="A34" s="67"/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</row>
    <row r="35" spans="1:16" s="7" customFormat="1">
      <c r="A35" s="67"/>
      <c r="B35" s="68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</row>
    <row r="36" spans="1:16" s="7" customFormat="1">
      <c r="A36" s="67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</row>
    <row r="37" spans="1:16" s="7" customFormat="1">
      <c r="A37" s="67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</row>
    <row r="38" spans="1:16" s="7" customFormat="1">
      <c r="A38" s="67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</row>
    <row r="39" spans="1:16" s="7" customFormat="1">
      <c r="A39" s="67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</row>
    <row r="40" spans="1:16" s="7" customFormat="1">
      <c r="A40" s="67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</row>
    <row r="41" spans="1:16" s="7" customFormat="1">
      <c r="A41" s="67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</row>
    <row r="42" spans="1:16" s="7" customForma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</row>
    <row r="44" spans="1:16">
      <c r="C44" s="70"/>
    </row>
    <row r="45" spans="1:16">
      <c r="C45" s="70"/>
    </row>
    <row r="46" spans="1:16">
      <c r="C46" s="70"/>
    </row>
  </sheetData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4dc2d1e-e557-46df-b43d-86cdda3daf61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6E30910C169A742B2EA2F6857C7D85D" ma:contentTypeVersion="13" ma:contentTypeDescription="Create a new document." ma:contentTypeScope="" ma:versionID="348c13282ee6afdfb781e834b7895c38">
  <xsd:schema xmlns:xsd="http://www.w3.org/2001/XMLSchema" xmlns:xs="http://www.w3.org/2001/XMLSchema" xmlns:p="http://schemas.microsoft.com/office/2006/metadata/properties" xmlns:ns2="14dc2d1e-e557-46df-b43d-86cdda3daf61" xmlns:ns3="5bf3f6dc-e993-4359-8647-cf971b7e723e" targetNamespace="http://schemas.microsoft.com/office/2006/metadata/properties" ma:root="true" ma:fieldsID="13208d426c497f9b3965c1401757bb05" ns2:_="" ns3:_="">
    <xsd:import namespace="14dc2d1e-e557-46df-b43d-86cdda3daf61"/>
    <xsd:import namespace="5bf3f6dc-e993-4359-8647-cf971b7e723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2d1e-e557-46df-b43d-86cdda3daf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633881d7-4c0e-47fb-8323-9fb0d5f480f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f3f6dc-e993-4359-8647-cf971b7e723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82DD05D-22E0-4019-BE77-DF1C16FC999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8C148F3-6171-44C0-BAD6-807D14DBBAAE}">
  <ds:schemaRefs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5bf3f6dc-e993-4359-8647-cf971b7e723e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purl.org/dc/terms/"/>
    <ds:schemaRef ds:uri="14dc2d1e-e557-46df-b43d-86cdda3daf61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40EE897-94AE-4486-8AC8-0ABA38AD11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2d1e-e557-46df-b43d-86cdda3daf61"/>
    <ds:schemaRef ds:uri="5bf3f6dc-e993-4359-8647-cf971b7e72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50</vt:i4>
      </vt:variant>
      <vt:variant>
        <vt:lpstr>Pojmenované oblasti</vt:lpstr>
      </vt:variant>
      <vt:variant>
        <vt:i4>1</vt:i4>
      </vt:variant>
    </vt:vector>
  </HeadingPairs>
  <TitlesOfParts>
    <vt:vector size="51" baseType="lpstr">
      <vt:lpstr>Titulní</vt:lpstr>
      <vt:lpstr>Obsah</vt:lpstr>
      <vt:lpstr>Úvod</vt:lpstr>
      <vt:lpstr>1</vt:lpstr>
      <vt:lpstr>2</vt:lpstr>
      <vt:lpstr>3</vt:lpstr>
      <vt:lpstr>4.1</vt:lpstr>
      <vt:lpstr>4.2</vt:lpstr>
      <vt:lpstr>4.3</vt:lpstr>
      <vt:lpstr>5.1</vt:lpstr>
      <vt:lpstr>5.2</vt:lpstr>
      <vt:lpstr>5.3</vt:lpstr>
      <vt:lpstr>5.4</vt:lpstr>
      <vt:lpstr>6</vt:lpstr>
      <vt:lpstr>7.1</vt:lpstr>
      <vt:lpstr>7.2</vt:lpstr>
      <vt:lpstr>8.1</vt:lpstr>
      <vt:lpstr>8.2</vt:lpstr>
      <vt:lpstr>14.2</vt:lpstr>
      <vt:lpstr>14.3</vt:lpstr>
      <vt:lpstr>14.4</vt:lpstr>
      <vt:lpstr>14.5</vt:lpstr>
      <vt:lpstr>14.6</vt:lpstr>
      <vt:lpstr>14.7</vt:lpstr>
      <vt:lpstr>14.8</vt:lpstr>
      <vt:lpstr>14.9</vt:lpstr>
      <vt:lpstr>14.10</vt:lpstr>
      <vt:lpstr>14.11</vt:lpstr>
      <vt:lpstr>14.12</vt:lpstr>
      <vt:lpstr>14.13</vt:lpstr>
      <vt:lpstr>14.14</vt:lpstr>
      <vt:lpstr>8.3</vt:lpstr>
      <vt:lpstr>8.4</vt:lpstr>
      <vt:lpstr>8.5</vt:lpstr>
      <vt:lpstr>8.6</vt:lpstr>
      <vt:lpstr>8.7</vt:lpstr>
      <vt:lpstr>8.8</vt:lpstr>
      <vt:lpstr>8.9</vt:lpstr>
      <vt:lpstr>8.10</vt:lpstr>
      <vt:lpstr>8.11</vt:lpstr>
      <vt:lpstr>8.12</vt:lpstr>
      <vt:lpstr>8.13</vt:lpstr>
      <vt:lpstr>8.14</vt:lpstr>
      <vt:lpstr>9</vt:lpstr>
      <vt:lpstr>10.1</vt:lpstr>
      <vt:lpstr>10.2</vt:lpstr>
      <vt:lpstr>10.3</vt:lpstr>
      <vt:lpstr>10.4</vt:lpstr>
      <vt:lpstr>10.5</vt:lpstr>
      <vt:lpstr>Obálka</vt:lpstr>
      <vt:lpstr>Titulní!Oblast_tisku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daniel.rosecky@eru.cz</dc:creator>
  <cp:lastModifiedBy>Rosecký Daniel Ing.</cp:lastModifiedBy>
  <cp:lastPrinted>2025-03-18T07:00:33Z</cp:lastPrinted>
  <dcterms:created xsi:type="dcterms:W3CDTF">2006-03-02T11:20:40Z</dcterms:created>
  <dcterms:modified xsi:type="dcterms:W3CDTF">2025-03-18T07:03:22Z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0x01010016E30910C169A742B2EA2F6857C7D85D</vt:lpwstr>
  </property>
</Properties>
</file>