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theme/themeOverride1.xml" ContentType="application/vnd.openxmlformats-officedocument.themeOverride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9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1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4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6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17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18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19.xml" ContentType="application/vnd.openxmlformats-officedocument.drawing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20.xml" ContentType="application/vnd.openxmlformats-officedocument.drawing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21.xml" ContentType="application/vnd.openxmlformats-officedocument.drawing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22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drawings/drawing23.xml" ContentType="application/vnd.openxmlformats-officedocument.drawing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24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drawings/drawing25.xml" ContentType="application/vnd.openxmlformats-officedocument.drawing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drawings/drawing26.xml" ContentType="application/vnd.openxmlformats-officedocument.drawing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drawings/drawing27.xml" ContentType="application/vnd.openxmlformats-officedocument.drawing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drawings/drawing28.xml" ContentType="application/vnd.openxmlformats-officedocument.drawing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theme/themeOverride2.xml" ContentType="application/vnd.openxmlformats-officedocument.themeOverride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drawings/drawing29.xml" ContentType="application/vnd.openxmlformats-officedocument.drawing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theme/themeOverride3.xml" ContentType="application/vnd.openxmlformats-officedocument.themeOverride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drawings/drawing30.xml" ContentType="application/vnd.openxmlformats-officedocument.drawing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theme/themeOverride4.xml" ContentType="application/vnd.openxmlformats-officedocument.themeOverride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drawings/drawing31.xml" ContentType="application/vnd.openxmlformats-officedocument.drawing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theme/themeOverride5.xml" ContentType="application/vnd.openxmlformats-officedocument.themeOverride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drawings/drawing32.xml" ContentType="application/vnd.openxmlformats-officedocument.drawing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theme/themeOverride6.xml" ContentType="application/vnd.openxmlformats-officedocument.themeOverride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drawings/drawing33.xml" ContentType="application/vnd.openxmlformats-officedocument.drawing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theme/themeOverride7.xml" ContentType="application/vnd.openxmlformats-officedocument.themeOverride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drawings/drawing34.xml" ContentType="application/vnd.openxmlformats-officedocument.drawing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theme/themeOverride8.xml" ContentType="application/vnd.openxmlformats-officedocument.themeOverride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drawings/drawing35.xml" ContentType="application/vnd.openxmlformats-officedocument.drawing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theme/themeOverride9.xml" ContentType="application/vnd.openxmlformats-officedocument.themeOverride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drawings/drawing36.xml" ContentType="application/vnd.openxmlformats-officedocument.drawing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theme/themeOverride10.xml" ContentType="application/vnd.openxmlformats-officedocument.themeOverride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drawings/drawing37.xml" ContentType="application/vnd.openxmlformats-officedocument.drawing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theme/themeOverride11.xml" ContentType="application/vnd.openxmlformats-officedocument.themeOverride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drawings/drawing38.xml" ContentType="application/vnd.openxmlformats-officedocument.drawing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theme/themeOverride12.xml" ContentType="application/vnd.openxmlformats-officedocument.themeOverride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drawings/drawing39.xml" ContentType="application/vnd.openxmlformats-officedocument.drawing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theme/themeOverride13.xml" ContentType="application/vnd.openxmlformats-officedocument.themeOverride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drawings/drawing40.xml" ContentType="application/vnd.openxmlformats-officedocument.drawing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drawings/drawing41.xml" ContentType="application/vnd.openxmlformats-officedocument.drawing+xml"/>
  <Override PartName="/xl/charts/chart174.xml" ContentType="application/vnd.openxmlformats-officedocument.drawingml.chart+xml"/>
  <Override PartName="/xl/charts/chart175.xml" ContentType="application/vnd.openxmlformats-officedocument.drawingml.chart+xml"/>
  <Override PartName="/xl/drawings/drawing42.xml" ContentType="application/vnd.openxmlformats-officedocument.drawing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7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3.xml" ContentType="application/vnd.openxmlformats-officedocument.drawing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charts/chart181.xml" ContentType="application/vnd.openxmlformats-officedocument.drawingml.chart+xml"/>
  <Override PartName="/xl/drawings/drawing44.xml" ContentType="application/vnd.openxmlformats-officedocument.drawing+xml"/>
  <Override PartName="/xl/charts/chart18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S:\NOVÁ STATISTIKA\Zprávy TEPLO\Čtvrtletní zprávy TEPLO\2026\II_čtvrtletí 2026_teplo\v1\"/>
    </mc:Choice>
  </mc:AlternateContent>
  <xr:revisionPtr revIDLastSave="0" documentId="13_ncr:1_{BAB9D5F8-586B-41E2-8E10-031FDC980FCA}" xr6:coauthVersionLast="47" xr6:coauthVersionMax="47" xr10:uidLastSave="{00000000-0000-0000-0000-000000000000}"/>
  <bookViews>
    <workbookView xWindow="28680" yWindow="-120" windowWidth="29040" windowHeight="15720" tabRatio="955" xr2:uid="{00000000-000D-0000-FFFF-FFFF00000000}"/>
  </bookViews>
  <sheets>
    <sheet name="Titulní" sheetId="183" r:id="rId1"/>
    <sheet name="Obsah" sheetId="27" r:id="rId2"/>
    <sheet name="Úvod" sheetId="170" r:id="rId3"/>
    <sheet name="1" sheetId="51" r:id="rId4"/>
    <sheet name="2" sheetId="181" r:id="rId5"/>
    <sheet name="3" sheetId="7" r:id="rId6"/>
    <sheet name="4.1" sheetId="128" r:id="rId7"/>
    <sheet name="4.2" sheetId="127" r:id="rId8"/>
    <sheet name="4.3" sheetId="132" r:id="rId9"/>
    <sheet name="5.1" sheetId="53" r:id="rId10"/>
    <sheet name="5.2" sheetId="131" r:id="rId11"/>
    <sheet name="5.3" sheetId="130" r:id="rId12"/>
    <sheet name="5.4" sheetId="147" r:id="rId13"/>
    <sheet name="6" sheetId="77" r:id="rId14"/>
    <sheet name="7.1" sheetId="129" r:id="rId15"/>
    <sheet name="7.2" sheetId="57" r:id="rId16"/>
    <sheet name="8.1" sheetId="146" r:id="rId17"/>
    <sheet name="8.2" sheetId="148" r:id="rId18"/>
    <sheet name="14.2" sheetId="118" state="hidden" r:id="rId19"/>
    <sheet name="14.3" sheetId="112" state="hidden" r:id="rId20"/>
    <sheet name="14.4" sheetId="119" state="hidden" r:id="rId21"/>
    <sheet name="14.5" sheetId="113" state="hidden" r:id="rId22"/>
    <sheet name="14.6" sheetId="120" state="hidden" r:id="rId23"/>
    <sheet name="14.7" sheetId="114" state="hidden" r:id="rId24"/>
    <sheet name="14.8" sheetId="121" state="hidden" r:id="rId25"/>
    <sheet name="14.9" sheetId="115" state="hidden" r:id="rId26"/>
    <sheet name="14.10" sheetId="122" state="hidden" r:id="rId27"/>
    <sheet name="14.11" sheetId="116" state="hidden" r:id="rId28"/>
    <sheet name="14.12" sheetId="123" state="hidden" r:id="rId29"/>
    <sheet name="14.13" sheetId="117" state="hidden" r:id="rId30"/>
    <sheet name="14.14" sheetId="124" state="hidden" r:id="rId31"/>
    <sheet name="8.3" sheetId="149" r:id="rId32"/>
    <sheet name="8.4" sheetId="150" r:id="rId33"/>
    <sheet name="8.5" sheetId="151" r:id="rId34"/>
    <sheet name="8.6" sheetId="152" r:id="rId35"/>
    <sheet name="8.7" sheetId="153" r:id="rId36"/>
    <sheet name="8.8" sheetId="154" r:id="rId37"/>
    <sheet name="8.9" sheetId="155" r:id="rId38"/>
    <sheet name="8.10" sheetId="156" r:id="rId39"/>
    <sheet name="8.11" sheetId="157" r:id="rId40"/>
    <sheet name="8.12" sheetId="158" r:id="rId41"/>
    <sheet name="8.13" sheetId="159" r:id="rId42"/>
    <sheet name="8.14" sheetId="160" r:id="rId43"/>
    <sheet name="9" sheetId="161" r:id="rId44"/>
    <sheet name="10.1" sheetId="162" r:id="rId45"/>
    <sheet name="10.2" sheetId="166" r:id="rId46"/>
    <sheet name="10.3" sheetId="163" r:id="rId47"/>
    <sheet name="10.4" sheetId="171" r:id="rId48"/>
    <sheet name="10.5" sheetId="167" r:id="rId49"/>
  </sheets>
  <definedNames>
    <definedName name="Datum_OTE" localSheetId="0">"30. 4. 2026"</definedName>
    <definedName name="Datum_OTE">"2. 5. 2017"</definedName>
    <definedName name="_xlnm.Print_Area" localSheetId="0">Titulní!$A$1:$B$11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62" l="1"/>
  <c r="C43" i="166"/>
  <c r="D43" i="166"/>
  <c r="E43" i="166"/>
  <c r="F43" i="166"/>
  <c r="G43" i="166"/>
  <c r="H43" i="166"/>
  <c r="I43" i="166"/>
  <c r="J43" i="166"/>
  <c r="K43" i="166"/>
  <c r="L43" i="166"/>
  <c r="M43" i="166"/>
  <c r="B43" i="166"/>
  <c r="C41" i="166"/>
  <c r="D41" i="166"/>
  <c r="E41" i="166"/>
  <c r="F41" i="166"/>
  <c r="G41" i="166"/>
  <c r="H41" i="166"/>
  <c r="I41" i="166"/>
  <c r="J41" i="166"/>
  <c r="K41" i="166"/>
  <c r="L41" i="166"/>
  <c r="M41" i="166"/>
  <c r="B41" i="166"/>
  <c r="C40" i="166"/>
  <c r="D40" i="166"/>
  <c r="E40" i="166"/>
  <c r="F40" i="166"/>
  <c r="G40" i="166"/>
  <c r="H40" i="166"/>
  <c r="I40" i="166"/>
  <c r="J40" i="166"/>
  <c r="K40" i="166"/>
  <c r="L40" i="166"/>
  <c r="M40" i="166"/>
  <c r="B40" i="166"/>
  <c r="C36" i="166"/>
  <c r="D36" i="166"/>
  <c r="E36" i="166"/>
  <c r="F36" i="166"/>
  <c r="G36" i="166"/>
  <c r="H36" i="166"/>
  <c r="I36" i="166"/>
  <c r="J36" i="166"/>
  <c r="K36" i="166"/>
  <c r="L36" i="166"/>
  <c r="M36" i="166"/>
  <c r="B36" i="166"/>
  <c r="C34" i="166"/>
  <c r="D34" i="166"/>
  <c r="E34" i="166"/>
  <c r="F34" i="166"/>
  <c r="G34" i="166"/>
  <c r="H34" i="166"/>
  <c r="I34" i="166"/>
  <c r="J34" i="166"/>
  <c r="K34" i="166"/>
  <c r="L34" i="166"/>
  <c r="M34" i="166"/>
  <c r="B34" i="166"/>
  <c r="C33" i="166"/>
  <c r="D33" i="166"/>
  <c r="E33" i="166"/>
  <c r="F33" i="166"/>
  <c r="G33" i="166"/>
  <c r="H33" i="166"/>
  <c r="I33" i="166"/>
  <c r="J33" i="166"/>
  <c r="K33" i="166"/>
  <c r="L33" i="166"/>
  <c r="M33" i="166"/>
  <c r="B33" i="166"/>
  <c r="H14" i="166"/>
  <c r="I14" i="166"/>
  <c r="J14" i="166"/>
  <c r="K14" i="166"/>
  <c r="L14" i="166"/>
  <c r="M14" i="166"/>
  <c r="B35" i="166" l="1"/>
  <c r="I42" i="166" l="1"/>
  <c r="M42" i="166"/>
  <c r="C42" i="166"/>
  <c r="G42" i="166"/>
  <c r="K42" i="166"/>
  <c r="D42" i="166"/>
  <c r="H42" i="166"/>
  <c r="L42" i="166"/>
  <c r="E42" i="166" l="1"/>
  <c r="J42" i="166"/>
  <c r="F42" i="166"/>
  <c r="F35" i="171" l="1"/>
  <c r="F34" i="171"/>
  <c r="F33" i="171"/>
  <c r="F6" i="171"/>
  <c r="F5" i="171"/>
  <c r="F20" i="171"/>
  <c r="F19" i="171"/>
  <c r="F21" i="171"/>
  <c r="F7" i="171"/>
  <c r="B42" i="166"/>
  <c r="K35" i="166"/>
  <c r="F35" i="166"/>
  <c r="G35" i="166"/>
  <c r="H35" i="166"/>
  <c r="M35" i="166"/>
  <c r="J35" i="166"/>
  <c r="I35" i="166"/>
  <c r="E35" i="166"/>
  <c r="D35" i="166"/>
  <c r="C35" i="166"/>
  <c r="I24" i="163" l="1"/>
  <c r="I4" i="163"/>
  <c r="L35" i="166"/>
  <c r="G26" i="161" l="1"/>
  <c r="F26" i="161"/>
  <c r="E26" i="161"/>
  <c r="D26" i="161"/>
  <c r="C26" i="161"/>
  <c r="B26" i="161"/>
  <c r="N8" i="166" l="1"/>
  <c r="F21" i="162"/>
  <c r="F9" i="162"/>
  <c r="N20" i="166"/>
  <c r="K1" i="171" l="1"/>
  <c r="F17" i="162" l="1"/>
  <c r="F5" i="162"/>
  <c r="F19" i="162" l="1"/>
  <c r="C4" i="167" l="1"/>
  <c r="I1" i="167" l="1"/>
  <c r="K1" i="163"/>
  <c r="N1" i="166"/>
  <c r="M1" i="161"/>
  <c r="I1" i="160"/>
  <c r="I1" i="159"/>
  <c r="I1" i="158"/>
  <c r="I1" i="157"/>
  <c r="I1" i="156"/>
  <c r="I1" i="155"/>
  <c r="I1" i="154"/>
  <c r="I1" i="153"/>
  <c r="I1" i="152"/>
  <c r="I1" i="151"/>
  <c r="I1" i="150"/>
  <c r="I1" i="149"/>
  <c r="I1" i="148"/>
  <c r="I1" i="146"/>
  <c r="J1" i="57"/>
  <c r="N1" i="129"/>
  <c r="M1" i="77"/>
  <c r="P1" i="130"/>
  <c r="N1" i="131"/>
  <c r="N1" i="53"/>
  <c r="P1" i="132"/>
  <c r="N1" i="127"/>
  <c r="N1" i="128"/>
  <c r="H6" i="162" l="1"/>
  <c r="H7" i="162" s="1"/>
  <c r="F18" i="162"/>
  <c r="F6" i="162"/>
  <c r="F7" i="162" l="1"/>
  <c r="N17" i="166" l="1"/>
  <c r="N5" i="166" l="1"/>
  <c r="N16" i="166" l="1"/>
  <c r="N4" i="166"/>
  <c r="A23" i="7" l="1"/>
  <c r="A21" i="7" l="1"/>
  <c r="A20" i="7"/>
  <c r="A18" i="7" l="1"/>
  <c r="A22" i="7" l="1"/>
  <c r="A19" i="7" l="1"/>
  <c r="M1" i="113" l="1"/>
  <c r="M1" i="117"/>
  <c r="M1" i="123"/>
  <c r="M1" i="121"/>
  <c r="M1" i="114"/>
  <c r="M1" i="120"/>
  <c r="M1" i="119"/>
  <c r="M1" i="115"/>
  <c r="M1" i="124"/>
  <c r="M1" i="122"/>
  <c r="M1" i="112"/>
  <c r="M1" i="116"/>
  <c r="M1" i="118"/>
  <c r="N6" i="166" l="1"/>
  <c r="N18" i="166" l="1"/>
  <c r="C4" i="163" l="1"/>
  <c r="C24" i="163" l="1"/>
  <c r="N7" i="166" l="1"/>
  <c r="F8" i="162"/>
  <c r="N19" i="166" l="1"/>
  <c r="F20" i="162"/>
  <c r="F36" i="171" l="1"/>
  <c r="F22" i="171"/>
  <c r="F8" i="171"/>
  <c r="F10" i="162" l="1"/>
  <c r="F22" i="162"/>
  <c r="N21" i="166"/>
  <c r="N9" i="166"/>
  <c r="F23" i="171" l="1"/>
  <c r="F37" i="171"/>
  <c r="F9" i="171"/>
  <c r="F11" i="162" l="1"/>
  <c r="N22" i="166"/>
  <c r="N10" i="166"/>
  <c r="F23" i="162"/>
  <c r="F24" i="162" l="1"/>
  <c r="N23" i="166"/>
  <c r="F12" i="162"/>
  <c r="N11" i="166"/>
  <c r="F10" i="171" l="1"/>
  <c r="F38" i="171"/>
  <c r="F24" i="171"/>
  <c r="J10" i="57" l="1"/>
  <c r="J8" i="57"/>
  <c r="K6" i="77"/>
  <c r="L6" i="77"/>
  <c r="J18" i="57"/>
  <c r="C4" i="57"/>
  <c r="F4" i="57"/>
  <c r="G4" i="57"/>
  <c r="B6" i="77"/>
  <c r="G6" i="77"/>
  <c r="E5" i="77" s="1"/>
  <c r="B36" i="181" s="1"/>
  <c r="I4" i="57"/>
  <c r="J6" i="77"/>
  <c r="H5" i="77" s="1"/>
  <c r="J15" i="57"/>
  <c r="J16" i="57"/>
  <c r="J11" i="57"/>
  <c r="H4" i="57"/>
  <c r="J12" i="57"/>
  <c r="J7" i="57"/>
  <c r="M6" i="77"/>
  <c r="K5" i="77" s="1"/>
  <c r="J6" i="57"/>
  <c r="B4" i="57"/>
  <c r="J5" i="57"/>
  <c r="J17" i="57"/>
  <c r="E4" i="57"/>
  <c r="D4" i="57"/>
  <c r="C6" i="77"/>
  <c r="J14" i="57"/>
  <c r="J13" i="57"/>
  <c r="D6" i="77"/>
  <c r="B5" i="77" s="1"/>
  <c r="E6" i="77"/>
  <c r="J9" i="57"/>
  <c r="F6" i="77"/>
  <c r="I6" i="77"/>
  <c r="H6" i="77"/>
  <c r="J4" i="57" l="1"/>
  <c r="A4" i="181"/>
  <c r="A21" i="181"/>
  <c r="A5" i="181"/>
  <c r="A22" i="181"/>
  <c r="A23" i="181"/>
  <c r="A6" i="181"/>
  <c r="B38" i="157" l="1"/>
  <c r="B38" i="159"/>
  <c r="B38" i="152"/>
  <c r="B38" i="151"/>
  <c r="B38" i="156"/>
  <c r="B38" i="150"/>
  <c r="B38" i="155"/>
  <c r="B38" i="154"/>
  <c r="B38" i="148"/>
  <c r="N24" i="166" l="1"/>
  <c r="F25" i="162"/>
  <c r="F13" i="162"/>
  <c r="N12" i="166"/>
  <c r="B38" i="160"/>
  <c r="H39" i="160"/>
  <c r="B38" i="149"/>
  <c r="H39" i="149"/>
  <c r="C38" i="152"/>
  <c r="C38" i="149"/>
  <c r="C38" i="153"/>
  <c r="C38" i="155"/>
  <c r="C38" i="151"/>
  <c r="C38" i="146"/>
  <c r="C38" i="160"/>
  <c r="C38" i="154"/>
  <c r="C38" i="159"/>
  <c r="C38" i="156"/>
  <c r="C38" i="158"/>
  <c r="C38" i="157"/>
  <c r="C38" i="148"/>
  <c r="C38" i="150"/>
  <c r="D38" i="157"/>
  <c r="D38" i="150"/>
  <c r="D38" i="159"/>
  <c r="D38" i="160"/>
  <c r="D38" i="149"/>
  <c r="D38" i="153"/>
  <c r="D38" i="155"/>
  <c r="D38" i="151"/>
  <c r="D38" i="146"/>
  <c r="D38" i="154"/>
  <c r="D38" i="152"/>
  <c r="D38" i="148"/>
  <c r="D38" i="156"/>
  <c r="D38" i="158"/>
  <c r="H40" i="146"/>
  <c r="B38" i="146"/>
  <c r="H40" i="158"/>
  <c r="B38" i="158"/>
  <c r="H39" i="153"/>
  <c r="B38" i="153"/>
  <c r="E38" i="146"/>
  <c r="E38" i="148"/>
  <c r="E38" i="149"/>
  <c r="E38" i="160"/>
  <c r="E38" i="157"/>
  <c r="E38" i="152"/>
  <c r="E38" i="159"/>
  <c r="E38" i="156"/>
  <c r="E38" i="155"/>
  <c r="E38" i="154"/>
  <c r="E38" i="150"/>
  <c r="E38" i="158"/>
  <c r="E38" i="153"/>
  <c r="E38" i="151"/>
  <c r="D25" i="161"/>
  <c r="F25" i="161"/>
  <c r="B25" i="161"/>
  <c r="F28" i="162" l="1"/>
  <c r="F27" i="162"/>
  <c r="F15" i="162"/>
  <c r="F7" i="129" l="1"/>
  <c r="C12" i="171"/>
  <c r="B39" i="181" s="1"/>
  <c r="D7" i="129"/>
  <c r="E26" i="171"/>
  <c r="E28" i="171" s="1"/>
  <c r="E27" i="171"/>
  <c r="D40" i="171"/>
  <c r="C7" i="129"/>
  <c r="C40" i="171"/>
  <c r="B41" i="181" s="1"/>
  <c r="D12" i="171"/>
  <c r="C14" i="171"/>
  <c r="D39" i="181" s="1"/>
  <c r="C13" i="171"/>
  <c r="C39" i="181" s="1"/>
  <c r="E12" i="171"/>
  <c r="C26" i="171"/>
  <c r="B40" i="181" s="1"/>
  <c r="E40" i="171"/>
  <c r="B26" i="171"/>
  <c r="B40" i="171"/>
  <c r="D26" i="171"/>
  <c r="B12" i="171"/>
  <c r="E7" i="129"/>
  <c r="N9" i="129"/>
  <c r="K7" i="129"/>
  <c r="M7" i="129"/>
  <c r="N10" i="129"/>
  <c r="N11" i="129"/>
  <c r="N12" i="129"/>
  <c r="N13" i="129"/>
  <c r="G7" i="129"/>
  <c r="I7" i="129"/>
  <c r="N14" i="129"/>
  <c r="N15" i="129"/>
  <c r="J7" i="129"/>
  <c r="N8" i="129"/>
  <c r="B7" i="129"/>
  <c r="H7" i="129"/>
  <c r="L7" i="129"/>
  <c r="B27" i="171" l="1"/>
  <c r="F26" i="171"/>
  <c r="B28" i="171"/>
  <c r="E42" i="171"/>
  <c r="E41" i="171"/>
  <c r="E14" i="171"/>
  <c r="E13" i="171"/>
  <c r="D27" i="171"/>
  <c r="D28" i="171"/>
  <c r="B42" i="171"/>
  <c r="B41" i="171"/>
  <c r="F40" i="171"/>
  <c r="C27" i="171"/>
  <c r="C40" i="181" s="1"/>
  <c r="C28" i="171"/>
  <c r="D40" i="181" s="1"/>
  <c r="D14" i="171"/>
  <c r="D13" i="171"/>
  <c r="C42" i="171"/>
  <c r="D41" i="181" s="1"/>
  <c r="C41" i="171"/>
  <c r="C41" i="181" s="1"/>
  <c r="D41" i="171"/>
  <c r="D42" i="171"/>
  <c r="E6" i="129"/>
  <c r="B14" i="171"/>
  <c r="B13" i="171"/>
  <c r="F12" i="171"/>
  <c r="N6" i="129"/>
  <c r="B6" i="129"/>
  <c r="F25" i="171"/>
  <c r="F39" i="171"/>
  <c r="K6" i="129"/>
  <c r="F11" i="171"/>
  <c r="H6" i="129"/>
  <c r="F41" i="171" l="1"/>
  <c r="F42" i="171"/>
  <c r="F13" i="171"/>
  <c r="F14" i="171"/>
  <c r="F27" i="171"/>
  <c r="F28" i="171"/>
  <c r="B19" i="167" l="1"/>
  <c r="B18" i="167"/>
  <c r="D18" i="167" s="1"/>
  <c r="B17" i="167"/>
  <c r="B16" i="167"/>
  <c r="B15" i="167"/>
  <c r="B14" i="167"/>
  <c r="B13" i="167"/>
  <c r="D13" i="167" s="1"/>
  <c r="B12" i="167"/>
  <c r="D12" i="167" s="1"/>
  <c r="B10" i="167"/>
  <c r="D10" i="167" s="1"/>
  <c r="B9" i="167"/>
  <c r="D9" i="167" s="1"/>
  <c r="B8" i="167"/>
  <c r="D8" i="167" s="1"/>
  <c r="B6" i="167"/>
  <c r="D16" i="167" l="1"/>
  <c r="E16" i="167"/>
  <c r="B11" i="167"/>
  <c r="B48" i="181"/>
  <c r="D15" i="167"/>
  <c r="E15" i="167"/>
  <c r="E17" i="167"/>
  <c r="D17" i="167"/>
  <c r="D14" i="167"/>
  <c r="E14" i="167"/>
  <c r="B47" i="181"/>
  <c r="B7" i="167"/>
  <c r="B46" i="181"/>
  <c r="B5" i="167"/>
  <c r="E19" i="167"/>
  <c r="D19" i="167"/>
  <c r="E6" i="167"/>
  <c r="D6" i="167"/>
  <c r="B49" i="181"/>
  <c r="B20" i="167"/>
  <c r="D5" i="167" l="1"/>
  <c r="C46" i="181" s="1"/>
  <c r="E5" i="167"/>
  <c r="D46" i="181" s="1"/>
  <c r="B4" i="167"/>
  <c r="D11" i="167"/>
  <c r="C48" i="181" s="1"/>
  <c r="E11" i="167"/>
  <c r="D48" i="181" s="1"/>
  <c r="D7" i="167"/>
  <c r="C47" i="181" s="1"/>
  <c r="E7" i="167"/>
  <c r="D47" i="181" s="1"/>
  <c r="D20" i="167"/>
  <c r="C49" i="181" s="1"/>
  <c r="E20" i="167"/>
  <c r="D49" i="181" s="1"/>
  <c r="B43" i="181" l="1"/>
  <c r="E4" i="167"/>
  <c r="D43" i="181" s="1"/>
  <c r="D4" i="167"/>
  <c r="C43" i="181" s="1"/>
  <c r="B27" i="163" l="1"/>
  <c r="B34" i="163"/>
  <c r="M20" i="7"/>
  <c r="D21" i="7"/>
  <c r="C20" i="7"/>
  <c r="F19" i="7"/>
  <c r="M19" i="7"/>
  <c r="F20" i="7"/>
  <c r="J20" i="7"/>
  <c r="I19" i="7"/>
  <c r="L21" i="7"/>
  <c r="H7" i="163"/>
  <c r="G20" i="7"/>
  <c r="D19" i="7"/>
  <c r="L20" i="7"/>
  <c r="J21" i="7"/>
  <c r="I20" i="7"/>
  <c r="D20" i="7"/>
  <c r="C21" i="7"/>
  <c r="L19" i="7"/>
  <c r="M21" i="7"/>
  <c r="G19" i="7"/>
  <c r="I21" i="7"/>
  <c r="J19" i="7"/>
  <c r="H11" i="163"/>
  <c r="C19" i="7"/>
  <c r="G21" i="7"/>
  <c r="H12" i="163"/>
  <c r="F21" i="7"/>
  <c r="B31" i="163"/>
  <c r="B12" i="163"/>
  <c r="B32" i="163" l="1"/>
  <c r="B18" i="163"/>
  <c r="H29" i="163"/>
  <c r="H19" i="163"/>
  <c r="B29" i="163"/>
  <c r="H36" i="163"/>
  <c r="B14" i="163"/>
  <c r="H6" i="163"/>
  <c r="H20" i="163"/>
  <c r="H13" i="163"/>
  <c r="B38" i="163"/>
  <c r="H17" i="163"/>
  <c r="H33" i="163"/>
  <c r="H15" i="163"/>
  <c r="H30" i="163"/>
  <c r="B35" i="163"/>
  <c r="H28" i="163"/>
  <c r="H27" i="163"/>
  <c r="H31" i="163"/>
  <c r="H34" i="163"/>
  <c r="B37" i="163"/>
  <c r="B15" i="163"/>
  <c r="B19" i="163"/>
  <c r="H38" i="163"/>
  <c r="B20" i="163"/>
  <c r="H16" i="163"/>
  <c r="B25" i="163"/>
  <c r="H26" i="163"/>
  <c r="H37" i="163"/>
  <c r="B16" i="163"/>
  <c r="H25" i="163"/>
  <c r="B17" i="163"/>
  <c r="H5" i="163"/>
  <c r="B7" i="163"/>
  <c r="B11" i="163"/>
  <c r="B5" i="163"/>
  <c r="B13" i="163"/>
  <c r="D13" i="163" s="1"/>
  <c r="B26" i="163"/>
  <c r="H10" i="163"/>
  <c r="B10" i="163"/>
  <c r="B36" i="163"/>
  <c r="B8" i="163"/>
  <c r="B6" i="163"/>
  <c r="H32" i="163"/>
  <c r="H8" i="163"/>
  <c r="H18" i="163"/>
  <c r="J18" i="163" s="1"/>
  <c r="B28" i="163"/>
  <c r="B9" i="163"/>
  <c r="H14" i="163"/>
  <c r="H35" i="163"/>
  <c r="B30" i="163"/>
  <c r="H9" i="163"/>
  <c r="B33" i="163"/>
  <c r="E27" i="147"/>
  <c r="J4" i="130"/>
  <c r="P8" i="132"/>
  <c r="G6" i="127"/>
  <c r="D7" i="128"/>
  <c r="P14" i="130"/>
  <c r="C7" i="53"/>
  <c r="K7" i="128"/>
  <c r="E28" i="147"/>
  <c r="L4" i="130"/>
  <c r="P6" i="132"/>
  <c r="E21" i="7"/>
  <c r="E11" i="7"/>
  <c r="N14" i="131"/>
  <c r="N19" i="131"/>
  <c r="M6" i="127"/>
  <c r="C35" i="147"/>
  <c r="N10" i="128"/>
  <c r="K4" i="130"/>
  <c r="H20" i="7"/>
  <c r="H9" i="7"/>
  <c r="L7" i="53"/>
  <c r="P18" i="132"/>
  <c r="P17" i="132"/>
  <c r="E4" i="130"/>
  <c r="H4" i="132"/>
  <c r="I6" i="131"/>
  <c r="P13" i="132"/>
  <c r="D4" i="130"/>
  <c r="I6" i="127"/>
  <c r="N20" i="131"/>
  <c r="F7" i="128"/>
  <c r="N20" i="128"/>
  <c r="N19" i="53"/>
  <c r="N13" i="53"/>
  <c r="C4" i="130"/>
  <c r="I4" i="132"/>
  <c r="N20" i="53"/>
  <c r="C4" i="132"/>
  <c r="B4" i="130"/>
  <c r="P5" i="130"/>
  <c r="C6" i="127"/>
  <c r="N9" i="53"/>
  <c r="K6" i="131"/>
  <c r="N15" i="131"/>
  <c r="N10" i="127"/>
  <c r="N15" i="127"/>
  <c r="N16" i="128"/>
  <c r="P11" i="132"/>
  <c r="H7" i="53"/>
  <c r="P10" i="130"/>
  <c r="P12" i="132"/>
  <c r="N15" i="53"/>
  <c r="C6" i="131"/>
  <c r="N19" i="128"/>
  <c r="L7" i="128"/>
  <c r="E25" i="147"/>
  <c r="P8" i="130"/>
  <c r="P14" i="132"/>
  <c r="N23" i="53"/>
  <c r="D4" i="132"/>
  <c r="P15" i="132"/>
  <c r="N8" i="127"/>
  <c r="N21" i="53"/>
  <c r="N18" i="131"/>
  <c r="N17" i="53"/>
  <c r="N11" i="53"/>
  <c r="M4" i="130"/>
  <c r="B7" i="7"/>
  <c r="N7" i="7"/>
  <c r="B19" i="7"/>
  <c r="N11" i="131"/>
  <c r="H6" i="127"/>
  <c r="N19" i="127"/>
  <c r="B7" i="128"/>
  <c r="N8" i="128"/>
  <c r="P9" i="130"/>
  <c r="D21" i="147"/>
  <c r="C21" i="147"/>
  <c r="E26" i="147"/>
  <c r="B6" i="147"/>
  <c r="P12" i="130"/>
  <c r="J6" i="127"/>
  <c r="P20" i="130"/>
  <c r="G4" i="130"/>
  <c r="E19" i="7"/>
  <c r="E7" i="7"/>
  <c r="N22" i="53"/>
  <c r="B11" i="7"/>
  <c r="N11" i="7"/>
  <c r="B21" i="7"/>
  <c r="O4" i="130"/>
  <c r="K19" i="7"/>
  <c r="K7" i="7"/>
  <c r="P17" i="130"/>
  <c r="N4" i="132"/>
  <c r="B6" i="131"/>
  <c r="N7" i="131"/>
  <c r="D6" i="127"/>
  <c r="N8" i="131"/>
  <c r="N13" i="131"/>
  <c r="M7" i="53"/>
  <c r="K9" i="7"/>
  <c r="K20" i="7"/>
  <c r="K4" i="132"/>
  <c r="P13" i="130"/>
  <c r="L6" i="127"/>
  <c r="K6" i="127"/>
  <c r="P11" i="130"/>
  <c r="N4" i="130"/>
  <c r="N9" i="127"/>
  <c r="P10" i="132"/>
  <c r="L4" i="132"/>
  <c r="N18" i="53"/>
  <c r="F4" i="130"/>
  <c r="P9" i="132"/>
  <c r="N17" i="131"/>
  <c r="N9" i="128"/>
  <c r="N22" i="128"/>
  <c r="H6" i="131"/>
  <c r="O4" i="132"/>
  <c r="F6" i="127"/>
  <c r="N13" i="127"/>
  <c r="I4" i="130"/>
  <c r="B20" i="7"/>
  <c r="N9" i="7"/>
  <c r="B9" i="7"/>
  <c r="E6" i="127"/>
  <c r="P5" i="132"/>
  <c r="B4" i="132"/>
  <c r="N12" i="127"/>
  <c r="N18" i="127"/>
  <c r="N17" i="128"/>
  <c r="D6" i="147"/>
  <c r="N15" i="128"/>
  <c r="N13" i="128"/>
  <c r="N11" i="128"/>
  <c r="E4" i="132"/>
  <c r="D18" i="163"/>
  <c r="N21" i="128"/>
  <c r="J7" i="128"/>
  <c r="D35" i="147"/>
  <c r="H7" i="128"/>
  <c r="G7" i="53"/>
  <c r="G4" i="132"/>
  <c r="J6" i="131"/>
  <c r="N20" i="127"/>
  <c r="N10" i="131"/>
  <c r="H4" i="130"/>
  <c r="E6" i="131"/>
  <c r="P6" i="130"/>
  <c r="D6" i="131"/>
  <c r="N14" i="127"/>
  <c r="C6" i="147"/>
  <c r="C7" i="128"/>
  <c r="M7" i="128"/>
  <c r="I7" i="128"/>
  <c r="N12" i="128"/>
  <c r="N14" i="128"/>
  <c r="E23" i="147"/>
  <c r="E24" i="147"/>
  <c r="N18" i="128"/>
  <c r="B21" i="147"/>
  <c r="E22" i="147"/>
  <c r="J7" i="53"/>
  <c r="P18" i="130"/>
  <c r="D7" i="53"/>
  <c r="N14" i="53"/>
  <c r="N16" i="127"/>
  <c r="P16" i="130"/>
  <c r="N17" i="127"/>
  <c r="P16" i="132"/>
  <c r="G6" i="131"/>
  <c r="N9" i="131"/>
  <c r="E7" i="53"/>
  <c r="P7" i="130"/>
  <c r="P19" i="130"/>
  <c r="M4" i="132"/>
  <c r="H19" i="7"/>
  <c r="H7" i="7"/>
  <c r="J4" i="132"/>
  <c r="P15" i="130"/>
  <c r="L6" i="131"/>
  <c r="P19" i="132"/>
  <c r="N16" i="131"/>
  <c r="N7" i="127"/>
  <c r="B6" i="127"/>
  <c r="E7" i="128"/>
  <c r="G7" i="128"/>
  <c r="B7" i="53"/>
  <c r="N8" i="53"/>
  <c r="K21" i="7"/>
  <c r="K11" i="7"/>
  <c r="H21" i="7"/>
  <c r="H11" i="7"/>
  <c r="N12" i="53"/>
  <c r="K7" i="53"/>
  <c r="E20" i="7"/>
  <c r="E9" i="7"/>
  <c r="F6" i="131"/>
  <c r="P7" i="132"/>
  <c r="N12" i="131"/>
  <c r="M6" i="131"/>
  <c r="N11" i="127"/>
  <c r="B35" i="147"/>
  <c r="N23" i="128"/>
  <c r="F7" i="53"/>
  <c r="P20" i="132"/>
  <c r="N10" i="53"/>
  <c r="I7" i="53"/>
  <c r="N16" i="53"/>
  <c r="J13" i="163"/>
  <c r="F4" i="132"/>
  <c r="F25" i="166"/>
  <c r="G13" i="166"/>
  <c r="G25" i="166"/>
  <c r="M18" i="7"/>
  <c r="I18" i="7"/>
  <c r="J18" i="7"/>
  <c r="L18" i="7"/>
  <c r="F13" i="166"/>
  <c r="B22" i="181" l="1"/>
  <c r="F26" i="166"/>
  <c r="C22" i="181" s="1"/>
  <c r="F44" i="166"/>
  <c r="F27" i="166"/>
  <c r="D22" i="181" s="1"/>
  <c r="G15" i="166"/>
  <c r="D6" i="181" s="1"/>
  <c r="G14" i="166"/>
  <c r="C6" i="181" s="1"/>
  <c r="G37" i="166"/>
  <c r="B23" i="181"/>
  <c r="G27" i="166"/>
  <c r="D23" i="181" s="1"/>
  <c r="G26" i="166"/>
  <c r="C23" i="181" s="1"/>
  <c r="G44" i="166"/>
  <c r="F14" i="166"/>
  <c r="C5" i="181" s="1"/>
  <c r="F37" i="166"/>
  <c r="F15" i="166"/>
  <c r="D5" i="181" s="1"/>
  <c r="K6" i="53"/>
  <c r="B5" i="127"/>
  <c r="B34" i="147"/>
  <c r="E38" i="147" s="1"/>
  <c r="B20" i="147"/>
  <c r="F23" i="147" s="1"/>
  <c r="K6" i="128"/>
  <c r="E6" i="53"/>
  <c r="H5" i="131"/>
  <c r="E5" i="127"/>
  <c r="K5" i="127"/>
  <c r="H6" i="128"/>
  <c r="B6" i="128"/>
  <c r="E5" i="131"/>
  <c r="E6" i="128"/>
  <c r="D25" i="166"/>
  <c r="D22" i="7"/>
  <c r="I25" i="166"/>
  <c r="I26" i="166" s="1"/>
  <c r="I22" i="7"/>
  <c r="E6" i="163"/>
  <c r="D6" i="163"/>
  <c r="J26" i="163"/>
  <c r="K26" i="163"/>
  <c r="K19" i="163"/>
  <c r="J19" i="163"/>
  <c r="E34" i="163"/>
  <c r="D34" i="163"/>
  <c r="J35" i="163"/>
  <c r="K35" i="163"/>
  <c r="K33" i="163"/>
  <c r="J33" i="163"/>
  <c r="K10" i="163"/>
  <c r="J10" i="163"/>
  <c r="E20" i="163"/>
  <c r="D12" i="181" s="1"/>
  <c r="B12" i="181"/>
  <c r="D20" i="163"/>
  <c r="C12" i="181" s="1"/>
  <c r="D11" i="163"/>
  <c r="C11" i="181" s="1"/>
  <c r="B11" i="181"/>
  <c r="E11" i="163"/>
  <c r="D11" i="181" s="1"/>
  <c r="D14" i="163"/>
  <c r="E14" i="163"/>
  <c r="B29" i="181"/>
  <c r="K20" i="163"/>
  <c r="D29" i="181" s="1"/>
  <c r="J20" i="163"/>
  <c r="C29" i="181" s="1"/>
  <c r="K5" i="131"/>
  <c r="J25" i="166"/>
  <c r="J26" i="166" s="1"/>
  <c r="J22" i="7"/>
  <c r="F18" i="7"/>
  <c r="B5" i="181"/>
  <c r="N5" i="127"/>
  <c r="J11" i="163"/>
  <c r="C28" i="181" s="1"/>
  <c r="B28" i="181"/>
  <c r="K11" i="163"/>
  <c r="D28" i="181" s="1"/>
  <c r="E9" i="163"/>
  <c r="D9" i="163"/>
  <c r="N5" i="131"/>
  <c r="N6" i="128"/>
  <c r="J12" i="163"/>
  <c r="K12" i="163"/>
  <c r="C25" i="166"/>
  <c r="C22" i="7"/>
  <c r="L25" i="166"/>
  <c r="L26" i="166" s="1"/>
  <c r="L22" i="7"/>
  <c r="G22" i="7"/>
  <c r="D13" i="166"/>
  <c r="D14" i="166" s="1"/>
  <c r="D18" i="7"/>
  <c r="J9" i="163"/>
  <c r="K9" i="163"/>
  <c r="B24" i="163"/>
  <c r="E25" i="163"/>
  <c r="D25" i="163"/>
  <c r="B5" i="131"/>
  <c r="J8" i="163"/>
  <c r="K8" i="163"/>
  <c r="K16" i="163"/>
  <c r="J16" i="163"/>
  <c r="E36" i="147"/>
  <c r="J34" i="163"/>
  <c r="K34" i="163"/>
  <c r="B16" i="181"/>
  <c r="E36" i="163"/>
  <c r="D16" i="181" s="1"/>
  <c r="D36" i="163"/>
  <c r="C16" i="181" s="1"/>
  <c r="D31" i="163"/>
  <c r="E31" i="163"/>
  <c r="J25" i="163"/>
  <c r="H24" i="163"/>
  <c r="K25" i="163"/>
  <c r="D5" i="163"/>
  <c r="C9" i="181" s="1"/>
  <c r="E5" i="163"/>
  <c r="D9" i="181" s="1"/>
  <c r="B4" i="163"/>
  <c r="B9" i="181"/>
  <c r="K6" i="163"/>
  <c r="J6" i="163"/>
  <c r="B34" i="181"/>
  <c r="J37" i="163"/>
  <c r="C34" i="181" s="1"/>
  <c r="K37" i="163"/>
  <c r="D34" i="181" s="1"/>
  <c r="J27" i="163"/>
  <c r="K27" i="163"/>
  <c r="K28" i="163"/>
  <c r="J28" i="163"/>
  <c r="D37" i="163"/>
  <c r="C17" i="181" s="1"/>
  <c r="E37" i="163"/>
  <c r="D17" i="181" s="1"/>
  <c r="B17" i="181"/>
  <c r="H6" i="53"/>
  <c r="D17" i="163"/>
  <c r="E17" i="163"/>
  <c r="J15" i="163"/>
  <c r="K15" i="163"/>
  <c r="J14" i="163"/>
  <c r="K14" i="163"/>
  <c r="K32" i="163"/>
  <c r="D32" i="181" s="1"/>
  <c r="J32" i="163"/>
  <c r="C32" i="181" s="1"/>
  <c r="B32" i="181"/>
  <c r="D29" i="163"/>
  <c r="E29" i="163"/>
  <c r="E38" i="163"/>
  <c r="D38" i="163"/>
  <c r="E8" i="163"/>
  <c r="D8" i="163"/>
  <c r="E30" i="163"/>
  <c r="D30" i="163"/>
  <c r="P4" i="130"/>
  <c r="M25" i="166"/>
  <c r="M26" i="166" s="1"/>
  <c r="M22" i="7"/>
  <c r="J36" i="163"/>
  <c r="C33" i="181" s="1"/>
  <c r="B33" i="181"/>
  <c r="K36" i="163"/>
  <c r="D33" i="181" s="1"/>
  <c r="J30" i="163"/>
  <c r="K30" i="163"/>
  <c r="K5" i="163"/>
  <c r="D26" i="181" s="1"/>
  <c r="J5" i="163"/>
  <c r="C26" i="181" s="1"/>
  <c r="B26" i="181"/>
  <c r="H4" i="163"/>
  <c r="D10" i="163"/>
  <c r="E10" i="163"/>
  <c r="P4" i="132"/>
  <c r="J31" i="163"/>
  <c r="K31" i="163"/>
  <c r="B5" i="147"/>
  <c r="H5" i="127"/>
  <c r="B6" i="53"/>
  <c r="N6" i="53"/>
  <c r="E15" i="163"/>
  <c r="D15" i="163"/>
  <c r="E27" i="163"/>
  <c r="D27" i="163"/>
  <c r="E33" i="163"/>
  <c r="D33" i="163"/>
  <c r="J17" i="163"/>
  <c r="K17" i="163"/>
  <c r="J38" i="163"/>
  <c r="K38" i="163"/>
  <c r="D35" i="163"/>
  <c r="E35" i="163"/>
  <c r="D19" i="163"/>
  <c r="E19" i="163"/>
  <c r="J29" i="163"/>
  <c r="K29" i="163"/>
  <c r="E28" i="163"/>
  <c r="D28" i="163"/>
  <c r="E7" i="163"/>
  <c r="D10" i="181" s="1"/>
  <c r="B10" i="181"/>
  <c r="D7" i="163"/>
  <c r="C10" i="181" s="1"/>
  <c r="G18" i="7"/>
  <c r="B6" i="181"/>
  <c r="C13" i="166"/>
  <c r="C18" i="7"/>
  <c r="F22" i="7"/>
  <c r="J7" i="163"/>
  <c r="C27" i="181" s="1"/>
  <c r="K7" i="163"/>
  <c r="D27" i="181" s="1"/>
  <c r="B27" i="181"/>
  <c r="E32" i="163"/>
  <c r="D15" i="181" s="1"/>
  <c r="B15" i="181"/>
  <c r="D32" i="163"/>
  <c r="C15" i="181" s="1"/>
  <c r="D12" i="163"/>
  <c r="E12" i="163"/>
  <c r="E26" i="163"/>
  <c r="D26" i="163"/>
  <c r="E16" i="163"/>
  <c r="D16" i="163"/>
  <c r="F28" i="147"/>
  <c r="D23" i="7"/>
  <c r="F23" i="7"/>
  <c r="M23" i="7"/>
  <c r="L23" i="7"/>
  <c r="I23" i="7"/>
  <c r="C23" i="7"/>
  <c r="G23" i="7"/>
  <c r="E13" i="166"/>
  <c r="J23" i="7"/>
  <c r="E25" i="166"/>
  <c r="B21" i="181" l="1"/>
  <c r="E27" i="166"/>
  <c r="D21" i="181" s="1"/>
  <c r="E44" i="166"/>
  <c r="E26" i="166"/>
  <c r="C21" i="181" s="1"/>
  <c r="E15" i="166"/>
  <c r="D4" i="181" s="1"/>
  <c r="E14" i="166"/>
  <c r="C4" i="181" s="1"/>
  <c r="E37" i="166"/>
  <c r="F25" i="147"/>
  <c r="F27" i="147"/>
  <c r="F24" i="147"/>
  <c r="F26" i="147"/>
  <c r="E37" i="147"/>
  <c r="F22" i="147"/>
  <c r="E24" i="163"/>
  <c r="D24" i="163"/>
  <c r="B25" i="166"/>
  <c r="B22" i="7"/>
  <c r="B13" i="7"/>
  <c r="B26" i="162" s="1"/>
  <c r="N13" i="7"/>
  <c r="E22" i="7"/>
  <c r="E13" i="7"/>
  <c r="C26" i="162" s="1"/>
  <c r="B20" i="181" s="1"/>
  <c r="B13" i="166"/>
  <c r="B18" i="7"/>
  <c r="B5" i="7"/>
  <c r="B14" i="162" s="1"/>
  <c r="N5" i="7"/>
  <c r="J4" i="163"/>
  <c r="K4" i="163"/>
  <c r="D37" i="166"/>
  <c r="D15" i="166"/>
  <c r="K25" i="166"/>
  <c r="K26" i="166" s="1"/>
  <c r="K22" i="7"/>
  <c r="K13" i="7"/>
  <c r="E26" i="162" s="1"/>
  <c r="H25" i="166"/>
  <c r="H26" i="166" s="1"/>
  <c r="H13" i="7"/>
  <c r="D26" i="162" s="1"/>
  <c r="H22" i="7"/>
  <c r="E4" i="163"/>
  <c r="D4" i="163"/>
  <c r="K5" i="7"/>
  <c r="E14" i="162" s="1"/>
  <c r="K18" i="7"/>
  <c r="H18" i="7"/>
  <c r="H5" i="7"/>
  <c r="D14" i="162" s="1"/>
  <c r="C26" i="166"/>
  <c r="C27" i="166"/>
  <c r="C44" i="166"/>
  <c r="C37" i="166"/>
  <c r="C14" i="166"/>
  <c r="C15" i="166"/>
  <c r="J24" i="163"/>
  <c r="K24" i="163"/>
  <c r="E11" i="147"/>
  <c r="E10" i="147"/>
  <c r="E9" i="147"/>
  <c r="E13" i="147"/>
  <c r="E7" i="147"/>
  <c r="E8" i="147"/>
  <c r="E14" i="147"/>
  <c r="E12" i="147"/>
  <c r="B4" i="181"/>
  <c r="E18" i="7"/>
  <c r="E5" i="7"/>
  <c r="C14" i="162" s="1"/>
  <c r="B3" i="181" s="1"/>
  <c r="D27" i="166"/>
  <c r="D26" i="166"/>
  <c r="D44" i="166"/>
  <c r="B39" i="151"/>
  <c r="B40" i="151"/>
  <c r="B40" i="156"/>
  <c r="B39" i="159"/>
  <c r="B40" i="155"/>
  <c r="B39" i="148"/>
  <c r="B39" i="150"/>
  <c r="B39" i="152"/>
  <c r="B39" i="154"/>
  <c r="B40" i="148"/>
  <c r="B40" i="154"/>
  <c r="B39" i="156"/>
  <c r="B40" i="157"/>
  <c r="B40" i="150"/>
  <c r="B40" i="152"/>
  <c r="B39" i="155"/>
  <c r="B39" i="157"/>
  <c r="B40" i="159"/>
  <c r="B16" i="162" l="1"/>
  <c r="B15" i="162"/>
  <c r="F14" i="162"/>
  <c r="F16" i="162" s="1"/>
  <c r="B37" i="166"/>
  <c r="B14" i="166"/>
  <c r="B15" i="166"/>
  <c r="N13" i="166"/>
  <c r="N14" i="166" s="1"/>
  <c r="D28" i="162"/>
  <c r="D27" i="162"/>
  <c r="C28" i="162"/>
  <c r="D20" i="181" s="1"/>
  <c r="C20" i="181"/>
  <c r="E16" i="162"/>
  <c r="E15" i="162"/>
  <c r="H42" i="146"/>
  <c r="B40" i="146"/>
  <c r="C16" i="162"/>
  <c r="D3" i="181" s="1"/>
  <c r="C15" i="162"/>
  <c r="C3" i="181" s="1"/>
  <c r="B40" i="160"/>
  <c r="H41" i="160"/>
  <c r="H15" i="7"/>
  <c r="H23" i="7"/>
  <c r="E15" i="7"/>
  <c r="E23" i="7"/>
  <c r="E28" i="162"/>
  <c r="E27" i="162"/>
  <c r="B39" i="146"/>
  <c r="H41" i="146"/>
  <c r="H40" i="149"/>
  <c r="B39" i="149"/>
  <c r="B28" i="162"/>
  <c r="B27" i="162"/>
  <c r="B39" i="158"/>
  <c r="H41" i="158"/>
  <c r="N15" i="7"/>
  <c r="B15" i="7"/>
  <c r="B23" i="7"/>
  <c r="H42" i="158"/>
  <c r="B40" i="158"/>
  <c r="B26" i="166"/>
  <c r="B44" i="166"/>
  <c r="B27" i="166"/>
  <c r="N25" i="166"/>
  <c r="N26" i="166" s="1"/>
  <c r="H41" i="153"/>
  <c r="B40" i="153"/>
  <c r="K23" i="7"/>
  <c r="K15" i="7"/>
  <c r="B40" i="149"/>
  <c r="H41" i="149"/>
  <c r="D16" i="162"/>
  <c r="D15" i="162"/>
  <c r="H40" i="160"/>
  <c r="B39" i="160"/>
  <c r="B39" i="153"/>
  <c r="H40" i="153"/>
</calcChain>
</file>

<file path=xl/sharedStrings.xml><?xml version="1.0" encoding="utf-8"?>
<sst xmlns="http://schemas.openxmlformats.org/spreadsheetml/2006/main" count="1521" uniqueCount="344">
  <si>
    <t>Energetika</t>
  </si>
  <si>
    <t>Doprava</t>
  </si>
  <si>
    <t>Stavebnictví</t>
  </si>
  <si>
    <t>Ostatní</t>
  </si>
  <si>
    <t>Celkem kraj</t>
  </si>
  <si>
    <t>Obchod, služby, školství, zdravotnictví</t>
  </si>
  <si>
    <t>Zemědělství a lesnictví</t>
  </si>
  <si>
    <t>Celkem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</si>
  <si>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</si>
  <si>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</si>
  <si>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</si>
  <si>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</si>
  <si>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</si>
  <si>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</si>
  <si>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</si>
  <si>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</si>
  <si>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</si>
  <si>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</si>
  <si>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</si>
  <si>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</si>
  <si>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Brikety a pelety</t>
  </si>
  <si>
    <t>Kapalná biopaliva</t>
  </si>
  <si>
    <t>Ostatní biomasa</t>
  </si>
  <si>
    <t>Palivové dříví</t>
  </si>
  <si>
    <t>Piliny, kůra, štěpky, dřevní odpad</t>
  </si>
  <si>
    <t>Domácnosti</t>
  </si>
  <si>
    <t>Průmysl</t>
  </si>
  <si>
    <t>Skládkový plyn</t>
  </si>
  <si>
    <t>Kalový plyn (ČOV)</t>
  </si>
  <si>
    <t>Ostatní bioplyn</t>
  </si>
  <si>
    <t>Zemní plyn</t>
  </si>
  <si>
    <t>Topné oleje</t>
  </si>
  <si>
    <t>Ostatní plyny</t>
  </si>
  <si>
    <t>Ostatní pevná paliva</t>
  </si>
  <si>
    <t>Ostatní kapalná paliva</t>
  </si>
  <si>
    <t>Odpadní teplo</t>
  </si>
  <si>
    <t>Koks</t>
  </si>
  <si>
    <t>Hnědé uhlí</t>
  </si>
  <si>
    <t>Černé uhlí</t>
  </si>
  <si>
    <t>Bioplyn</t>
  </si>
  <si>
    <t>Biomasa</t>
  </si>
  <si>
    <t>Celulózové výluhy</t>
  </si>
  <si>
    <t>I. čtvrtletí</t>
  </si>
  <si>
    <t>II. čtvrtletí</t>
  </si>
  <si>
    <t>III. čtvrtletí</t>
  </si>
  <si>
    <t>IV. čtvrtletí</t>
  </si>
  <si>
    <t>14.2 Výroba a spotřeba: Jihomoravský kraj</t>
  </si>
  <si>
    <t>14.3 Výroba a spotřeba: Karlovarský kraj</t>
  </si>
  <si>
    <t>14.4 Výroba a spotřeba: Královéhradecký kraj</t>
  </si>
  <si>
    <t>14.5 Výroba a spotřeba: Liberecký kraj</t>
  </si>
  <si>
    <t>14.6 Výroba a spotřeba: Moravskoslezský kraj</t>
  </si>
  <si>
    <t>14.7 Výroba a spotřeba: Olomoucký kraj</t>
  </si>
  <si>
    <t>14.8 Výroba a spotřeba: Pardubický kraj</t>
  </si>
  <si>
    <t>14.9 Výroba a spotřeba: Plzeňský kraj</t>
  </si>
  <si>
    <t>14.10 Výroba a spotřeba: Praha</t>
  </si>
  <si>
    <t>14.11 Výroba a spotřeba: Středočeský kraj</t>
  </si>
  <si>
    <t>14.12 Výroba a spotřeba: Ústecký kraj</t>
  </si>
  <si>
    <t>14.13 Výroba a spotřeba: Vysočina</t>
  </si>
  <si>
    <t>14.14 Výroba a spotřeba: Zlínský kraj</t>
  </si>
  <si>
    <t>Výroba tepla brutto</t>
  </si>
  <si>
    <t>Elektrická energie</t>
  </si>
  <si>
    <t>Energie prostředí (tepelné čerpadlo)</t>
  </si>
  <si>
    <t>Energie Slunce (solární kolektor)</t>
  </si>
  <si>
    <t>Černé uhlí tříděné</t>
  </si>
  <si>
    <t>Černé uhlí průmyslové</t>
  </si>
  <si>
    <t>Černouhelné kaly a granulát</t>
  </si>
  <si>
    <t>Hnědé uhlí tříděné</t>
  </si>
  <si>
    <t>Hnědé uhlí průmyslové</t>
  </si>
  <si>
    <t>Hnědé uhlí - Brikety</t>
  </si>
  <si>
    <t>Hnědé uhlí - Lignit</t>
  </si>
  <si>
    <t>Hnědé uhlí - Mourové kaly</t>
  </si>
  <si>
    <t xml:space="preserve">Technologická vlastní spotřeba tepla </t>
  </si>
  <si>
    <t>Jaderné palivo</t>
  </si>
  <si>
    <t>Dodávky tepla z uhlí</t>
  </si>
  <si>
    <t>Dodávky tepla z bioplynu</t>
  </si>
  <si>
    <t>Dodávky tepla z biomasy</t>
  </si>
  <si>
    <t>JHČ</t>
  </si>
  <si>
    <t>JHM</t>
  </si>
  <si>
    <t>KVK</t>
  </si>
  <si>
    <t>HKK</t>
  </si>
  <si>
    <t>LBK</t>
  </si>
  <si>
    <t>MSK</t>
  </si>
  <si>
    <t>OLK</t>
  </si>
  <si>
    <t>PAK</t>
  </si>
  <si>
    <t>PLK</t>
  </si>
  <si>
    <t>PHA</t>
  </si>
  <si>
    <t>STČ</t>
  </si>
  <si>
    <t>ULK</t>
  </si>
  <si>
    <t>VYS</t>
  </si>
  <si>
    <t>ZLK</t>
  </si>
  <si>
    <t>Bilanční rozdíl</t>
  </si>
  <si>
    <t>Ztráty</t>
  </si>
  <si>
    <t>SZT</t>
  </si>
  <si>
    <t>Soustava zásobování teplem</t>
  </si>
  <si>
    <t>Výroba tepla brutto =</t>
  </si>
  <si>
    <t>Ztráty =</t>
  </si>
  <si>
    <t>Bilanční rozdíl =</t>
  </si>
  <si>
    <t>Technologická vlastní spotřeba tepla =</t>
  </si>
  <si>
    <t>Ztráty při výrobě tepla a distribuční ztráty (v rozvodech).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</si>
  <si>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</si>
  <si>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</si>
  <si>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</si>
  <si>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</si>
  <si>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</si>
  <si>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</si>
  <si>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</si>
  <si>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</si>
  <si>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</si>
  <si>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</si>
  <si>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</si>
  <si>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Zlínský kraj</t>
  </si>
  <si>
    <t>Výroba tepla brutto v krajích ČR</t>
  </si>
  <si>
    <t>Výroba tepla brutto podle paliv</t>
  </si>
  <si>
    <t>CZ-NACE</t>
  </si>
  <si>
    <t>Klasifikace ekonomických činností CZ-NACE dle Českého statistického úřadu</t>
  </si>
  <si>
    <t>Rostlinné materiály neaglomerované</t>
  </si>
  <si>
    <t>Dodávky tepla</t>
  </si>
  <si>
    <t>Spotřeba tepla podle sektorů národního hospodářství</t>
  </si>
  <si>
    <t>Dodávky tepla podle paliv</t>
  </si>
  <si>
    <t>Dodávky tepla v krajích ČR</t>
  </si>
  <si>
    <t>Spotřeba tepla =</t>
  </si>
  <si>
    <t>Konečná spotřeba tepla v jednotlivých sektorech národního hospodářství.</t>
  </si>
  <si>
    <t>Dodávky tepla z uhlí, biomasy a bioplynu</t>
  </si>
  <si>
    <t>KVET</t>
  </si>
  <si>
    <t>Kombinovaná výroba elektřiny a tepla</t>
  </si>
  <si>
    <t>Hlavní město Praha (PHA)</t>
  </si>
  <si>
    <t>Kraj Vysočina (VYS)</t>
  </si>
  <si>
    <t>Kraj Vysočina</t>
  </si>
  <si>
    <t>Hlavní město Praha</t>
  </si>
  <si>
    <t>Výroba, dodávky a spotřeba tepla: Jihomoravský kraj</t>
  </si>
  <si>
    <t>Výroba, dodávky a spotřeba tepla: Karlovarský kraj</t>
  </si>
  <si>
    <t>Výroba, dodávky a spotřeba tepla: Královéhradecký kraj</t>
  </si>
  <si>
    <t>Výroba, dodávky a spotřeba tepla: Liberecký kraj</t>
  </si>
  <si>
    <t>Výroba, dodávky a spotřeba tepla: Moravskoslezský kraj</t>
  </si>
  <si>
    <t>Výroba, dodávky a spotřeba tepla: Olomoucký kraj</t>
  </si>
  <si>
    <t>Výroba, dodávky a spotřeba tepla: Pardubický kraj</t>
  </si>
  <si>
    <t>Výroba, dodávky a spotřeba tepla: Plzeňský kraj</t>
  </si>
  <si>
    <t>Výroba, dodávky a spotřeba tepla: Středočeský kraj</t>
  </si>
  <si>
    <t>Výroba, dodávky a spotřeba tepla: Ústecký kraj</t>
  </si>
  <si>
    <t>Výroba, dodávky a spotřeba tepla: Kraj Vysočina</t>
  </si>
  <si>
    <t>Výroba, dodávky a spotřeba tepla: Zlínský kraj</t>
  </si>
  <si>
    <t>Výroba, dodávky a spotřeba tepla: Hlavní město Praha</t>
  </si>
  <si>
    <t>Výroba, dodávky a spotřeba tepla: Jihočeský kraj</t>
  </si>
  <si>
    <t>Královéhradecký kraj (HKK)</t>
  </si>
  <si>
    <t>Liberecký kraj (LBK)</t>
  </si>
  <si>
    <t>Moravskoslezský kraj (MSK)</t>
  </si>
  <si>
    <t>Olomoucký kraj (OLK)</t>
  </si>
  <si>
    <t>Pardubický kraj (PAK)</t>
  </si>
  <si>
    <t>Plzeňský kraj (PLK)</t>
  </si>
  <si>
    <t>Středočeský kraj (STČ)</t>
  </si>
  <si>
    <t>Ústecký kraj (ULK)</t>
  </si>
  <si>
    <t>Zlínský kraj (ZLK)</t>
  </si>
  <si>
    <t>Jihočeský kraj (JHČ)</t>
  </si>
  <si>
    <t>Jihomoravský kraj (JHM)</t>
  </si>
  <si>
    <t>Karlovarský kraj (KVK)</t>
  </si>
  <si>
    <t>Spotřeba tepla podle sektorů národního hospodářství *</t>
  </si>
  <si>
    <t>Instalovaný výkon v ČR</t>
  </si>
  <si>
    <t>Celkem ČR *</t>
  </si>
  <si>
    <t>Brutto výroba tepla na zdrojích bez tepla použitého na výrobu elektřiny.</t>
  </si>
  <si>
    <t>Spotřeba tepla pro vlastní potřebu výrobce (bez technologické vlastní spotřeby tepla).</t>
  </si>
  <si>
    <t>Výroba tepla netto</t>
  </si>
  <si>
    <r>
      <t>Q</t>
    </r>
    <r>
      <rPr>
        <b/>
        <vertAlign val="subscript"/>
        <sz val="9"/>
        <rFont val="Arial"/>
        <family val="2"/>
        <charset val="238"/>
        <scheme val="minor"/>
      </rPr>
      <t>netto</t>
    </r>
  </si>
  <si>
    <t>Dodávka užitečného tepla z KVET</t>
  </si>
  <si>
    <t>Instalovaný výkon</t>
  </si>
  <si>
    <r>
      <t>Q</t>
    </r>
    <r>
      <rPr>
        <b/>
        <vertAlign val="subscript"/>
        <sz val="9"/>
        <rFont val="Arial"/>
        <family val="2"/>
        <charset val="238"/>
        <scheme val="minor"/>
      </rPr>
      <t>KVET</t>
    </r>
  </si>
  <si>
    <t>Výroba tepla brutto bez technologické vlastní spotřeby tepla.</t>
  </si>
  <si>
    <r>
      <t>Q</t>
    </r>
    <r>
      <rPr>
        <b/>
        <vertAlign val="subscript"/>
        <sz val="9"/>
        <rFont val="Arial"/>
        <family val="2"/>
        <charset val="238"/>
        <scheme val="minor"/>
      </rPr>
      <t xml:space="preserve">KVET/ </t>
    </r>
    <r>
      <rPr>
        <b/>
        <sz val="9"/>
        <rFont val="Arial"/>
        <family val="2"/>
        <charset val="238"/>
        <scheme val="minor"/>
      </rPr>
      <t>Q</t>
    </r>
    <r>
      <rPr>
        <b/>
        <vertAlign val="subscript"/>
        <sz val="9"/>
        <rFont val="Arial"/>
        <family val="2"/>
        <charset val="238"/>
        <scheme val="minor"/>
      </rPr>
      <t>netto</t>
    </r>
  </si>
  <si>
    <t>Výroba tepla netto =</t>
  </si>
  <si>
    <t>Meziroční změna</t>
  </si>
  <si>
    <t>Meziroční změna-výroba tepla brutto</t>
  </si>
  <si>
    <t>Výroba tepla brutto 2017</t>
  </si>
  <si>
    <t>Výroba tepla brutto 2018</t>
  </si>
  <si>
    <t>Meziroční změna-dodávky tepla</t>
  </si>
  <si>
    <t>Dodávky tepla 2017</t>
  </si>
  <si>
    <t>Dodávky tepla 2018</t>
  </si>
  <si>
    <t xml:space="preserve">Vývoj výroby tepla z KVET </t>
  </si>
  <si>
    <t>Množství tepelné energie dodané do soustav zásobování teplem.</t>
  </si>
  <si>
    <t>Dodávky tepla =</t>
  </si>
  <si>
    <t>Vlastní spotřeba tepla =</t>
  </si>
  <si>
    <t>Vlastní spotřeba tepla</t>
  </si>
  <si>
    <t>Výroba tepla brutto 2019</t>
  </si>
  <si>
    <t>Dodávky tepla 2019</t>
  </si>
  <si>
    <t>Výroba tepla</t>
  </si>
  <si>
    <r>
      <t>Q</t>
    </r>
    <r>
      <rPr>
        <b/>
        <vertAlign val="subscript"/>
        <sz val="11"/>
        <rFont val="Arial"/>
        <family val="2"/>
        <charset val="238"/>
        <scheme val="minor"/>
      </rPr>
      <t>netto</t>
    </r>
  </si>
  <si>
    <r>
      <t>Q</t>
    </r>
    <r>
      <rPr>
        <b/>
        <vertAlign val="subscript"/>
        <sz val="11"/>
        <rFont val="Arial"/>
        <family val="2"/>
        <charset val="238"/>
        <scheme val="minor"/>
      </rPr>
      <t>KVET</t>
    </r>
  </si>
  <si>
    <t>Výroba tepla brutto 2020</t>
  </si>
  <si>
    <t>Dodávky tepla 2020</t>
  </si>
  <si>
    <t>Energie prostředí (TČ)</t>
  </si>
  <si>
    <t>Energie Slunce (SK)</t>
  </si>
  <si>
    <t>Vývoj spotřeby tepla</t>
  </si>
  <si>
    <r>
      <t>Celkový instalovaný výkon [MW</t>
    </r>
    <r>
      <rPr>
        <b/>
        <vertAlign val="subscript"/>
        <sz val="9"/>
        <rFont val="Arial"/>
        <family val="2"/>
        <charset val="238"/>
        <scheme val="minor"/>
      </rPr>
      <t>t</t>
    </r>
    <r>
      <rPr>
        <b/>
        <sz val="9"/>
        <rFont val="Arial"/>
        <family val="2"/>
        <charset val="238"/>
        <scheme val="minor"/>
      </rPr>
      <t>]</t>
    </r>
  </si>
  <si>
    <t>Vývoj bilance tepla: čtvrtletní porovnání</t>
  </si>
  <si>
    <t>Vývoj bilance tepla: měsíční porovnání</t>
  </si>
  <si>
    <t>Výroba tepla z KVET</t>
  </si>
  <si>
    <t>Výroba tepla brutto 2021</t>
  </si>
  <si>
    <t>Dodávky tepla 2021</t>
  </si>
  <si>
    <t>OBSAH</t>
  </si>
  <si>
    <t>ÚVOD</t>
  </si>
  <si>
    <r>
      <t>Výroba tepla brutto</t>
    </r>
    <r>
      <rPr>
        <sz val="10"/>
        <rFont val="Arial"/>
        <family val="2"/>
        <charset val="238"/>
        <scheme val="minor"/>
      </rPr>
      <t xml:space="preserve"> - </t>
    </r>
    <r>
      <rPr>
        <sz val="11"/>
        <rFont val="Arial"/>
        <family val="2"/>
        <charset val="238"/>
        <scheme val="minor"/>
      </rPr>
      <t>technologická vlastní spotřeba tepla</t>
    </r>
    <r>
      <rPr>
        <sz val="10"/>
        <rFont val="Arial"/>
        <family val="2"/>
        <charset val="238"/>
        <scheme val="minor"/>
      </rPr>
      <t xml:space="preserve"> - </t>
    </r>
    <r>
      <rPr>
        <sz val="11"/>
        <rFont val="Arial"/>
        <family val="2"/>
        <charset val="238"/>
        <scheme val="minor"/>
      </rPr>
      <t>ztráty</t>
    </r>
    <r>
      <rPr>
        <sz val="10"/>
        <rFont val="Arial"/>
        <family val="2"/>
        <charset val="238"/>
        <scheme val="minor"/>
      </rPr>
      <t xml:space="preserve"> - </t>
    </r>
    <r>
      <rPr>
        <sz val="11"/>
        <rFont val="Arial"/>
        <family val="2"/>
        <charset val="238"/>
        <scheme val="minor"/>
      </rPr>
      <t>dodávky do vlastního podniku – dodávky tepla.</t>
    </r>
  </si>
  <si>
    <t>Spotřeba tepla na výrobu tepla a elektrické energie, která je nezbytná pro zajištění procesu výroby tepla a elektrické energie.</t>
  </si>
  <si>
    <t>Zemědělství a lesnictví</t>
  </si>
  <si>
    <t xml:space="preserve"> </t>
  </si>
  <si>
    <t>1</t>
  </si>
  <si>
    <t>2</t>
  </si>
  <si>
    <t>3</t>
  </si>
  <si>
    <t>4</t>
  </si>
  <si>
    <t>4.1</t>
  </si>
  <si>
    <t>4.2</t>
  </si>
  <si>
    <t>4.3</t>
  </si>
  <si>
    <t>5</t>
  </si>
  <si>
    <t>5.1</t>
  </si>
  <si>
    <t>5.2</t>
  </si>
  <si>
    <t>6</t>
  </si>
  <si>
    <t>7</t>
  </si>
  <si>
    <t>7.1</t>
  </si>
  <si>
    <t>7.2</t>
  </si>
  <si>
    <t>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</si>
  <si>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</si>
  <si>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</si>
  <si>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</si>
  <si>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</si>
  <si>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</si>
  <si>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</si>
  <si>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</si>
  <si>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</si>
  <si>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</si>
  <si>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</si>
  <si>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</si>
  <si>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</si>
  <si>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</si>
  <si>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</si>
  <si>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9</t>
  </si>
  <si>
    <t>10</t>
  </si>
  <si>
    <t>10.1</t>
  </si>
  <si>
    <t>10.2</t>
  </si>
  <si>
    <t>10.3</t>
  </si>
  <si>
    <t>10.4</t>
  </si>
  <si>
    <t>10.5</t>
  </si>
  <si>
    <t>3 BILANCE TEPLA [TJ]</t>
  </si>
  <si>
    <t>4 VÝROBA TEPLA</t>
  </si>
  <si>
    <t>4.1 Výroba tepla brutto podle paliv [TJ]</t>
  </si>
  <si>
    <t>4.2 Výroba tepla brutto v krajích ČR [TJ]</t>
  </si>
  <si>
    <t>5 DODÁVKY TEPLA</t>
  </si>
  <si>
    <t>5.1 Dodávky tepla podle paliv [TJ]</t>
  </si>
  <si>
    <t>5.2 Dodávky tepla v krajích ČR [TJ]</t>
  </si>
  <si>
    <t>ZKRATKY, POJMY A ZÁKLADNÍ VZTAHY</t>
  </si>
  <si>
    <t>BILANCE TEPLA</t>
  </si>
  <si>
    <t>VÝROBA TEPLA</t>
  </si>
  <si>
    <t>DODÁVKY TEPLA</t>
  </si>
  <si>
    <t>INSTALOVANÝ VÝKON VÝROBEN TEPLA V KRAJÍCH ČR</t>
  </si>
  <si>
    <t>SPOTŘEBA TEPLA</t>
  </si>
  <si>
    <t>VÝROBA, DODÁVKY A SPOTŘEBA TEPLA V JEDNOTLIVÝCH KRAJÍCH ČR</t>
  </si>
  <si>
    <t>VÝVOJ BILANCE TEPLA, DODÁVEK TEPLA, SPOTŘEBY TEPLA A KVET</t>
  </si>
  <si>
    <r>
      <t>6 INSTALOVANÝ VÝKON VÝROBEN TEPLA V KRAJÍCH ČR [MW</t>
    </r>
    <r>
      <rPr>
        <b/>
        <vertAlign val="subscript"/>
        <sz val="16"/>
        <color theme="3"/>
        <rFont val="Arial"/>
        <family val="2"/>
        <charset val="238"/>
        <scheme val="minor"/>
      </rPr>
      <t>t</t>
    </r>
    <r>
      <rPr>
        <b/>
        <sz val="16"/>
        <color theme="3"/>
        <rFont val="Arial"/>
        <family val="2"/>
        <charset val="238"/>
        <scheme val="minor"/>
      </rPr>
      <t>]</t>
    </r>
  </si>
  <si>
    <t>7 SPOTŘEBA TEPLA</t>
  </si>
  <si>
    <t>7.1 Spotřeba tepla podle sektorů národního hospodářství [TJ]</t>
  </si>
  <si>
    <t>8 VÝROBA, DODÁVKY A SPOTŘEBA TEPLA V JEDNOTLIVÝCH KRAJÍCH ČR</t>
  </si>
  <si>
    <t>8.1 Výroba, dodávky a spotřeba tepla: Hlavní město Praha</t>
  </si>
  <si>
    <t>8.2 Výroba, dodávky a spotřeba tepla: Jihočeský kraj</t>
  </si>
  <si>
    <t>8.3 Výroba, dodávky a spotřeba tepla: Jihomoravský kraj</t>
  </si>
  <si>
    <t>8.4 Výroba, dodávky a spotřeba tepla: Karlovarský kraj</t>
  </si>
  <si>
    <t>8.5 Výroba, dodávky a spotřeba tepla: Kraj Vysočina</t>
  </si>
  <si>
    <t>8.6 Výroba, dodávky a spotřeba tepla: Královéhradecký kraj</t>
  </si>
  <si>
    <t>8.7 Výroba, dodávky a spotřeba tepla: Liberecký kraj</t>
  </si>
  <si>
    <t>8.8 Výroba, dodávky a spotřeba tepla: Moravskoslezský kraj</t>
  </si>
  <si>
    <t>8.9 Výroba, dodávky a spotřeba tepla: Olomoucký kraj</t>
  </si>
  <si>
    <t>8.10 Výroba, dodávky a spotřeba tepla: Pardubický kraj</t>
  </si>
  <si>
    <t>8.11 Výroba, dodávky a spotřeba tepla: Plzeňský kraj</t>
  </si>
  <si>
    <t>8.12 Výroba, dodávky a spotřeba tepla: Středočeský kraj</t>
  </si>
  <si>
    <t>8.13 Výroba, dodávky a spotřeba tepla: Ústecký kraj</t>
  </si>
  <si>
    <t>8.14 Výroba, dodávky a spotřeba tepla: Zlínský kraj</t>
  </si>
  <si>
    <t>9 VÝROBA TEPLA NETTO A VÝROBA TEPLA Z KVET [TJ]</t>
  </si>
  <si>
    <t>10 VÝVOJ BILANCE TEPLA, DODÁVEK TEPLA, SPOTŘEBY TEPLA A KVET</t>
  </si>
  <si>
    <t>10.1 Vývoj bilance tepla: čtvrtletní porovnání [TJ]</t>
  </si>
  <si>
    <t>10.2 Vývoj bilance tepla: měsíční porovnání [TJ]</t>
  </si>
  <si>
    <t>5.3</t>
  </si>
  <si>
    <t>5.4</t>
  </si>
  <si>
    <t>Vývoj výroby tepla brutto a dodávek tepla podle paliv a krajů ČR</t>
  </si>
  <si>
    <t>Kraj</t>
  </si>
  <si>
    <t>Podíl v ČR</t>
  </si>
  <si>
    <t>Výroba tepla brutto 2022</t>
  </si>
  <si>
    <t>Dodávky tepla 2022</t>
  </si>
  <si>
    <t>max</t>
  </si>
  <si>
    <t>min</t>
  </si>
  <si>
    <t>10.3 Vývoj výroby tepla brutto a dodávek tepla podle paliv a krajů ČR [TJ]</t>
  </si>
  <si>
    <t>Spotřeba tepla 2019</t>
  </si>
  <si>
    <t>Spotřeba tepla 2020</t>
  </si>
  <si>
    <t>Spotřeba tepla 2021</t>
  </si>
  <si>
    <t>Spotřeba tepla 2022</t>
  </si>
  <si>
    <t>Meziroční změna-spotřeba tepla</t>
  </si>
  <si>
    <t>10.4 Vývoj spotřeby tepla [TJ]</t>
  </si>
  <si>
    <t>10.5 Vývoj výroby tepla z KVET [TJ]</t>
  </si>
  <si>
    <t>VÝROBA TEPLA NETTO A VÝROBA TEPLA Z KVET</t>
  </si>
  <si>
    <t>Výroba tepla brutto z vybraných paliv [TJ]</t>
  </si>
  <si>
    <t>Výroba tepla brutto ve vybraných krajích [TJ]</t>
  </si>
  <si>
    <t>Dodávky tepla z vybraných paliv [TJ]</t>
  </si>
  <si>
    <t>Dodávky tepla ve vybraných krajích [TJ]</t>
  </si>
  <si>
    <t>Výroby tepla KVET z vybraných paliv [TJ]</t>
  </si>
  <si>
    <t>1 ZKRATKY, POJMY A ZÁKLADNÍ VZTAHY</t>
  </si>
  <si>
    <r>
      <t xml:space="preserve">Výroba tepla brutto [TJ] </t>
    </r>
    <r>
      <rPr>
        <sz val="11"/>
        <color theme="1"/>
        <rFont val="Arial"/>
        <family val="2"/>
        <charset val="238"/>
      </rPr>
      <t>(kapitola 4)</t>
    </r>
  </si>
  <si>
    <r>
      <t xml:space="preserve">Dodávky tepla [TJ] </t>
    </r>
    <r>
      <rPr>
        <sz val="11"/>
        <color theme="1"/>
        <rFont val="Arial"/>
        <family val="2"/>
        <charset val="238"/>
      </rPr>
      <t>(kapitola 5)</t>
    </r>
  </si>
  <si>
    <r>
      <t>Instalovaný výkon [MW</t>
    </r>
    <r>
      <rPr>
        <b/>
        <vertAlign val="subscript"/>
        <sz val="11"/>
        <color theme="1"/>
        <rFont val="Arial"/>
        <family val="2"/>
        <charset val="238"/>
      </rPr>
      <t>t</t>
    </r>
    <r>
      <rPr>
        <b/>
        <sz val="11"/>
        <color theme="1"/>
        <rFont val="Arial"/>
        <family val="2"/>
        <charset val="238"/>
      </rPr>
      <t xml:space="preserve">] </t>
    </r>
    <r>
      <rPr>
        <sz val="11"/>
        <color theme="1"/>
        <rFont val="Arial"/>
        <family val="2"/>
        <charset val="238"/>
      </rPr>
      <t>(kapitola 6)</t>
    </r>
  </si>
  <si>
    <r>
      <t xml:space="preserve">Spotřeba tepla [TJ] </t>
    </r>
    <r>
      <rPr>
        <sz val="11"/>
        <color theme="1"/>
        <rFont val="Arial"/>
        <family val="2"/>
        <charset val="238"/>
      </rPr>
      <t>(kapitola 7)</t>
    </r>
  </si>
  <si>
    <r>
      <t xml:space="preserve">Výroby tepla z KVET [TJ] </t>
    </r>
    <r>
      <rPr>
        <sz val="11"/>
        <color theme="1"/>
        <rFont val="Arial"/>
        <family val="2"/>
        <charset val="238"/>
      </rPr>
      <t>(kapitola 9)</t>
    </r>
  </si>
  <si>
    <t>Výroba tepla brutto 2023</t>
  </si>
  <si>
    <t>Dodávky tepla 2023</t>
  </si>
  <si>
    <t>Spotřeba tepla 2023</t>
  </si>
  <si>
    <t>IV. čtvrtletí 2023</t>
  </si>
  <si>
    <t>Výroba tepla brutto [GJ]</t>
  </si>
  <si>
    <t>Dodávky tepla podle paliv [GJ]</t>
  </si>
  <si>
    <t>Dodávka tepla ze Středočeského kraje [GJ]</t>
  </si>
  <si>
    <t>Spotřeba tepla podle sektorů [GJ]*</t>
  </si>
  <si>
    <t>Dodávka tepla z Pardubického kraje [GJ]</t>
  </si>
  <si>
    <t>Dodávka tepla do Královehrad. kr. [GJ]</t>
  </si>
  <si>
    <t>Dodávka tepla do Prahy [GJ]</t>
  </si>
  <si>
    <t>Výroba tepla brutto 2024</t>
  </si>
  <si>
    <t>Dodávky tepla 2024</t>
  </si>
  <si>
    <t>Spotřeba tepla 2024</t>
  </si>
  <si>
    <t>* Rozdíl mezi dodávkou a spotřebou jsou ztráty z nakoupeného tepla a z nezjištěného rozvodu tepla.</t>
  </si>
  <si>
    <t>5.4 Dodávky tepla z uhlí, biomasy a bioplynu [GJ]</t>
  </si>
  <si>
    <t>Výroba tepla brutto 2025</t>
  </si>
  <si>
    <t>Dodávky tepla 2025</t>
  </si>
  <si>
    <t>Spotřeba tepla 2025</t>
  </si>
  <si>
    <t>Výroba tepla brutto 2026</t>
  </si>
  <si>
    <t>Dodávky tepla 2026</t>
  </si>
  <si>
    <t>Rozsah 2017-2025</t>
  </si>
  <si>
    <t>Spotřeba tepla 2026</t>
  </si>
  <si>
    <t>Rozdíl
(2026-2025)</t>
  </si>
  <si>
    <t>Čtvrtletní zpráva o provozu
teplárenských soustav České republiky</t>
  </si>
  <si>
    <t>Energetický regulační úřad
Masarykovo náměstí 91/5, 586 01 Jihlava
IČO: 70894451, T: +420 564 578 666, ID DS: eeuaau7
eru.gov.cz</t>
  </si>
  <si>
    <t>* Nezahrnuje část nezjištěného rozvodu tepla.</t>
  </si>
  <si>
    <t xml:space="preserve">Energetický regulační úřad (ERÚ) zveřejňuje čtvrtletní zprávu o provozu teplárenských soustav ČR za dané čtvrtletí roku 2026 v souladu s § 17 odst. 7 písm. m) zákona č. 458/2000 Sb., o podmínkách podnikání a o výkonu státní správy v energetických odvětvích a o změně některých zákonů (energetický zákon), ve znění pozdějších předpisů. Údaje obsažené v této zprávě jsou určeny především pro státní orgány či instituce v rámci ČR nebo Evropské unie, a odbornou veřejnost.
Údaje pro čtvrtletní zprávu ERÚ získává na základě vyhlášky č. 404/2016 Sb., o náležitostech a členění výkazů nezbytných pro zpracování zpráv o provozu soustav v energetických odvětvích, včetně termínů, rozsahu a pravidel pro sestavování výkazů (statistická vyhláška), ve znění pozdějších předpisů, která nabyla účinnost dnem 1. ledna 2017.
Veškerá data vycházejí z podkladů od licencovaných subjektů: výrobců elektřiny, tepelné energie a provozovatelů rozvodných tepelných zařízení. 
Čtvrtletní zpráva přináší informace o základních ukazatelích v teplárenství a doplňuje tak čtvrtletní zprávu o provozu elektrizační soustavy ČR, která se věnuje mimo jiné i kombinované výrobě elektřiny a tepla (KVET). Tato zpráva zahrnuje údaje o veškerém vyrobeném teple z licencované činnosti včetně KVET. Jednotlivé kapitoly obsahují statistická data o bilanci, výrobě, dodávce a spotřebě tepla podle příslušných kategorií. Zpráva dále obsahuje vyhodnocení instalovaného výkonu výroben tepla v ČR a některá krajská vyhodnocení. Zjištěné a opravené chyby v obdržených datech a zpětné korekce výkazů jsou průběžně promítány do statistiky a projeví se vždy v dalších zveřejněných zprávách, případně v roční zprávě o provozu teplárenských soustav ČR za rok 2026, kterou ERÚ předpokládá zveřejnit do konce května roku 2027.
Případné dotazy či připomínky zasílejte: Oddělení statistiky a sledování kvality na e-mailovou adresu teplo.statistika@eru.gov.cz.
</t>
  </si>
  <si>
    <t>II. ČTVRTLETÍ 2026</t>
  </si>
  <si>
    <t>STRUČNÝ PŘEHLED ZA II. ČTVRTLETÍ 2026</t>
  </si>
  <si>
    <t>Výroba tepla brutto podle paliv v krajích ČR za II. čtvrtletí</t>
  </si>
  <si>
    <t>Dodávky tepla podle paliv v krajích ČR za II. čtvrtletí</t>
  </si>
  <si>
    <t>Spotřeba tepla podle sektorů národního hospodářství v krajích ČR za II. čtvrtletí</t>
  </si>
  <si>
    <t>2 STRUČNÝ PŘEHLED ZA II. ČTVRTLETÍ 2026</t>
  </si>
  <si>
    <t>4.3 Výroba tepla brutto podle paliv v krajích ČR za II. čtvrtletí [TJ]</t>
  </si>
  <si>
    <t>5.3 Dodávky tepla podle paliv v krajích ČR za II. čtvrtletí [TJ]</t>
  </si>
  <si>
    <t>7.2 Spotřeba tepla podle sektorů národního hospodářství v krajích ČR za II. čtvrtletí [TJ]</t>
  </si>
  <si>
    <t>II. čtvrtletí 2026</t>
  </si>
  <si>
    <t>II. čtvrtletí 2025</t>
  </si>
  <si>
    <t xml:space="preserve">II. čtvrtletí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</si>
</sst>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_ "/>
    <numFmt numFmtId="166" formatCode="0.0"/>
    <numFmt numFmtId="167" formatCode="0.0%"/>
    <numFmt numFmtId="168" formatCode="\$#,##0\ ;\(\$#,##0\)"/>
    <numFmt numFmtId="169" formatCode="#,##0.000"/>
  </numFmts>
  <fonts count="98" x14ac:knownFonts="1">
    <font>
      <sz val="10"/>
      <name val="Arial"/>
      <charset val="238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b/>
      <sz val="9"/>
      <name val="Arial"/>
      <family val="2"/>
      <charset val="238"/>
      <scheme val="minor"/>
    </font>
    <font>
      <b/>
      <sz val="9"/>
      <color theme="0"/>
      <name val="Arial"/>
      <family val="2"/>
      <charset val="238"/>
      <scheme val="minor"/>
    </font>
    <font>
      <sz val="9"/>
      <color theme="0"/>
      <name val="Arial"/>
      <family val="2"/>
      <charset val="238"/>
      <scheme val="minor"/>
    </font>
    <font>
      <i/>
      <sz val="8"/>
      <name val="Arial"/>
      <family val="2"/>
      <charset val="238"/>
      <scheme val="minor"/>
    </font>
    <font>
      <sz val="9"/>
      <color theme="1"/>
      <name val="Arial"/>
      <family val="2"/>
      <charset val="238"/>
      <scheme val="minor"/>
    </font>
    <font>
      <i/>
      <sz val="8"/>
      <color theme="0"/>
      <name val="Arial"/>
      <family val="2"/>
      <charset val="238"/>
      <scheme val="minor"/>
    </font>
    <font>
      <sz val="10"/>
      <color theme="3"/>
      <name val="Arial"/>
      <family val="2"/>
      <charset val="238"/>
      <scheme val="minor"/>
    </font>
    <font>
      <sz val="10"/>
      <color rgb="FF005DA2"/>
      <name val="Arial"/>
      <family val="2"/>
      <charset val="238"/>
      <scheme val="minor"/>
    </font>
    <font>
      <sz val="10"/>
      <color theme="0"/>
      <name val="Arial"/>
      <family val="2"/>
      <charset val="238"/>
      <scheme val="minor"/>
    </font>
    <font>
      <b/>
      <sz val="10"/>
      <name val="Arial"/>
      <family val="2"/>
      <charset val="238"/>
      <scheme val="minor"/>
    </font>
    <font>
      <b/>
      <sz val="10"/>
      <color theme="3"/>
      <name val="Arial"/>
      <family val="2"/>
      <charset val="238"/>
      <scheme val="minor"/>
    </font>
    <font>
      <sz val="10"/>
      <color theme="4"/>
      <name val="Arial"/>
      <family val="2"/>
      <charset val="238"/>
      <scheme val="minor"/>
    </font>
    <font>
      <b/>
      <sz val="14"/>
      <color theme="2" tint="-0.499984740745262"/>
      <name val="Arial"/>
      <family val="2"/>
      <charset val="238"/>
      <scheme val="minor"/>
    </font>
    <font>
      <b/>
      <sz val="10"/>
      <color theme="2" tint="-0.499984740745262"/>
      <name val="Arial"/>
      <family val="2"/>
      <charset val="238"/>
      <scheme val="minor"/>
    </font>
    <font>
      <b/>
      <sz val="11"/>
      <name val="Arial"/>
      <family val="2"/>
      <charset val="238"/>
      <scheme val="minor"/>
    </font>
    <font>
      <sz val="11"/>
      <name val="Arial"/>
      <family val="2"/>
      <charset val="238"/>
      <scheme val="minor"/>
    </font>
    <font>
      <b/>
      <sz val="14"/>
      <name val="Arial"/>
      <family val="2"/>
      <charset val="238"/>
      <scheme val="minor"/>
    </font>
    <font>
      <sz val="14"/>
      <name val="Arial"/>
      <family val="2"/>
      <charset val="238"/>
      <scheme val="minor"/>
    </font>
    <font>
      <sz val="14"/>
      <name val="Arial"/>
      <family val="2"/>
      <charset val="238"/>
    </font>
    <font>
      <b/>
      <sz val="9"/>
      <color theme="2" tint="-0.499984740745262"/>
      <name val="Arial"/>
      <family val="2"/>
      <charset val="238"/>
      <scheme val="minor"/>
    </font>
    <font>
      <sz val="9"/>
      <color theme="0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b/>
      <vertAlign val="subscript"/>
      <sz val="9"/>
      <name val="Arial"/>
      <family val="2"/>
      <charset val="238"/>
      <scheme val="minor"/>
    </font>
    <font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  <charset val="238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sz val="12"/>
      <name val="Arial CE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Arial"/>
      <family val="2"/>
      <charset val="238"/>
    </font>
    <font>
      <b/>
      <sz val="8"/>
      <name val="Arial"/>
      <family val="2"/>
      <charset val="238"/>
      <scheme val="minor"/>
    </font>
    <font>
      <sz val="9"/>
      <color rgb="FFFF0000"/>
      <name val="Arial"/>
      <family val="2"/>
      <charset val="238"/>
    </font>
    <font>
      <sz val="12"/>
      <name val="Arial"/>
      <family val="2"/>
      <charset val="238"/>
      <scheme val="minor"/>
    </font>
    <font>
      <b/>
      <sz val="10"/>
      <color rgb="FF005DA2"/>
      <name val="Arial"/>
      <family val="2"/>
      <charset val="238"/>
      <scheme val="minor"/>
    </font>
    <font>
      <b/>
      <vertAlign val="subscript"/>
      <sz val="11"/>
      <name val="Arial"/>
      <family val="2"/>
      <charset val="238"/>
      <scheme val="minor"/>
    </font>
    <font>
      <sz val="10"/>
      <color rgb="FFFF0000"/>
      <name val="Arial"/>
      <family val="2"/>
      <charset val="238"/>
      <scheme val="minor"/>
    </font>
    <font>
      <b/>
      <sz val="16"/>
      <color theme="3"/>
      <name val="Arial"/>
      <family val="2"/>
      <charset val="238"/>
      <scheme val="minor"/>
    </font>
    <font>
      <b/>
      <vertAlign val="subscript"/>
      <sz val="16"/>
      <color theme="3"/>
      <name val="Arial"/>
      <family val="2"/>
      <charset val="238"/>
      <scheme val="minor"/>
    </font>
    <font>
      <b/>
      <sz val="16"/>
      <color theme="4"/>
      <name val="Arial"/>
      <family val="2"/>
      <charset val="238"/>
      <scheme val="minor"/>
    </font>
    <font>
      <sz val="11"/>
      <color rgb="FFFF0000"/>
      <name val="Arial"/>
      <family val="2"/>
      <charset val="238"/>
      <scheme val="minor"/>
    </font>
    <font>
      <sz val="9"/>
      <color rgb="FFFF0000"/>
      <name val="Arial"/>
      <family val="2"/>
      <charset val="238"/>
      <scheme val="minor"/>
    </font>
    <font>
      <b/>
      <sz val="9"/>
      <color rgb="FFFF0000"/>
      <name val="Arial"/>
      <family val="2"/>
      <charset val="238"/>
      <scheme val="minor"/>
    </font>
    <font>
      <b/>
      <sz val="10"/>
      <color rgb="FFFF0000"/>
      <name val="Arial"/>
      <family val="2"/>
      <charset val="238"/>
      <scheme val="minor"/>
    </font>
    <font>
      <b/>
      <sz val="11"/>
      <color rgb="FF233060"/>
      <name val="Arial"/>
      <family val="2"/>
      <charset val="238"/>
      <scheme val="minor"/>
    </font>
    <font>
      <b/>
      <strike/>
      <sz val="11"/>
      <color rgb="FF233060"/>
      <name val="Arial"/>
      <family val="2"/>
      <charset val="238"/>
      <scheme val="minor"/>
    </font>
    <font>
      <b/>
      <sz val="14"/>
      <color theme="3"/>
      <name val="Arial"/>
      <family val="2"/>
      <charset val="238"/>
      <scheme val="minor"/>
    </font>
    <font>
      <sz val="16"/>
      <name val="Arial"/>
      <family val="2"/>
      <charset val="238"/>
    </font>
    <font>
      <b/>
      <sz val="24"/>
      <color rgb="FF1A3366"/>
      <name val="Arial"/>
      <family val="2"/>
      <charset val="238"/>
    </font>
    <font>
      <b/>
      <sz val="16"/>
      <color theme="3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bscript"/>
      <sz val="11"/>
      <color theme="1"/>
      <name val="Arial"/>
      <family val="2"/>
      <charset val="238"/>
    </font>
    <font>
      <b/>
      <sz val="20"/>
      <color rgb="FF545860"/>
      <name val="Arial"/>
      <family val="2"/>
      <charset val="238"/>
      <scheme val="minor"/>
    </font>
    <font>
      <b/>
      <sz val="14"/>
      <color rgb="FF545860"/>
      <name val="Arial"/>
      <family val="2"/>
      <charset val="238"/>
      <scheme val="minor"/>
    </font>
    <font>
      <sz val="8"/>
      <color rgb="FF888B95"/>
      <name val="Arial"/>
      <family val="2"/>
      <charset val="238"/>
      <scheme val="minor"/>
    </font>
    <font>
      <sz val="8"/>
      <color theme="0"/>
      <name val="Arial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40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medium">
        <color theme="2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499984740745262"/>
      </left>
      <right/>
      <top/>
      <bottom style="thin">
        <color theme="0" tint="-0.24994659260841701"/>
      </bottom>
      <diagonal/>
    </border>
    <border>
      <left style="medium">
        <color theme="2" tint="-0.499984740745262"/>
      </left>
      <right/>
      <top style="thin">
        <color theme="0" tint="-0.24994659260841701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0" tint="-0.24994659260841701"/>
      </top>
      <bottom style="thin">
        <color theme="2" tint="-0.499984740745262"/>
      </bottom>
      <diagonal/>
    </border>
    <border>
      <left/>
      <right/>
      <top style="thin">
        <color theme="0" tint="-0.24994659260841701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0" tint="-0.24994659260841701"/>
      </top>
      <bottom style="thin">
        <color theme="2" tint="-0.4999847407452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1" applyNumberFormat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9" fillId="4" borderId="5" applyNumberFormat="0" applyFont="0" applyAlignment="0" applyProtection="0"/>
    <xf numFmtId="0" fontId="19" fillId="0" borderId="6" applyNumberFormat="0" applyFill="0" applyAlignment="0" applyProtection="0"/>
    <xf numFmtId="0" fontId="20" fillId="6" borderId="0" applyNumberFormat="0" applyBorder="0" applyAlignment="0" applyProtection="0"/>
    <xf numFmtId="0" fontId="19" fillId="0" borderId="0" applyNumberFormat="0" applyFill="0" applyBorder="0" applyAlignment="0" applyProtection="0"/>
    <xf numFmtId="0" fontId="21" fillId="7" borderId="7" applyNumberFormat="0" applyAlignment="0" applyProtection="0"/>
    <xf numFmtId="0" fontId="22" fillId="13" borderId="7" applyNumberFormat="0" applyAlignment="0" applyProtection="0"/>
    <xf numFmtId="0" fontId="23" fillId="13" borderId="8" applyNumberFormat="0" applyAlignment="0" applyProtection="0"/>
    <xf numFmtId="0" fontId="24" fillId="0" borderId="0" applyNumberFormat="0" applyFill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9" fontId="28" fillId="0" borderId="0" applyFont="0" applyFill="0" applyBorder="0" applyAlignment="0" applyProtection="0"/>
    <xf numFmtId="0" fontId="52" fillId="0" borderId="0"/>
    <xf numFmtId="0" fontId="8" fillId="0" borderId="0"/>
    <xf numFmtId="9" fontId="8" fillId="0" borderId="0" applyFont="0" applyFill="0" applyBorder="0" applyAlignment="0" applyProtection="0"/>
    <xf numFmtId="0" fontId="55" fillId="0" borderId="0"/>
    <xf numFmtId="4" fontId="57" fillId="20" borderId="29" applyNumberFormat="0" applyProtection="0">
      <alignment horizontal="left" vertical="center" indent="1"/>
    </xf>
    <xf numFmtId="0" fontId="5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9" fontId="8" fillId="0" borderId="0" applyFont="0" applyFill="0" applyBorder="0" applyAlignment="0" applyProtection="0"/>
    <xf numFmtId="4" fontId="58" fillId="7" borderId="29" applyNumberFormat="0" applyProtection="0">
      <alignment vertical="center"/>
    </xf>
    <xf numFmtId="4" fontId="58" fillId="21" borderId="29" applyNumberFormat="0" applyProtection="0">
      <alignment horizontal="left" vertical="center" indent="1"/>
    </xf>
    <xf numFmtId="4" fontId="58" fillId="22" borderId="0" applyNumberFormat="0" applyProtection="0">
      <alignment horizontal="left" vertical="center" indent="1"/>
    </xf>
    <xf numFmtId="4" fontId="57" fillId="23" borderId="29" applyNumberFormat="0" applyProtection="0">
      <alignment horizontal="right" vertical="center"/>
    </xf>
    <xf numFmtId="0" fontId="8" fillId="0" borderId="0"/>
    <xf numFmtId="0" fontId="7" fillId="0" borderId="0"/>
    <xf numFmtId="0" fontId="8" fillId="0" borderId="0"/>
    <xf numFmtId="2" fontId="8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4" fontId="60" fillId="21" borderId="29" applyNumberFormat="0" applyProtection="0">
      <alignment vertical="center"/>
    </xf>
    <xf numFmtId="0" fontId="58" fillId="21" borderId="29" applyNumberFormat="0" applyProtection="0">
      <alignment horizontal="left" vertical="top" indent="1"/>
    </xf>
    <xf numFmtId="4" fontId="57" fillId="8" borderId="29" applyNumberFormat="0" applyProtection="0">
      <alignment horizontal="right" vertical="center"/>
    </xf>
    <xf numFmtId="4" fontId="57" fillId="3" borderId="29" applyNumberFormat="0" applyProtection="0">
      <alignment horizontal="right" vertical="center"/>
    </xf>
    <xf numFmtId="4" fontId="57" fillId="17" borderId="29" applyNumberFormat="0" applyProtection="0">
      <alignment horizontal="right" vertical="center"/>
    </xf>
    <xf numFmtId="4" fontId="57" fillId="10" borderId="29" applyNumberFormat="0" applyProtection="0">
      <alignment horizontal="right" vertical="center"/>
    </xf>
    <xf numFmtId="4" fontId="57" fillId="24" borderId="29" applyNumberFormat="0" applyProtection="0">
      <alignment horizontal="right" vertical="center"/>
    </xf>
    <xf numFmtId="4" fontId="57" fillId="9" borderId="29" applyNumberFormat="0" applyProtection="0">
      <alignment horizontal="right" vertical="center"/>
    </xf>
    <xf numFmtId="4" fontId="57" fillId="25" borderId="29" applyNumberFormat="0" applyProtection="0">
      <alignment horizontal="right" vertical="center"/>
    </xf>
    <xf numFmtId="4" fontId="57" fillId="26" borderId="29" applyNumberFormat="0" applyProtection="0">
      <alignment horizontal="right" vertical="center"/>
    </xf>
    <xf numFmtId="4" fontId="57" fillId="27" borderId="29" applyNumberFormat="0" applyProtection="0">
      <alignment horizontal="right" vertical="center"/>
    </xf>
    <xf numFmtId="4" fontId="58" fillId="0" borderId="0" applyNumberFormat="0" applyProtection="0">
      <alignment horizontal="left" vertical="center" indent="1"/>
    </xf>
    <xf numFmtId="4" fontId="57" fillId="23" borderId="0" applyNumberFormat="0" applyProtection="0">
      <alignment horizontal="left" vertical="center" indent="1"/>
    </xf>
    <xf numFmtId="4" fontId="61" fillId="28" borderId="0" applyNumberFormat="0" applyProtection="0">
      <alignment horizontal="left" vertical="center" indent="1"/>
    </xf>
    <xf numFmtId="4" fontId="57" fillId="20" borderId="29" applyNumberFormat="0" applyProtection="0">
      <alignment horizontal="right" vertical="center"/>
    </xf>
    <xf numFmtId="4" fontId="62" fillId="23" borderId="0" applyNumberFormat="0" applyProtection="0">
      <alignment horizontal="left" vertical="center" indent="1"/>
    </xf>
    <xf numFmtId="4" fontId="62" fillId="22" borderId="0" applyNumberFormat="0" applyProtection="0">
      <alignment horizontal="left" vertical="center" indent="1"/>
    </xf>
    <xf numFmtId="0" fontId="8" fillId="28" borderId="29" applyNumberFormat="0" applyProtection="0">
      <alignment horizontal="left" vertical="center" indent="1"/>
    </xf>
    <xf numFmtId="0" fontId="8" fillId="28" borderId="29" applyNumberFormat="0" applyProtection="0">
      <alignment horizontal="left" vertical="top" indent="1"/>
    </xf>
    <xf numFmtId="0" fontId="8" fillId="22" borderId="29" applyNumberFormat="0" applyProtection="0">
      <alignment horizontal="left" vertical="center" indent="1"/>
    </xf>
    <xf numFmtId="0" fontId="8" fillId="22" borderId="29" applyNumberFormat="0" applyProtection="0">
      <alignment horizontal="left" vertical="top" indent="1"/>
    </xf>
    <xf numFmtId="0" fontId="8" fillId="29" borderId="29" applyNumberFormat="0" applyProtection="0">
      <alignment horizontal="left" vertical="center" indent="1"/>
    </xf>
    <xf numFmtId="0" fontId="8" fillId="29" borderId="29" applyNumberFormat="0" applyProtection="0">
      <alignment horizontal="left" vertical="top" indent="1"/>
    </xf>
    <xf numFmtId="0" fontId="8" fillId="30" borderId="29" applyNumberFormat="0" applyProtection="0">
      <alignment horizontal="left" vertical="center" indent="1"/>
    </xf>
    <xf numFmtId="0" fontId="8" fillId="30" borderId="29" applyNumberFormat="0" applyProtection="0">
      <alignment horizontal="left" vertical="top" indent="1"/>
    </xf>
    <xf numFmtId="4" fontId="57" fillId="31" borderId="29" applyNumberFormat="0" applyProtection="0">
      <alignment vertical="center"/>
    </xf>
    <xf numFmtId="4" fontId="63" fillId="31" borderId="29" applyNumberFormat="0" applyProtection="0">
      <alignment vertical="center"/>
    </xf>
    <xf numFmtId="4" fontId="57" fillId="31" borderId="29" applyNumberFormat="0" applyProtection="0">
      <alignment horizontal="left" vertical="center" indent="1"/>
    </xf>
    <xf numFmtId="0" fontId="57" fillId="31" borderId="29" applyNumberFormat="0" applyProtection="0">
      <alignment horizontal="left" vertical="top" indent="1"/>
    </xf>
    <xf numFmtId="4" fontId="63" fillId="23" borderId="29" applyNumberFormat="0" applyProtection="0">
      <alignment horizontal="right" vertical="center"/>
    </xf>
    <xf numFmtId="0" fontId="57" fillId="22" borderId="29" applyNumberFormat="0" applyProtection="0">
      <alignment horizontal="left" vertical="top" indent="1"/>
    </xf>
    <xf numFmtId="4" fontId="64" fillId="0" borderId="0" applyNumberFormat="0" applyProtection="0">
      <alignment horizontal="left" vertical="center" indent="1"/>
    </xf>
    <xf numFmtId="4" fontId="65" fillId="23" borderId="29" applyNumberFormat="0" applyProtection="0">
      <alignment horizontal="right" vertical="center"/>
    </xf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52" fillId="32" borderId="30" applyNumberFormat="0" applyFont="0" applyFill="0" applyAlignment="0" applyProtection="0"/>
    <xf numFmtId="0" fontId="52" fillId="32" borderId="0" applyFont="0" applyFill="0" applyBorder="0" applyAlignment="0" applyProtection="0"/>
    <xf numFmtId="0" fontId="66" fillId="32" borderId="0" applyNumberFormat="0" applyFont="0" applyFill="0" applyBorder="0" applyAlignment="0" applyProtection="0"/>
    <xf numFmtId="0" fontId="66" fillId="32" borderId="0" applyNumberFormat="0" applyFont="0" applyFill="0" applyBorder="0" applyAlignment="0" applyProtection="0"/>
    <xf numFmtId="0" fontId="66" fillId="32" borderId="0" applyNumberFormat="0" applyFont="0" applyFill="0" applyBorder="0" applyAlignment="0" applyProtection="0"/>
    <xf numFmtId="0" fontId="66" fillId="32" borderId="0" applyNumberFormat="0" applyFont="0" applyFill="0" applyBorder="0" applyAlignment="0" applyProtection="0"/>
    <xf numFmtId="0" fontId="66" fillId="32" borderId="0" applyNumberFormat="0" applyFont="0" applyFill="0" applyBorder="0" applyAlignment="0" applyProtection="0"/>
    <xf numFmtId="0" fontId="66" fillId="32" borderId="0" applyNumberFormat="0" applyFont="0" applyFill="0" applyBorder="0" applyAlignment="0" applyProtection="0"/>
    <xf numFmtId="0" fontId="66" fillId="32" borderId="0" applyNumberFormat="0" applyFont="0" applyFill="0" applyBorder="0" applyAlignment="0" applyProtection="0"/>
    <xf numFmtId="3" fontId="52" fillId="32" borderId="0" applyFont="0" applyFill="0" applyBorder="0" applyAlignment="0" applyProtection="0"/>
    <xf numFmtId="0" fontId="66" fillId="32" borderId="0" applyNumberFormat="0" applyFont="0" applyFill="0" applyBorder="0" applyAlignment="0" applyProtection="0"/>
    <xf numFmtId="0" fontId="66" fillId="32" borderId="0" applyNumberFormat="0" applyFont="0" applyFill="0" applyBorder="0" applyAlignment="0" applyProtection="0"/>
    <xf numFmtId="168" fontId="52" fillId="32" borderId="0" applyFont="0" applyFill="0" applyBorder="0" applyAlignment="0" applyProtection="0"/>
    <xf numFmtId="0" fontId="59" fillId="0" borderId="0" applyNumberFormat="0" applyFill="0" applyBorder="0" applyAlignment="0" applyProtection="0"/>
    <xf numFmtId="2" fontId="52" fillId="32" borderId="0" applyFont="0" applyFill="0" applyBorder="0" applyAlignment="0" applyProtection="0"/>
    <xf numFmtId="0" fontId="67" fillId="32" borderId="0" applyNumberFormat="0" applyFill="0" applyBorder="0" applyAlignment="0" applyProtection="0"/>
    <xf numFmtId="0" fontId="68" fillId="32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" fontId="69" fillId="0" borderId="0">
      <alignment horizontal="left"/>
      <protection hidden="1"/>
    </xf>
    <xf numFmtId="1" fontId="70" fillId="0" borderId="0">
      <protection hidden="1"/>
    </xf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0" fontId="4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340">
    <xf numFmtId="0" fontId="0" fillId="0" borderId="0" xfId="0"/>
    <xf numFmtId="164" fontId="31" fillId="0" borderId="0" xfId="0" applyNumberFormat="1" applyFont="1"/>
    <xf numFmtId="0" fontId="27" fillId="0" borderId="0" xfId="0" applyFont="1"/>
    <xf numFmtId="0" fontId="34" fillId="0" borderId="0" xfId="0" applyFont="1" applyAlignment="1">
      <alignment horizontal="right" vertical="top"/>
    </xf>
    <xf numFmtId="0" fontId="30" fillId="0" borderId="0" xfId="0" applyFont="1"/>
    <xf numFmtId="164" fontId="29" fillId="0" borderId="12" xfId="0" applyNumberFormat="1" applyFont="1" applyBorder="1"/>
    <xf numFmtId="0" fontId="31" fillId="0" borderId="0" xfId="0" applyFont="1" applyAlignment="1">
      <alignment vertical="center"/>
    </xf>
    <xf numFmtId="0" fontId="29" fillId="0" borderId="0" xfId="0" applyFont="1"/>
    <xf numFmtId="164" fontId="29" fillId="0" borderId="0" xfId="0" applyNumberFormat="1" applyFont="1"/>
    <xf numFmtId="0" fontId="31" fillId="0" borderId="0" xfId="0" applyFont="1" applyAlignment="1">
      <alignment horizontal="right"/>
    </xf>
    <xf numFmtId="0" fontId="33" fillId="0" borderId="0" xfId="0" applyFont="1"/>
    <xf numFmtId="9" fontId="33" fillId="0" borderId="0" xfId="41" applyFont="1" applyFill="1" applyBorder="1"/>
    <xf numFmtId="164" fontId="29" fillId="0" borderId="9" xfId="0" applyNumberFormat="1" applyFont="1" applyBorder="1"/>
    <xf numFmtId="0" fontId="29" fillId="19" borderId="9" xfId="0" applyFont="1" applyFill="1" applyBorder="1"/>
    <xf numFmtId="0" fontId="29" fillId="0" borderId="12" xfId="0" applyFont="1" applyBorder="1" applyAlignment="1">
      <alignment horizontal="left" vertical="center" indent="1"/>
    </xf>
    <xf numFmtId="0" fontId="29" fillId="19" borderId="0" xfId="0" applyFont="1" applyFill="1"/>
    <xf numFmtId="0" fontId="29" fillId="0" borderId="0" xfId="0" applyFont="1" applyAlignment="1">
      <alignment horizontal="left" indent="1"/>
    </xf>
    <xf numFmtId="0" fontId="29" fillId="0" borderId="0" xfId="0" applyFont="1" applyAlignment="1">
      <alignment horizontal="left" vertical="center" indent="1"/>
    </xf>
    <xf numFmtId="164" fontId="29" fillId="0" borderId="13" xfId="0" applyNumberFormat="1" applyFont="1" applyBorder="1"/>
    <xf numFmtId="164" fontId="29" fillId="0" borderId="11" xfId="0" applyNumberFormat="1" applyFont="1" applyBorder="1"/>
    <xf numFmtId="164" fontId="29" fillId="0" borderId="22" xfId="0" applyNumberFormat="1" applyFont="1" applyBorder="1"/>
    <xf numFmtId="0" fontId="31" fillId="0" borderId="0" xfId="0" applyFont="1"/>
    <xf numFmtId="164" fontId="29" fillId="0" borderId="24" xfId="0" applyNumberFormat="1" applyFont="1" applyBorder="1"/>
    <xf numFmtId="164" fontId="33" fillId="0" borderId="0" xfId="0" applyNumberFormat="1" applyFont="1"/>
    <xf numFmtId="0" fontId="29" fillId="0" borderId="21" xfId="0" applyFont="1" applyBorder="1" applyAlignment="1">
      <alignment horizontal="left" vertical="center" indent="1"/>
    </xf>
    <xf numFmtId="0" fontId="31" fillId="19" borderId="0" xfId="0" applyFont="1" applyFill="1" applyAlignment="1">
      <alignment horizontal="right"/>
    </xf>
    <xf numFmtId="0" fontId="29" fillId="0" borderId="13" xfId="0" applyFont="1" applyBorder="1" applyAlignment="1">
      <alignment horizontal="left" vertical="center" indent="1"/>
    </xf>
    <xf numFmtId="0" fontId="29" fillId="0" borderId="11" xfId="0" applyFont="1" applyBorder="1" applyAlignment="1">
      <alignment horizontal="left" vertical="center" indent="1"/>
    </xf>
    <xf numFmtId="0" fontId="31" fillId="19" borderId="17" xfId="0" applyFont="1" applyFill="1" applyBorder="1" applyAlignment="1">
      <alignment horizontal="center"/>
    </xf>
    <xf numFmtId="0" fontId="31" fillId="19" borderId="18" xfId="0" applyFont="1" applyFill="1" applyBorder="1" applyAlignment="1">
      <alignment horizontal="center"/>
    </xf>
    <xf numFmtId="164" fontId="31" fillId="18" borderId="24" xfId="0" applyNumberFormat="1" applyFont="1" applyFill="1" applyBorder="1"/>
    <xf numFmtId="164" fontId="31" fillId="18" borderId="9" xfId="0" applyNumberFormat="1" applyFont="1" applyFill="1" applyBorder="1"/>
    <xf numFmtId="0" fontId="29" fillId="0" borderId="10" xfId="0" applyFont="1" applyBorder="1" applyAlignment="1">
      <alignment horizontal="left" vertical="center" indent="1"/>
    </xf>
    <xf numFmtId="0" fontId="29" fillId="19" borderId="0" xfId="0" applyFont="1" applyFill="1" applyAlignment="1">
      <alignment horizontal="right" vertical="center"/>
    </xf>
    <xf numFmtId="0" fontId="31" fillId="19" borderId="14" xfId="0" applyFont="1" applyFill="1" applyBorder="1" applyAlignment="1">
      <alignment horizont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right"/>
    </xf>
    <xf numFmtId="164" fontId="31" fillId="0" borderId="0" xfId="0" applyNumberFormat="1" applyFont="1" applyAlignment="1">
      <alignment horizontal="center"/>
    </xf>
    <xf numFmtId="167" fontId="29" fillId="0" borderId="0" xfId="41" applyNumberFormat="1" applyFont="1" applyFill="1" applyBorder="1"/>
    <xf numFmtId="167" fontId="29" fillId="0" borderId="13" xfId="0" applyNumberFormat="1" applyFont="1" applyBorder="1" applyAlignment="1">
      <alignment vertical="center"/>
    </xf>
    <xf numFmtId="167" fontId="29" fillId="0" borderId="11" xfId="0" applyNumberFormat="1" applyFont="1" applyBorder="1" applyAlignment="1">
      <alignment vertical="center"/>
    </xf>
    <xf numFmtId="167" fontId="29" fillId="0" borderId="0" xfId="0" applyNumberFormat="1" applyFont="1"/>
    <xf numFmtId="167" fontId="29" fillId="18" borderId="13" xfId="41" applyNumberFormat="1" applyFont="1" applyFill="1" applyBorder="1" applyAlignment="1"/>
    <xf numFmtId="167" fontId="29" fillId="18" borderId="13" xfId="0" applyNumberFormat="1" applyFont="1" applyFill="1" applyBorder="1" applyAlignment="1">
      <alignment vertical="center"/>
    </xf>
    <xf numFmtId="0" fontId="29" fillId="19" borderId="15" xfId="0" applyFont="1" applyFill="1" applyBorder="1"/>
    <xf numFmtId="0" fontId="33" fillId="0" borderId="0" xfId="41" applyNumberFormat="1" applyFont="1" applyFill="1" applyBorder="1"/>
    <xf numFmtId="0" fontId="32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164" fontId="32" fillId="0" borderId="0" xfId="0" applyNumberFormat="1" applyFont="1" applyAlignment="1">
      <alignment horizontal="center"/>
    </xf>
    <xf numFmtId="164" fontId="32" fillId="0" borderId="0" xfId="0" applyNumberFormat="1" applyFont="1"/>
    <xf numFmtId="164" fontId="29" fillId="0" borderId="23" xfId="0" applyNumberFormat="1" applyFont="1" applyBorder="1" applyAlignment="1">
      <alignment vertical="center"/>
    </xf>
    <xf numFmtId="164" fontId="29" fillId="0" borderId="25" xfId="0" applyNumberFormat="1" applyFont="1" applyBorder="1" applyAlignment="1">
      <alignment vertical="center"/>
    </xf>
    <xf numFmtId="0" fontId="31" fillId="0" borderId="0" xfId="0" applyFont="1" applyAlignment="1">
      <alignment horizontal="center"/>
    </xf>
    <xf numFmtId="0" fontId="29" fillId="0" borderId="0" xfId="0" applyFont="1" applyAlignment="1">
      <alignment vertical="center" wrapText="1"/>
    </xf>
    <xf numFmtId="0" fontId="33" fillId="0" borderId="0" xfId="41" applyNumberFormat="1" applyFont="1" applyFill="1" applyBorder="1" applyAlignment="1"/>
    <xf numFmtId="0" fontId="29" fillId="0" borderId="0" xfId="0" applyFont="1" applyAlignment="1">
      <alignment wrapText="1"/>
    </xf>
    <xf numFmtId="0" fontId="31" fillId="19" borderId="9" xfId="0" applyFont="1" applyFill="1" applyBorder="1" applyAlignment="1">
      <alignment horizontal="center"/>
    </xf>
    <xf numFmtId="0" fontId="31" fillId="19" borderId="19" xfId="0" applyFont="1" applyFill="1" applyBorder="1" applyAlignment="1">
      <alignment horizontal="center"/>
    </xf>
    <xf numFmtId="49" fontId="44" fillId="0" borderId="0" xfId="0" applyNumberFormat="1" applyFont="1" applyAlignment="1">
      <alignment horizontal="right"/>
    </xf>
    <xf numFmtId="0" fontId="26" fillId="0" borderId="0" xfId="0" applyFont="1"/>
    <xf numFmtId="0" fontId="39" fillId="0" borderId="0" xfId="0" applyFont="1"/>
    <xf numFmtId="164" fontId="39" fillId="0" borderId="0" xfId="0" applyNumberFormat="1" applyFont="1"/>
    <xf numFmtId="165" fontId="29" fillId="0" borderId="0" xfId="0" applyNumberFormat="1" applyFont="1" applyAlignment="1">
      <alignment horizontal="right"/>
    </xf>
    <xf numFmtId="0" fontId="34" fillId="0" borderId="0" xfId="0" applyFont="1" applyAlignment="1">
      <alignment vertical="top"/>
    </xf>
    <xf numFmtId="0" fontId="47" fillId="0" borderId="0" xfId="0" applyFont="1"/>
    <xf numFmtId="0" fontId="50" fillId="0" borderId="0" xfId="0" applyFont="1"/>
    <xf numFmtId="0" fontId="49" fillId="0" borderId="0" xfId="0" applyFont="1"/>
    <xf numFmtId="0" fontId="25" fillId="0" borderId="0" xfId="0" applyFont="1"/>
    <xf numFmtId="0" fontId="48" fillId="0" borderId="0" xfId="0" applyFont="1"/>
    <xf numFmtId="0" fontId="46" fillId="0" borderId="0" xfId="0" applyFont="1"/>
    <xf numFmtId="0" fontId="45" fillId="0" borderId="0" xfId="0" applyFont="1"/>
    <xf numFmtId="0" fontId="46" fillId="0" borderId="0" xfId="0" applyFont="1" applyAlignment="1">
      <alignment vertical="top"/>
    </xf>
    <xf numFmtId="0" fontId="43" fillId="0" borderId="0" xfId="0" applyFont="1"/>
    <xf numFmtId="0" fontId="44" fillId="0" borderId="0" xfId="0" applyFont="1" applyAlignment="1">
      <alignment horizontal="right"/>
    </xf>
    <xf numFmtId="164" fontId="29" fillId="0" borderId="23" xfId="0" applyNumberFormat="1" applyFont="1" applyBorder="1"/>
    <xf numFmtId="167" fontId="29" fillId="0" borderId="13" xfId="41" applyNumberFormat="1" applyFont="1" applyFill="1" applyBorder="1" applyAlignment="1"/>
    <xf numFmtId="167" fontId="29" fillId="0" borderId="13" xfId="41" applyNumberFormat="1" applyFont="1" applyFill="1" applyBorder="1"/>
    <xf numFmtId="167" fontId="29" fillId="0" borderId="11" xfId="41" applyNumberFormat="1" applyFont="1" applyFill="1" applyBorder="1" applyAlignment="1"/>
    <xf numFmtId="167" fontId="29" fillId="0" borderId="11" xfId="41" applyNumberFormat="1" applyFont="1" applyFill="1" applyBorder="1"/>
    <xf numFmtId="167" fontId="29" fillId="0" borderId="12" xfId="41" applyNumberFormat="1" applyFont="1" applyFill="1" applyBorder="1"/>
    <xf numFmtId="166" fontId="29" fillId="0" borderId="0" xfId="0" applyNumberFormat="1" applyFont="1"/>
    <xf numFmtId="0" fontId="34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166" fontId="33" fillId="0" borderId="0" xfId="0" applyNumberFormat="1" applyFont="1"/>
    <xf numFmtId="167" fontId="33" fillId="0" borderId="0" xfId="41" applyNumberFormat="1" applyFont="1" applyFill="1" applyBorder="1"/>
    <xf numFmtId="167" fontId="33" fillId="0" borderId="0" xfId="41" applyNumberFormat="1" applyFont="1" applyFill="1"/>
    <xf numFmtId="167" fontId="33" fillId="0" borderId="0" xfId="0" applyNumberFormat="1" applyFont="1"/>
    <xf numFmtId="0" fontId="33" fillId="0" borderId="0" xfId="41" applyNumberFormat="1" applyFont="1" applyFill="1" applyAlignment="1"/>
    <xf numFmtId="0" fontId="51" fillId="0" borderId="0" xfId="0" applyFont="1"/>
    <xf numFmtId="164" fontId="51" fillId="0" borderId="0" xfId="0" applyNumberFormat="1" applyFont="1"/>
    <xf numFmtId="9" fontId="33" fillId="0" borderId="0" xfId="41" applyFont="1" applyFill="1"/>
    <xf numFmtId="0" fontId="32" fillId="0" borderId="0" xfId="42" applyFont="1" applyAlignment="1">
      <alignment horizontal="right"/>
    </xf>
    <xf numFmtId="0" fontId="53" fillId="0" borderId="0" xfId="0" applyFont="1"/>
    <xf numFmtId="9" fontId="26" fillId="0" borderId="0" xfId="41" applyFont="1" applyFill="1"/>
    <xf numFmtId="0" fontId="33" fillId="0" borderId="0" xfId="0" applyFont="1" applyAlignment="1">
      <alignment horizontal="left" indent="1"/>
    </xf>
    <xf numFmtId="167" fontId="26" fillId="0" borderId="0" xfId="41" applyNumberFormat="1" applyFont="1" applyFill="1"/>
    <xf numFmtId="9" fontId="26" fillId="0" borderId="0" xfId="41" applyFont="1" applyFill="1" applyAlignment="1"/>
    <xf numFmtId="9" fontId="29" fillId="0" borderId="0" xfId="41" applyFont="1" applyFill="1" applyBorder="1"/>
    <xf numFmtId="0" fontId="26" fillId="0" borderId="0" xfId="0" applyFont="1" applyAlignment="1">
      <alignment horizontal="center"/>
    </xf>
    <xf numFmtId="167" fontId="29" fillId="0" borderId="0" xfId="41" applyNumberFormat="1" applyFont="1" applyFill="1"/>
    <xf numFmtId="164" fontId="26" fillId="0" borderId="0" xfId="0" applyNumberFormat="1" applyFont="1"/>
    <xf numFmtId="167" fontId="29" fillId="0" borderId="0" xfId="41" applyNumberFormat="1" applyFont="1" applyFill="1" applyBorder="1" applyAlignment="1"/>
    <xf numFmtId="0" fontId="31" fillId="0" borderId="0" xfId="0" applyFont="1" applyAlignment="1">
      <alignment horizontal="center" vertical="center" wrapText="1"/>
    </xf>
    <xf numFmtId="164" fontId="53" fillId="0" borderId="0" xfId="0" applyNumberFormat="1" applyFont="1"/>
    <xf numFmtId="164" fontId="71" fillId="0" borderId="0" xfId="0" applyNumberFormat="1" applyFont="1"/>
    <xf numFmtId="164" fontId="72" fillId="0" borderId="0" xfId="0" applyNumberFormat="1" applyFont="1"/>
    <xf numFmtId="9" fontId="72" fillId="0" borderId="0" xfId="41" applyFont="1" applyFill="1" applyBorder="1"/>
    <xf numFmtId="9" fontId="71" fillId="0" borderId="0" xfId="41" applyFont="1" applyFill="1"/>
    <xf numFmtId="9" fontId="53" fillId="0" borderId="0" xfId="41" applyFont="1" applyFill="1"/>
    <xf numFmtId="10" fontId="26" fillId="0" borderId="0" xfId="41" applyNumberFormat="1" applyFont="1" applyFill="1"/>
    <xf numFmtId="9" fontId="31" fillId="0" borderId="0" xfId="41" applyFont="1" applyFill="1" applyBorder="1"/>
    <xf numFmtId="0" fontId="73" fillId="0" borderId="0" xfId="0" applyFont="1"/>
    <xf numFmtId="0" fontId="33" fillId="33" borderId="0" xfId="0" applyFont="1" applyFill="1"/>
    <xf numFmtId="0" fontId="40" fillId="0" borderId="0" xfId="0" applyFont="1"/>
    <xf numFmtId="0" fontId="27" fillId="0" borderId="0" xfId="43" applyFont="1"/>
    <xf numFmtId="49" fontId="27" fillId="0" borderId="0" xfId="43" applyNumberFormat="1" applyFont="1" applyAlignment="1">
      <alignment horizontal="right" vertical="center"/>
    </xf>
    <xf numFmtId="0" fontId="74" fillId="0" borderId="0" xfId="43" applyFont="1"/>
    <xf numFmtId="0" fontId="29" fillId="0" borderId="0" xfId="43" applyFont="1"/>
    <xf numFmtId="0" fontId="46" fillId="0" borderId="0" xfId="0" applyFont="1" applyAlignment="1">
      <alignment vertical="top" wrapText="1"/>
    </xf>
    <xf numFmtId="0" fontId="45" fillId="0" borderId="0" xfId="0" applyFont="1" applyAlignment="1">
      <alignment vertical="top"/>
    </xf>
    <xf numFmtId="169" fontId="0" fillId="0" borderId="0" xfId="0" applyNumberFormat="1"/>
    <xf numFmtId="166" fontId="0" fillId="0" borderId="0" xfId="0" applyNumberFormat="1"/>
    <xf numFmtId="9" fontId="29" fillId="0" borderId="0" xfId="41" applyFont="1" applyFill="1" applyBorder="1" applyAlignment="1"/>
    <xf numFmtId="0" fontId="29" fillId="0" borderId="0" xfId="150" applyFont="1"/>
    <xf numFmtId="164" fontId="29" fillId="0" borderId="0" xfId="150" applyNumberFormat="1" applyFont="1"/>
    <xf numFmtId="0" fontId="31" fillId="33" borderId="31" xfId="0" applyFont="1" applyFill="1" applyBorder="1" applyAlignment="1">
      <alignment horizontal="center" vertical="center"/>
    </xf>
    <xf numFmtId="0" fontId="29" fillId="33" borderId="31" xfId="0" applyFont="1" applyFill="1" applyBorder="1" applyAlignment="1">
      <alignment horizontal="left" indent="1"/>
    </xf>
    <xf numFmtId="0" fontId="31" fillId="33" borderId="31" xfId="0" applyFont="1" applyFill="1" applyBorder="1" applyAlignment="1">
      <alignment vertical="center" wrapText="1"/>
    </xf>
    <xf numFmtId="0" fontId="31" fillId="33" borderId="31" xfId="0" applyFont="1" applyFill="1" applyBorder="1" applyAlignment="1">
      <alignment vertical="center"/>
    </xf>
    <xf numFmtId="0" fontId="29" fillId="33" borderId="31" xfId="0" applyFont="1" applyFill="1" applyBorder="1" applyAlignment="1">
      <alignment horizontal="left" wrapText="1" indent="1"/>
    </xf>
    <xf numFmtId="0" fontId="29" fillId="33" borderId="31" xfId="0" applyFont="1" applyFill="1" applyBorder="1" applyAlignment="1">
      <alignment horizontal="left" vertical="center" indent="1"/>
    </xf>
    <xf numFmtId="0" fontId="31" fillId="33" borderId="32" xfId="0" applyFont="1" applyFill="1" applyBorder="1" applyAlignment="1">
      <alignment vertical="center" wrapText="1"/>
    </xf>
    <xf numFmtId="0" fontId="78" fillId="0" borderId="0" xfId="43" applyFont="1" applyAlignment="1">
      <alignment horizontal="left" vertical="top"/>
    </xf>
    <xf numFmtId="0" fontId="78" fillId="0" borderId="0" xfId="0" applyFont="1" applyAlignment="1">
      <alignment horizontal="left" vertical="top"/>
    </xf>
    <xf numFmtId="0" fontId="78" fillId="0" borderId="0" xfId="0" applyFont="1"/>
    <xf numFmtId="0" fontId="78" fillId="0" borderId="0" xfId="43" applyFont="1"/>
    <xf numFmtId="0" fontId="80" fillId="0" borderId="0" xfId="0" applyFont="1"/>
    <xf numFmtId="0" fontId="31" fillId="33" borderId="31" xfId="0" applyFont="1" applyFill="1" applyBorder="1" applyAlignment="1">
      <alignment horizontal="right" vertical="center"/>
    </xf>
    <xf numFmtId="0" fontId="82" fillId="0" borderId="0" xfId="0" applyFont="1"/>
    <xf numFmtId="0" fontId="82" fillId="0" borderId="0" xfId="0" applyFont="1" applyAlignment="1">
      <alignment horizontal="right"/>
    </xf>
    <xf numFmtId="0" fontId="77" fillId="0" borderId="0" xfId="0" applyFont="1"/>
    <xf numFmtId="0" fontId="81" fillId="0" borderId="0" xfId="43" applyFont="1"/>
    <xf numFmtId="0" fontId="81" fillId="0" borderId="0" xfId="43" applyFont="1" applyAlignment="1">
      <alignment horizontal="left" vertical="center" indent="1"/>
    </xf>
    <xf numFmtId="0" fontId="84" fillId="0" borderId="0" xfId="0" applyFont="1"/>
    <xf numFmtId="0" fontId="83" fillId="0" borderId="0" xfId="0" applyFont="1"/>
    <xf numFmtId="49" fontId="81" fillId="0" borderId="0" xfId="43" applyNumberFormat="1" applyFont="1" applyAlignment="1">
      <alignment horizontal="left" vertical="center"/>
    </xf>
    <xf numFmtId="0" fontId="81" fillId="0" borderId="0" xfId="43" applyFont="1" applyAlignment="1">
      <alignment horizontal="left" vertical="center"/>
    </xf>
    <xf numFmtId="0" fontId="81" fillId="0" borderId="0" xfId="43" applyFont="1" applyAlignment="1">
      <alignment horizontal="right" vertical="center"/>
    </xf>
    <xf numFmtId="164" fontId="29" fillId="33" borderId="31" xfId="0" applyNumberFormat="1" applyFont="1" applyFill="1" applyBorder="1" applyAlignment="1">
      <alignment horizontal="right" vertical="top"/>
    </xf>
    <xf numFmtId="0" fontId="30" fillId="0" borderId="0" xfId="0" applyFont="1" applyAlignment="1">
      <alignment vertical="top"/>
    </xf>
    <xf numFmtId="0" fontId="29" fillId="0" borderId="0" xfId="0" applyFont="1" applyAlignment="1">
      <alignment vertical="top"/>
    </xf>
    <xf numFmtId="164" fontId="31" fillId="33" borderId="31" xfId="0" applyNumberFormat="1" applyFont="1" applyFill="1" applyBorder="1" applyAlignment="1">
      <alignment horizontal="right" vertical="top"/>
    </xf>
    <xf numFmtId="0" fontId="31" fillId="33" borderId="31" xfId="0" applyFont="1" applyFill="1" applyBorder="1" applyAlignment="1">
      <alignment horizontal="right" vertical="top"/>
    </xf>
    <xf numFmtId="0" fontId="31" fillId="33" borderId="32" xfId="0" applyFont="1" applyFill="1" applyBorder="1" applyAlignment="1">
      <alignment horizontal="right" vertical="top"/>
    </xf>
    <xf numFmtId="164" fontId="31" fillId="33" borderId="31" xfId="0" applyNumberFormat="1" applyFont="1" applyFill="1" applyBorder="1" applyAlignment="1">
      <alignment vertical="top"/>
    </xf>
    <xf numFmtId="164" fontId="29" fillId="33" borderId="31" xfId="0" applyNumberFormat="1" applyFont="1" applyFill="1" applyBorder="1" applyAlignment="1">
      <alignment vertical="top"/>
    </xf>
    <xf numFmtId="0" fontId="31" fillId="33" borderId="31" xfId="42" applyFont="1" applyFill="1" applyBorder="1" applyAlignment="1">
      <alignment horizontal="right" vertical="top"/>
    </xf>
    <xf numFmtId="0" fontId="29" fillId="33" borderId="31" xfId="0" applyFont="1" applyFill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167" fontId="31" fillId="33" borderId="31" xfId="41" applyNumberFormat="1" applyFont="1" applyFill="1" applyBorder="1" applyAlignment="1">
      <alignment vertical="top"/>
    </xf>
    <xf numFmtId="167" fontId="31" fillId="33" borderId="31" xfId="0" applyNumberFormat="1" applyFont="1" applyFill="1" applyBorder="1" applyAlignment="1">
      <alignment vertical="top"/>
    </xf>
    <xf numFmtId="167" fontId="29" fillId="33" borderId="31" xfId="0" applyNumberFormat="1" applyFont="1" applyFill="1" applyBorder="1" applyAlignment="1">
      <alignment vertical="top"/>
    </xf>
    <xf numFmtId="167" fontId="31" fillId="33" borderId="31" xfId="41" applyNumberFormat="1" applyFont="1" applyFill="1" applyBorder="1" applyAlignment="1">
      <alignment horizontal="right" vertical="top"/>
    </xf>
    <xf numFmtId="167" fontId="31" fillId="33" borderId="31" xfId="0" applyNumberFormat="1" applyFont="1" applyFill="1" applyBorder="1" applyAlignment="1">
      <alignment horizontal="right" vertical="top"/>
    </xf>
    <xf numFmtId="167" fontId="29" fillId="33" borderId="31" xfId="0" applyNumberFormat="1" applyFont="1" applyFill="1" applyBorder="1" applyAlignment="1">
      <alignment horizontal="right" vertical="top"/>
    </xf>
    <xf numFmtId="164" fontId="35" fillId="33" borderId="31" xfId="0" applyNumberFormat="1" applyFont="1" applyFill="1" applyBorder="1" applyAlignment="1">
      <alignment horizontal="right" vertical="top"/>
    </xf>
    <xf numFmtId="0" fontId="31" fillId="33" borderId="31" xfId="0" applyFont="1" applyFill="1" applyBorder="1" applyAlignment="1">
      <alignment horizontal="right" wrapText="1"/>
    </xf>
    <xf numFmtId="0" fontId="31" fillId="33" borderId="33" xfId="0" applyFont="1" applyFill="1" applyBorder="1" applyAlignment="1">
      <alignment horizontal="right" vertical="top"/>
    </xf>
    <xf numFmtId="0" fontId="40" fillId="0" borderId="0" xfId="0" applyFont="1" applyAlignment="1">
      <alignment horizontal="left" vertical="center"/>
    </xf>
    <xf numFmtId="0" fontId="27" fillId="0" borderId="0" xfId="0" applyFont="1" applyAlignment="1">
      <alignment horizontal="right"/>
    </xf>
    <xf numFmtId="0" fontId="31" fillId="33" borderId="31" xfId="0" applyFont="1" applyFill="1" applyBorder="1" applyAlignment="1">
      <alignment horizontal="left" vertical="top"/>
    </xf>
    <xf numFmtId="0" fontId="31" fillId="33" borderId="31" xfId="0" applyFont="1" applyFill="1" applyBorder="1" applyAlignment="1">
      <alignment horizontal="right" vertical="top" wrapText="1"/>
    </xf>
    <xf numFmtId="49" fontId="85" fillId="0" borderId="0" xfId="0" applyNumberFormat="1" applyFont="1" applyAlignment="1">
      <alignment horizontal="left" vertical="center"/>
    </xf>
    <xf numFmtId="0" fontId="85" fillId="0" borderId="0" xfId="0" applyFont="1" applyAlignment="1">
      <alignment horizontal="left" vertical="center"/>
    </xf>
    <xf numFmtId="0" fontId="85" fillId="0" borderId="0" xfId="0" applyFont="1"/>
    <xf numFmtId="0" fontId="85" fillId="0" borderId="0" xfId="0" applyFont="1" applyAlignment="1">
      <alignment horizontal="right" vertical="center"/>
    </xf>
    <xf numFmtId="0" fontId="85" fillId="0" borderId="0" xfId="0" applyFont="1" applyAlignment="1">
      <alignment horizontal="left" vertical="center" indent="1"/>
    </xf>
    <xf numFmtId="49" fontId="85" fillId="0" borderId="0" xfId="43" applyNumberFormat="1" applyFont="1" applyAlignment="1">
      <alignment horizontal="left" vertical="center"/>
    </xf>
    <xf numFmtId="0" fontId="85" fillId="0" borderId="0" xfId="43" applyFont="1" applyAlignment="1">
      <alignment horizontal="left" vertical="center"/>
    </xf>
    <xf numFmtId="0" fontId="85" fillId="0" borderId="0" xfId="43" applyFont="1"/>
    <xf numFmtId="0" fontId="85" fillId="0" borderId="0" xfId="43" applyFont="1" applyAlignment="1">
      <alignment horizontal="left" vertical="center" indent="1"/>
    </xf>
    <xf numFmtId="0" fontId="85" fillId="0" borderId="0" xfId="43" applyFont="1" applyAlignment="1">
      <alignment horizontal="right" vertical="center"/>
    </xf>
    <xf numFmtId="0" fontId="85" fillId="0" borderId="0" xfId="0" applyFont="1" applyAlignment="1">
      <alignment horizontal="right"/>
    </xf>
    <xf numFmtId="0" fontId="86" fillId="0" borderId="0" xfId="0" applyFont="1"/>
    <xf numFmtId="0" fontId="87" fillId="0" borderId="0" xfId="0" applyFont="1"/>
    <xf numFmtId="0" fontId="30" fillId="0" borderId="0" xfId="0" applyFont="1" applyAlignment="1">
      <alignment horizontal="left"/>
    </xf>
    <xf numFmtId="0" fontId="87" fillId="0" borderId="0" xfId="150" applyFont="1"/>
    <xf numFmtId="49" fontId="39" fillId="0" borderId="0" xfId="0" applyNumberFormat="1" applyFont="1" applyAlignment="1">
      <alignment horizontal="right"/>
    </xf>
    <xf numFmtId="49" fontId="39" fillId="0" borderId="0" xfId="150" applyNumberFormat="1" applyFont="1" applyAlignment="1">
      <alignment horizontal="right"/>
    </xf>
    <xf numFmtId="9" fontId="31" fillId="33" borderId="31" xfId="41" applyFont="1" applyFill="1" applyBorder="1" applyAlignment="1">
      <alignment vertical="top"/>
    </xf>
    <xf numFmtId="9" fontId="29" fillId="33" borderId="31" xfId="41" applyFont="1" applyFill="1" applyBorder="1" applyAlignment="1">
      <alignment horizontal="right" vertical="top"/>
    </xf>
    <xf numFmtId="0" fontId="29" fillId="33" borderId="31" xfId="0" applyFont="1" applyFill="1" applyBorder="1" applyAlignment="1">
      <alignment vertical="top"/>
    </xf>
    <xf numFmtId="164" fontId="29" fillId="33" borderId="31" xfId="41" applyNumberFormat="1" applyFont="1" applyFill="1" applyBorder="1" applyAlignment="1">
      <alignment vertical="top"/>
    </xf>
    <xf numFmtId="0" fontId="31" fillId="33" borderId="31" xfId="0" applyFont="1" applyFill="1" applyBorder="1" applyAlignment="1">
      <alignment vertical="top"/>
    </xf>
    <xf numFmtId="0" fontId="31" fillId="33" borderId="31" xfId="0" applyFont="1" applyFill="1" applyBorder="1" applyAlignment="1">
      <alignment vertical="top" wrapText="1"/>
    </xf>
    <xf numFmtId="167" fontId="29" fillId="33" borderId="31" xfId="41" applyNumberFormat="1" applyFont="1" applyFill="1" applyBorder="1" applyAlignment="1">
      <alignment horizontal="right" vertical="top"/>
    </xf>
    <xf numFmtId="0" fontId="27" fillId="0" borderId="0" xfId="168" applyFont="1"/>
    <xf numFmtId="49" fontId="41" fillId="0" borderId="0" xfId="168" applyNumberFormat="1" applyFont="1" applyAlignment="1">
      <alignment vertical="center"/>
    </xf>
    <xf numFmtId="0" fontId="27" fillId="0" borderId="0" xfId="168" applyFont="1" applyAlignment="1">
      <alignment horizontal="left" vertical="center" indent="1"/>
    </xf>
    <xf numFmtId="0" fontId="27" fillId="0" borderId="0" xfId="168" applyFont="1" applyAlignment="1">
      <alignment horizontal="right" vertical="center"/>
    </xf>
    <xf numFmtId="0" fontId="40" fillId="0" borderId="0" xfId="168" applyFont="1"/>
    <xf numFmtId="0" fontId="38" fillId="0" borderId="0" xfId="168" applyFont="1"/>
    <xf numFmtId="0" fontId="38" fillId="0" borderId="0" xfId="168" applyFont="1" applyAlignment="1">
      <alignment horizontal="left" vertical="center" indent="1"/>
    </xf>
    <xf numFmtId="0" fontId="38" fillId="0" borderId="0" xfId="168" applyFont="1" applyAlignment="1">
      <alignment horizontal="right" vertical="center"/>
    </xf>
    <xf numFmtId="0" fontId="40" fillId="0" borderId="0" xfId="168" applyFont="1" applyAlignment="1">
      <alignment horizontal="center"/>
    </xf>
    <xf numFmtId="0" fontId="27" fillId="0" borderId="0" xfId="168" applyFont="1" applyAlignment="1">
      <alignment horizontal="left" vertical="center"/>
    </xf>
    <xf numFmtId="0" fontId="37" fillId="0" borderId="0" xfId="168" applyFont="1"/>
    <xf numFmtId="49" fontId="42" fillId="0" borderId="0" xfId="168" applyNumberFormat="1" applyFont="1" applyAlignment="1">
      <alignment vertical="center"/>
    </xf>
    <xf numFmtId="0" fontId="41" fillId="0" borderId="0" xfId="168" applyFont="1" applyAlignment="1">
      <alignment horizontal="center" vertical="center"/>
    </xf>
    <xf numFmtId="0" fontId="41" fillId="0" borderId="0" xfId="168" applyFont="1" applyAlignment="1">
      <alignment horizontal="left" vertical="center"/>
    </xf>
    <xf numFmtId="0" fontId="82" fillId="0" borderId="0" xfId="41" applyNumberFormat="1" applyFont="1" applyFill="1" applyBorder="1" applyAlignment="1"/>
    <xf numFmtId="166" fontId="82" fillId="0" borderId="0" xfId="0" applyNumberFormat="1" applyFont="1"/>
    <xf numFmtId="167" fontId="82" fillId="0" borderId="0" xfId="41" applyNumberFormat="1" applyFont="1" applyFill="1"/>
    <xf numFmtId="164" fontId="82" fillId="0" borderId="0" xfId="0" applyNumberFormat="1" applyFont="1"/>
    <xf numFmtId="0" fontId="31" fillId="33" borderId="34" xfId="0" applyFont="1" applyFill="1" applyBorder="1" applyAlignment="1">
      <alignment horizontal="right" vertical="top"/>
    </xf>
    <xf numFmtId="0" fontId="31" fillId="33" borderId="35" xfId="0" applyFont="1" applyFill="1" applyBorder="1" applyAlignment="1">
      <alignment horizontal="right" vertical="top"/>
    </xf>
    <xf numFmtId="164" fontId="29" fillId="33" borderId="34" xfId="0" applyNumberFormat="1" applyFont="1" applyFill="1" applyBorder="1" applyAlignment="1">
      <alignment horizontal="right" vertical="top"/>
    </xf>
    <xf numFmtId="164" fontId="29" fillId="33" borderId="35" xfId="0" applyNumberFormat="1" applyFont="1" applyFill="1" applyBorder="1" applyAlignment="1">
      <alignment horizontal="right" vertical="top"/>
    </xf>
    <xf numFmtId="164" fontId="31" fillId="33" borderId="34" xfId="0" applyNumberFormat="1" applyFont="1" applyFill="1" applyBorder="1" applyAlignment="1">
      <alignment horizontal="right" vertical="top"/>
    </xf>
    <xf numFmtId="164" fontId="31" fillId="33" borderId="35" xfId="0" applyNumberFormat="1" applyFont="1" applyFill="1" applyBorder="1" applyAlignment="1">
      <alignment horizontal="right" vertical="top"/>
    </xf>
    <xf numFmtId="164" fontId="31" fillId="33" borderId="34" xfId="0" applyNumberFormat="1" applyFont="1" applyFill="1" applyBorder="1" applyAlignment="1">
      <alignment vertical="top"/>
    </xf>
    <xf numFmtId="164" fontId="31" fillId="33" borderId="35" xfId="0" applyNumberFormat="1" applyFont="1" applyFill="1" applyBorder="1" applyAlignment="1">
      <alignment vertical="top"/>
    </xf>
    <xf numFmtId="164" fontId="29" fillId="33" borderId="34" xfId="0" applyNumberFormat="1" applyFont="1" applyFill="1" applyBorder="1" applyAlignment="1">
      <alignment vertical="top"/>
    </xf>
    <xf numFmtId="164" fontId="29" fillId="33" borderId="35" xfId="0" applyNumberFormat="1" applyFont="1" applyFill="1" applyBorder="1" applyAlignment="1">
      <alignment vertical="top"/>
    </xf>
    <xf numFmtId="0" fontId="31" fillId="33" borderId="34" xfId="0" applyFont="1" applyFill="1" applyBorder="1" applyAlignment="1">
      <alignment horizontal="right" vertical="center"/>
    </xf>
    <xf numFmtId="0" fontId="31" fillId="33" borderId="35" xfId="0" applyFont="1" applyFill="1" applyBorder="1" applyAlignment="1">
      <alignment horizontal="right" vertical="top" wrapText="1"/>
    </xf>
    <xf numFmtId="9" fontId="31" fillId="33" borderId="35" xfId="41" applyFont="1" applyFill="1" applyBorder="1" applyAlignment="1">
      <alignment vertical="top"/>
    </xf>
    <xf numFmtId="9" fontId="29" fillId="33" borderId="35" xfId="41" applyFont="1" applyFill="1" applyBorder="1" applyAlignment="1">
      <alignment horizontal="right" vertical="top"/>
    </xf>
    <xf numFmtId="0" fontId="90" fillId="0" borderId="0" xfId="0" applyFont="1" applyAlignment="1">
      <alignment horizontal="left" vertical="top"/>
    </xf>
    <xf numFmtId="0" fontId="91" fillId="0" borderId="0" xfId="172" applyFont="1"/>
    <xf numFmtId="49" fontId="8" fillId="0" borderId="0" xfId="0" applyNumberFormat="1" applyFont="1" applyAlignment="1">
      <alignment horizontal="right"/>
    </xf>
    <xf numFmtId="0" fontId="92" fillId="0" borderId="0" xfId="172" applyFont="1"/>
    <xf numFmtId="164" fontId="92" fillId="0" borderId="36" xfId="172" applyNumberFormat="1" applyFont="1" applyBorder="1"/>
    <xf numFmtId="167" fontId="92" fillId="0" borderId="36" xfId="173" applyNumberFormat="1" applyFont="1" applyBorder="1"/>
    <xf numFmtId="0" fontId="91" fillId="0" borderId="0" xfId="172" applyFont="1" applyAlignment="1">
      <alignment horizontal="right"/>
    </xf>
    <xf numFmtId="164" fontId="91" fillId="0" borderId="0" xfId="172" applyNumberFormat="1" applyFont="1"/>
    <xf numFmtId="167" fontId="55" fillId="0" borderId="0" xfId="173" applyNumberFormat="1" applyFont="1"/>
    <xf numFmtId="167" fontId="8" fillId="0" borderId="0" xfId="173" applyNumberFormat="1" applyFont="1"/>
    <xf numFmtId="164" fontId="92" fillId="0" borderId="0" xfId="172" applyNumberFormat="1" applyFont="1"/>
    <xf numFmtId="167" fontId="92" fillId="0" borderId="0" xfId="173" applyNumberFormat="1" applyFont="1"/>
    <xf numFmtId="0" fontId="92" fillId="0" borderId="0" xfId="172" applyFont="1" applyAlignment="1">
      <alignment horizontal="left"/>
    </xf>
    <xf numFmtId="0" fontId="31" fillId="33" borderId="0" xfId="0" applyFont="1" applyFill="1" applyAlignment="1">
      <alignment horizontal="left" vertical="top"/>
    </xf>
    <xf numFmtId="0" fontId="31" fillId="33" borderId="0" xfId="0" applyFont="1" applyFill="1" applyAlignment="1">
      <alignment horizontal="right" vertical="center"/>
    </xf>
    <xf numFmtId="164" fontId="31" fillId="33" borderId="0" xfId="0" applyNumberFormat="1" applyFont="1" applyFill="1" applyAlignment="1">
      <alignment horizontal="right" vertical="top"/>
    </xf>
    <xf numFmtId="0" fontId="29" fillId="33" borderId="32" xfId="0" applyFont="1" applyFill="1" applyBorder="1" applyAlignment="1">
      <alignment horizontal="left" indent="1"/>
    </xf>
    <xf numFmtId="164" fontId="29" fillId="33" borderId="32" xfId="0" applyNumberFormat="1" applyFont="1" applyFill="1" applyBorder="1" applyAlignment="1">
      <alignment horizontal="right" vertical="top"/>
    </xf>
    <xf numFmtId="0" fontId="29" fillId="33" borderId="33" xfId="0" applyFont="1" applyFill="1" applyBorder="1" applyAlignment="1">
      <alignment horizontal="left" indent="1"/>
    </xf>
    <xf numFmtId="164" fontId="29" fillId="33" borderId="33" xfId="0" applyNumberFormat="1" applyFont="1" applyFill="1" applyBorder="1" applyAlignment="1">
      <alignment horizontal="right" vertical="top"/>
    </xf>
    <xf numFmtId="9" fontId="33" fillId="33" borderId="0" xfId="41" applyFont="1" applyFill="1" applyBorder="1" applyAlignment="1">
      <alignment horizontal="right" vertical="top"/>
    </xf>
    <xf numFmtId="164" fontId="32" fillId="33" borderId="0" xfId="0" applyNumberFormat="1" applyFont="1" applyFill="1" applyAlignment="1">
      <alignment horizontal="right" vertical="top"/>
    </xf>
    <xf numFmtId="0" fontId="29" fillId="33" borderId="0" xfId="0" applyFont="1" applyFill="1" applyAlignment="1">
      <alignment horizontal="left" indent="1"/>
    </xf>
    <xf numFmtId="164" fontId="29" fillId="33" borderId="0" xfId="0" applyNumberFormat="1" applyFont="1" applyFill="1" applyAlignment="1">
      <alignment horizontal="right" vertical="top"/>
    </xf>
    <xf numFmtId="167" fontId="31" fillId="33" borderId="35" xfId="41" applyNumberFormat="1" applyFont="1" applyFill="1" applyBorder="1" applyAlignment="1">
      <alignment horizontal="right" vertical="top"/>
    </xf>
    <xf numFmtId="167" fontId="29" fillId="33" borderId="35" xfId="41" applyNumberFormat="1" applyFont="1" applyFill="1" applyBorder="1" applyAlignment="1">
      <alignment horizontal="right" vertical="top"/>
    </xf>
    <xf numFmtId="167" fontId="31" fillId="33" borderId="35" xfId="41" applyNumberFormat="1" applyFont="1" applyFill="1" applyBorder="1" applyAlignment="1">
      <alignment vertical="top"/>
    </xf>
    <xf numFmtId="167" fontId="29" fillId="33" borderId="35" xfId="41" applyNumberFormat="1" applyFont="1" applyFill="1" applyBorder="1" applyAlignment="1">
      <alignment vertical="top"/>
    </xf>
    <xf numFmtId="167" fontId="29" fillId="33" borderId="35" xfId="0" applyNumberFormat="1" applyFont="1" applyFill="1" applyBorder="1" applyAlignment="1">
      <alignment horizontal="right" vertical="top"/>
    </xf>
    <xf numFmtId="0" fontId="33" fillId="0" borderId="0" xfId="150" applyFont="1"/>
    <xf numFmtId="0" fontId="31" fillId="33" borderId="31" xfId="0" applyFont="1" applyFill="1" applyBorder="1" applyAlignment="1">
      <alignment horizontal="left" vertical="top" wrapText="1"/>
    </xf>
    <xf numFmtId="164" fontId="27" fillId="0" borderId="0" xfId="0" applyNumberFormat="1" applyFont="1"/>
    <xf numFmtId="164" fontId="39" fillId="0" borderId="0" xfId="150" applyNumberFormat="1" applyFont="1"/>
    <xf numFmtId="0" fontId="39" fillId="0" borderId="0" xfId="150" applyFont="1"/>
    <xf numFmtId="10" fontId="29" fillId="0" borderId="0" xfId="41" applyNumberFormat="1" applyFont="1" applyFill="1" applyBorder="1"/>
    <xf numFmtId="164" fontId="82" fillId="33" borderId="0" xfId="0" applyNumberFormat="1" applyFont="1" applyFill="1" applyAlignment="1">
      <alignment horizontal="right" vertical="top"/>
    </xf>
    <xf numFmtId="9" fontId="82" fillId="0" borderId="0" xfId="41" applyFont="1" applyFill="1" applyBorder="1"/>
    <xf numFmtId="164" fontId="83" fillId="33" borderId="0" xfId="0" applyNumberFormat="1" applyFont="1" applyFill="1" applyAlignment="1">
      <alignment horizontal="right" vertical="top"/>
    </xf>
    <xf numFmtId="166" fontId="82" fillId="33" borderId="0" xfId="41" applyNumberFormat="1" applyFont="1" applyFill="1" applyBorder="1" applyAlignment="1">
      <alignment horizontal="right" vertical="top"/>
    </xf>
    <xf numFmtId="1" fontId="33" fillId="33" borderId="0" xfId="41" applyNumberFormat="1" applyFont="1" applyFill="1" applyBorder="1" applyAlignment="1">
      <alignment horizontal="right" vertical="top"/>
    </xf>
    <xf numFmtId="10" fontId="33" fillId="0" borderId="0" xfId="41" applyNumberFormat="1" applyFont="1" applyFill="1" applyBorder="1"/>
    <xf numFmtId="164" fontId="29" fillId="0" borderId="0" xfId="41" applyNumberFormat="1" applyFont="1" applyFill="1" applyBorder="1"/>
    <xf numFmtId="0" fontId="89" fillId="0" borderId="0" xfId="168" applyFont="1" applyAlignment="1">
      <alignment vertical="center" wrapText="1"/>
    </xf>
    <xf numFmtId="0" fontId="88" fillId="0" borderId="0" xfId="168" applyFont="1" applyAlignment="1">
      <alignment vertical="center" wrapText="1"/>
    </xf>
    <xf numFmtId="0" fontId="94" fillId="0" borderId="0" xfId="174" applyFont="1" applyAlignment="1">
      <alignment horizontal="left" wrapText="1"/>
    </xf>
    <xf numFmtId="0" fontId="95" fillId="0" borderId="0" xfId="168" applyFont="1" applyAlignment="1">
      <alignment horizontal="left"/>
    </xf>
    <xf numFmtId="0" fontId="96" fillId="0" borderId="0" xfId="168" applyFont="1" applyAlignment="1">
      <alignment horizontal="left" wrapText="1"/>
    </xf>
    <xf numFmtId="0" fontId="75" fillId="0" borderId="0" xfId="168" applyFont="1"/>
    <xf numFmtId="49" fontId="75" fillId="0" borderId="0" xfId="168" applyNumberFormat="1" applyFont="1" applyAlignment="1">
      <alignment vertical="center"/>
    </xf>
    <xf numFmtId="49" fontId="39" fillId="0" borderId="0" xfId="168" applyNumberFormat="1" applyFont="1" applyAlignment="1">
      <alignment vertical="center"/>
    </xf>
    <xf numFmtId="164" fontId="33" fillId="33" borderId="34" xfId="0" applyNumberFormat="1" applyFont="1" applyFill="1" applyBorder="1" applyAlignment="1">
      <alignment horizontal="right" vertical="top"/>
    </xf>
    <xf numFmtId="164" fontId="33" fillId="33" borderId="31" xfId="0" applyNumberFormat="1" applyFont="1" applyFill="1" applyBorder="1" applyAlignment="1">
      <alignment horizontal="right" vertical="top"/>
    </xf>
    <xf numFmtId="164" fontId="33" fillId="33" borderId="35" xfId="0" applyNumberFormat="1" applyFont="1" applyFill="1" applyBorder="1" applyAlignment="1">
      <alignment horizontal="right" vertical="top"/>
    </xf>
    <xf numFmtId="164" fontId="32" fillId="33" borderId="31" xfId="0" applyNumberFormat="1" applyFont="1" applyFill="1" applyBorder="1" applyAlignment="1">
      <alignment horizontal="right" vertical="top"/>
    </xf>
    <xf numFmtId="164" fontId="32" fillId="33" borderId="34" xfId="0" applyNumberFormat="1" applyFont="1" applyFill="1" applyBorder="1" applyAlignment="1">
      <alignment horizontal="right" vertical="top"/>
    </xf>
    <xf numFmtId="164" fontId="32" fillId="33" borderId="35" xfId="0" applyNumberFormat="1" applyFont="1" applyFill="1" applyBorder="1" applyAlignment="1">
      <alignment horizontal="right" vertical="top"/>
    </xf>
    <xf numFmtId="164" fontId="32" fillId="33" borderId="34" xfId="0" applyNumberFormat="1" applyFont="1" applyFill="1" applyBorder="1" applyAlignment="1">
      <alignment vertical="top"/>
    </xf>
    <xf numFmtId="164" fontId="32" fillId="33" borderId="31" xfId="0" applyNumberFormat="1" applyFont="1" applyFill="1" applyBorder="1" applyAlignment="1">
      <alignment vertical="top"/>
    </xf>
    <xf numFmtId="164" fontId="32" fillId="33" borderId="35" xfId="0" applyNumberFormat="1" applyFont="1" applyFill="1" applyBorder="1" applyAlignment="1">
      <alignment vertical="top"/>
    </xf>
    <xf numFmtId="164" fontId="33" fillId="33" borderId="34" xfId="0" applyNumberFormat="1" applyFont="1" applyFill="1" applyBorder="1" applyAlignment="1">
      <alignment vertical="top"/>
    </xf>
    <xf numFmtId="164" fontId="33" fillId="33" borderId="31" xfId="0" applyNumberFormat="1" applyFont="1" applyFill="1" applyBorder="1" applyAlignment="1">
      <alignment vertical="top"/>
    </xf>
    <xf numFmtId="164" fontId="33" fillId="33" borderId="35" xfId="0" applyNumberFormat="1" applyFont="1" applyFill="1" applyBorder="1" applyAlignment="1">
      <alignment vertical="top"/>
    </xf>
    <xf numFmtId="164" fontId="33" fillId="33" borderId="31" xfId="41" applyNumberFormat="1" applyFont="1" applyFill="1" applyBorder="1" applyAlignment="1">
      <alignment vertical="top"/>
    </xf>
    <xf numFmtId="167" fontId="32" fillId="33" borderId="31" xfId="41" applyNumberFormat="1" applyFont="1" applyFill="1" applyBorder="1" applyAlignment="1">
      <alignment vertical="top"/>
    </xf>
    <xf numFmtId="0" fontId="97" fillId="0" borderId="0" xfId="0" applyFont="1"/>
    <xf numFmtId="0" fontId="46" fillId="0" borderId="0" xfId="43" applyFont="1" applyAlignment="1">
      <alignment horizontal="justify" vertical="top" wrapText="1"/>
    </xf>
    <xf numFmtId="0" fontId="46" fillId="0" borderId="0" xfId="0" applyFont="1" applyAlignment="1">
      <alignment vertical="top" wrapText="1"/>
    </xf>
    <xf numFmtId="0" fontId="92" fillId="0" borderId="0" xfId="172" applyFont="1" applyAlignment="1">
      <alignment horizontal="center" vertical="center"/>
    </xf>
    <xf numFmtId="164" fontId="31" fillId="33" borderId="31" xfId="0" applyNumberFormat="1" applyFont="1" applyFill="1" applyBorder="1" applyAlignment="1">
      <alignment horizontal="right" vertical="top"/>
    </xf>
    <xf numFmtId="0" fontId="29" fillId="33" borderId="31" xfId="0" applyFont="1" applyFill="1" applyBorder="1" applyAlignment="1">
      <alignment horizontal="left" vertical="center" wrapText="1" indent="1"/>
    </xf>
    <xf numFmtId="164" fontId="29" fillId="33" borderId="34" xfId="0" applyNumberFormat="1" applyFont="1" applyFill="1" applyBorder="1" applyAlignment="1">
      <alignment horizontal="center" vertical="top"/>
    </xf>
    <xf numFmtId="164" fontId="29" fillId="33" borderId="31" xfId="0" applyNumberFormat="1" applyFont="1" applyFill="1" applyBorder="1" applyAlignment="1">
      <alignment horizontal="center" vertical="top"/>
    </xf>
    <xf numFmtId="164" fontId="29" fillId="33" borderId="35" xfId="0" applyNumberFormat="1" applyFont="1" applyFill="1" applyBorder="1" applyAlignment="1">
      <alignment horizontal="center" vertical="top"/>
    </xf>
    <xf numFmtId="164" fontId="33" fillId="33" borderId="31" xfId="0" applyNumberFormat="1" applyFont="1" applyFill="1" applyBorder="1" applyAlignment="1">
      <alignment horizontal="center" vertical="top"/>
    </xf>
    <xf numFmtId="164" fontId="33" fillId="33" borderId="34" xfId="0" applyNumberFormat="1" applyFont="1" applyFill="1" applyBorder="1" applyAlignment="1">
      <alignment horizontal="center" vertical="top"/>
    </xf>
    <xf numFmtId="164" fontId="33" fillId="33" borderId="35" xfId="0" applyNumberFormat="1" applyFont="1" applyFill="1" applyBorder="1" applyAlignment="1">
      <alignment horizontal="center" vertical="top"/>
    </xf>
    <xf numFmtId="0" fontId="31" fillId="33" borderId="31" xfId="0" applyFont="1" applyFill="1" applyBorder="1" applyAlignment="1">
      <alignment horizontal="left" vertical="top"/>
    </xf>
    <xf numFmtId="0" fontId="31" fillId="33" borderId="34" xfId="0" applyFont="1" applyFill="1" applyBorder="1" applyAlignment="1">
      <alignment horizontal="center" vertical="top"/>
    </xf>
    <xf numFmtId="0" fontId="31" fillId="33" borderId="31" xfId="0" applyFont="1" applyFill="1" applyBorder="1" applyAlignment="1">
      <alignment horizontal="center" vertical="top"/>
    </xf>
    <xf numFmtId="0" fontId="31" fillId="33" borderId="35" xfId="0" applyFont="1" applyFill="1" applyBorder="1" applyAlignment="1">
      <alignment horizontal="center" vertical="top"/>
    </xf>
    <xf numFmtId="0" fontId="31" fillId="33" borderId="31" xfId="0" applyFont="1" applyFill="1" applyBorder="1" applyAlignment="1">
      <alignment horizontal="right" vertical="top"/>
    </xf>
    <xf numFmtId="0" fontId="31" fillId="33" borderId="31" xfId="0" applyFont="1" applyFill="1" applyBorder="1" applyAlignment="1">
      <alignment horizontal="left" vertical="top" wrapText="1"/>
    </xf>
    <xf numFmtId="164" fontId="31" fillId="33" borderId="34" xfId="0" applyNumberFormat="1" applyFont="1" applyFill="1" applyBorder="1" applyAlignment="1">
      <alignment horizontal="center" vertical="top"/>
    </xf>
    <xf numFmtId="164" fontId="31" fillId="33" borderId="31" xfId="0" applyNumberFormat="1" applyFont="1" applyFill="1" applyBorder="1" applyAlignment="1">
      <alignment horizontal="center" vertical="top"/>
    </xf>
    <xf numFmtId="164" fontId="31" fillId="33" borderId="35" xfId="0" applyNumberFormat="1" applyFont="1" applyFill="1" applyBorder="1" applyAlignment="1">
      <alignment horizontal="center" vertical="top"/>
    </xf>
    <xf numFmtId="164" fontId="32" fillId="33" borderId="34" xfId="0" applyNumberFormat="1" applyFont="1" applyFill="1" applyBorder="1" applyAlignment="1">
      <alignment horizontal="center" vertical="top"/>
    </xf>
    <xf numFmtId="164" fontId="32" fillId="33" borderId="31" xfId="0" applyNumberFormat="1" applyFont="1" applyFill="1" applyBorder="1" applyAlignment="1">
      <alignment horizontal="center" vertical="top"/>
    </xf>
    <xf numFmtId="164" fontId="32" fillId="33" borderId="35" xfId="0" applyNumberFormat="1" applyFont="1" applyFill="1" applyBorder="1" applyAlignment="1">
      <alignment horizontal="center" vertical="top"/>
    </xf>
    <xf numFmtId="0" fontId="31" fillId="33" borderId="37" xfId="0" applyFont="1" applyFill="1" applyBorder="1" applyAlignment="1">
      <alignment horizontal="left" vertical="top"/>
    </xf>
    <xf numFmtId="0" fontId="31" fillId="33" borderId="38" xfId="0" applyFont="1" applyFill="1" applyBorder="1" applyAlignment="1">
      <alignment horizontal="left" vertical="top"/>
    </xf>
    <xf numFmtId="0" fontId="31" fillId="0" borderId="0" xfId="0" applyFont="1" applyAlignment="1">
      <alignment horizontal="center" vertical="center"/>
    </xf>
    <xf numFmtId="0" fontId="31" fillId="33" borderId="37" xfId="0" applyFont="1" applyFill="1" applyBorder="1" applyAlignment="1">
      <alignment horizontal="right" vertical="top"/>
    </xf>
    <xf numFmtId="0" fontId="31" fillId="33" borderId="38" xfId="0" applyFont="1" applyFill="1" applyBorder="1" applyAlignment="1">
      <alignment horizontal="right" vertical="top"/>
    </xf>
    <xf numFmtId="0" fontId="31" fillId="19" borderId="18" xfId="0" applyFont="1" applyFill="1" applyBorder="1" applyAlignment="1">
      <alignment horizontal="center"/>
    </xf>
    <xf numFmtId="0" fontId="31" fillId="19" borderId="13" xfId="0" applyFont="1" applyFill="1" applyBorder="1" applyAlignment="1">
      <alignment horizontal="center"/>
    </xf>
    <xf numFmtId="0" fontId="31" fillId="19" borderId="0" xfId="0" applyFont="1" applyFill="1" applyAlignment="1">
      <alignment horizontal="right"/>
    </xf>
    <xf numFmtId="0" fontId="31" fillId="19" borderId="14" xfId="0" applyFont="1" applyFill="1" applyBorder="1" applyAlignment="1">
      <alignment horizontal="right"/>
    </xf>
    <xf numFmtId="0" fontId="31" fillId="19" borderId="20" xfId="0" applyFont="1" applyFill="1" applyBorder="1" applyAlignment="1">
      <alignment horizontal="right"/>
    </xf>
    <xf numFmtId="0" fontId="29" fillId="19" borderId="16" xfId="0" applyFont="1" applyFill="1" applyBorder="1" applyAlignment="1">
      <alignment horizontal="right"/>
    </xf>
    <xf numFmtId="0" fontId="29" fillId="19" borderId="9" xfId="0" applyFont="1" applyFill="1" applyBorder="1" applyAlignment="1">
      <alignment horizontal="right"/>
    </xf>
    <xf numFmtId="0" fontId="29" fillId="19" borderId="15" xfId="0" applyFont="1" applyFill="1" applyBorder="1" applyAlignment="1">
      <alignment horizontal="right"/>
    </xf>
    <xf numFmtId="0" fontId="31" fillId="19" borderId="19" xfId="0" applyFont="1" applyFill="1" applyBorder="1" applyAlignment="1">
      <alignment horizontal="center"/>
    </xf>
    <xf numFmtId="164" fontId="31" fillId="18" borderId="10" xfId="0" applyNumberFormat="1" applyFont="1" applyFill="1" applyBorder="1" applyAlignment="1">
      <alignment horizontal="left" vertical="center"/>
    </xf>
    <xf numFmtId="164" fontId="31" fillId="18" borderId="9" xfId="0" applyNumberFormat="1" applyFont="1" applyFill="1" applyBorder="1" applyAlignment="1">
      <alignment horizontal="left" vertical="center"/>
    </xf>
    <xf numFmtId="164" fontId="31" fillId="18" borderId="26" xfId="0" applyNumberFormat="1" applyFont="1" applyFill="1" applyBorder="1" applyAlignment="1">
      <alignment horizontal="center"/>
    </xf>
    <xf numFmtId="164" fontId="31" fillId="18" borderId="27" xfId="0" applyNumberFormat="1" applyFont="1" applyFill="1" applyBorder="1" applyAlignment="1">
      <alignment horizontal="center"/>
    </xf>
    <xf numFmtId="0" fontId="31" fillId="18" borderId="10" xfId="0" applyFont="1" applyFill="1" applyBorder="1" applyAlignment="1">
      <alignment horizontal="left" vertical="center"/>
    </xf>
    <xf numFmtId="0" fontId="31" fillId="18" borderId="0" xfId="0" applyFont="1" applyFill="1" applyAlignment="1">
      <alignment horizontal="left" vertical="center"/>
    </xf>
    <xf numFmtId="164" fontId="31" fillId="18" borderId="28" xfId="0" applyNumberFormat="1" applyFont="1" applyFill="1" applyBorder="1" applyAlignment="1">
      <alignment horizontal="center"/>
    </xf>
    <xf numFmtId="0" fontId="29" fillId="19" borderId="16" xfId="0" applyFont="1" applyFill="1" applyBorder="1" applyAlignment="1">
      <alignment horizontal="right" vertical="center"/>
    </xf>
    <xf numFmtId="0" fontId="29" fillId="19" borderId="9" xfId="0" applyFont="1" applyFill="1" applyBorder="1" applyAlignment="1">
      <alignment horizontal="right" vertical="center"/>
    </xf>
  </cellXfs>
  <cellStyles count="175">
    <cellStyle name="$l0 Row" xfId="130" xr:uid="{00000000-0005-0000-0000-000000000000}"/>
    <cellStyle name="$l1 Row" xfId="131" xr:uid="{00000000-0005-0000-0000-000001000000}"/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 2" xfId="111" xr:uid="{00000000-0005-0000-0000-000014000000}"/>
    <cellStyle name="Datum" xfId="112" xr:uid="{00000000-0005-0000-0000-000015000000}"/>
    <cellStyle name="F2" xfId="113" xr:uid="{00000000-0005-0000-0000-000016000000}"/>
    <cellStyle name="F3" xfId="114" xr:uid="{00000000-0005-0000-0000-000017000000}"/>
    <cellStyle name="F4" xfId="115" xr:uid="{00000000-0005-0000-0000-000018000000}"/>
    <cellStyle name="F5" xfId="116" xr:uid="{00000000-0005-0000-0000-000019000000}"/>
    <cellStyle name="F6" xfId="117" xr:uid="{00000000-0005-0000-0000-00001A000000}"/>
    <cellStyle name="F7" xfId="118" xr:uid="{00000000-0005-0000-0000-00001B000000}"/>
    <cellStyle name="F8" xfId="119" xr:uid="{00000000-0005-0000-0000-00001C000000}"/>
    <cellStyle name="Finanční0" xfId="120" xr:uid="{00000000-0005-0000-0000-00001D000000}"/>
    <cellStyle name="Fixed" xfId="58" xr:uid="{00000000-0005-0000-0000-00001E000000}"/>
    <cellStyle name="HEADING1" xfId="121" xr:uid="{00000000-0005-0000-0000-00001F000000}"/>
    <cellStyle name="HEADING2" xfId="122" xr:uid="{00000000-0005-0000-0000-000020000000}"/>
    <cellStyle name="Hypertextový odkaz 2" xfId="47" xr:uid="{00000000-0005-0000-0000-000021000000}"/>
    <cellStyle name="Kontrolní buňka" xfId="20" builtinId="23" customBuiltin="1"/>
    <cellStyle name="Měna0" xfId="123" xr:uid="{00000000-0005-0000-0000-000024000000}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al" xfId="124" xr:uid="{00000000-0005-0000-0000-00002B000000}"/>
    <cellStyle name="Normální" xfId="0" builtinId="0"/>
    <cellStyle name="Normální 10" xfId="100" xr:uid="{00000000-0005-0000-0000-00002D000000}"/>
    <cellStyle name="Normální 10 2" xfId="139" xr:uid="{00000000-0005-0000-0000-00002E000000}"/>
    <cellStyle name="Normální 10 3" xfId="151" xr:uid="{00000000-0005-0000-0000-00002F000000}"/>
    <cellStyle name="Normální 11" xfId="110" xr:uid="{00000000-0005-0000-0000-000030000000}"/>
    <cellStyle name="Normální 12" xfId="128" xr:uid="{00000000-0005-0000-0000-000031000000}"/>
    <cellStyle name="Normální 12 2" xfId="147" xr:uid="{00000000-0005-0000-0000-000032000000}"/>
    <cellStyle name="Normální 12 2 2" xfId="150" xr:uid="{00000000-0005-0000-0000-000033000000}"/>
    <cellStyle name="Normální 12 3" xfId="152" xr:uid="{00000000-0005-0000-0000-000034000000}"/>
    <cellStyle name="Normální 13" xfId="132" xr:uid="{00000000-0005-0000-0000-000035000000}"/>
    <cellStyle name="Normální 13 2" xfId="149" xr:uid="{00000000-0005-0000-0000-000036000000}"/>
    <cellStyle name="Normální 13 3" xfId="153" xr:uid="{00000000-0005-0000-0000-000037000000}"/>
    <cellStyle name="Normální 14" xfId="172" xr:uid="{4669F200-2867-45FB-8EC9-D5679104F2C4}"/>
    <cellStyle name="Normální 19" xfId="169" xr:uid="{8402CB00-FF53-419C-83D1-AFE65A98DBF0}"/>
    <cellStyle name="Normální 19 2" xfId="170" xr:uid="{6D95584E-CFCD-452C-9F27-53B53D80770F}"/>
    <cellStyle name="Normální 19 2 2" xfId="171" xr:uid="{22402AB5-EA49-46C1-AE0D-E421212159FB}"/>
    <cellStyle name="Normální 19 2 2 2" xfId="174" xr:uid="{9D48A8B9-3453-4334-BDB1-157EB2C39A54}"/>
    <cellStyle name="Normální 2" xfId="43" xr:uid="{00000000-0005-0000-0000-000038000000}"/>
    <cellStyle name="Normální 2 2" xfId="55" xr:uid="{00000000-0005-0000-0000-000039000000}"/>
    <cellStyle name="Normální 2 2 2" xfId="57" xr:uid="{00000000-0005-0000-0000-00003A000000}"/>
    <cellStyle name="Normální 2 3" xfId="61" xr:uid="{00000000-0005-0000-0000-00003B000000}"/>
    <cellStyle name="Normální 2 7" xfId="168" xr:uid="{4AB1B394-F26C-49A2-AB4A-B3DBD81C00F3}"/>
    <cellStyle name="Normální 3" xfId="45" xr:uid="{00000000-0005-0000-0000-00003C000000}"/>
    <cellStyle name="Normální 3 2" xfId="48" xr:uid="{00000000-0005-0000-0000-00003D000000}"/>
    <cellStyle name="Normální 4" xfId="49" xr:uid="{00000000-0005-0000-0000-00003E000000}"/>
    <cellStyle name="Normální 4 2" xfId="101" xr:uid="{00000000-0005-0000-0000-00003F000000}"/>
    <cellStyle name="Normální 4 2 2" xfId="140" xr:uid="{00000000-0005-0000-0000-000040000000}"/>
    <cellStyle name="Normální 4 2 3" xfId="154" xr:uid="{00000000-0005-0000-0000-000041000000}"/>
    <cellStyle name="Normální 4 3" xfId="133" xr:uid="{00000000-0005-0000-0000-000042000000}"/>
    <cellStyle name="Normální 4 4" xfId="155" xr:uid="{00000000-0005-0000-0000-000043000000}"/>
    <cellStyle name="Normální 5" xfId="56" xr:uid="{00000000-0005-0000-0000-000044000000}"/>
    <cellStyle name="Normální 5 2" xfId="59" xr:uid="{00000000-0005-0000-0000-000045000000}"/>
    <cellStyle name="Normální 5 2 2" xfId="104" xr:uid="{00000000-0005-0000-0000-000046000000}"/>
    <cellStyle name="Normální 5 2 2 2" xfId="142" xr:uid="{00000000-0005-0000-0000-000047000000}"/>
    <cellStyle name="Normální 5 2 2 3" xfId="156" xr:uid="{00000000-0005-0000-0000-000048000000}"/>
    <cellStyle name="Normální 5 2 3" xfId="135" xr:uid="{00000000-0005-0000-0000-000049000000}"/>
    <cellStyle name="Normální 5 2 4" xfId="157" xr:uid="{00000000-0005-0000-0000-00004A000000}"/>
    <cellStyle name="Normální 5 3" xfId="95" xr:uid="{00000000-0005-0000-0000-00004B000000}"/>
    <cellStyle name="Normální 5 4" xfId="103" xr:uid="{00000000-0005-0000-0000-00004C000000}"/>
    <cellStyle name="Normální 5 4 2" xfId="141" xr:uid="{00000000-0005-0000-0000-00004D000000}"/>
    <cellStyle name="Normální 5 4 3" xfId="158" xr:uid="{00000000-0005-0000-0000-00004E000000}"/>
    <cellStyle name="Normální 5 5" xfId="134" xr:uid="{00000000-0005-0000-0000-00004F000000}"/>
    <cellStyle name="Normální 5 6" xfId="159" xr:uid="{00000000-0005-0000-0000-000050000000}"/>
    <cellStyle name="Normální 6" xfId="60" xr:uid="{00000000-0005-0000-0000-000051000000}"/>
    <cellStyle name="Normální 6 2" xfId="106" xr:uid="{00000000-0005-0000-0000-000052000000}"/>
    <cellStyle name="Normální 7" xfId="96" xr:uid="{00000000-0005-0000-0000-000053000000}"/>
    <cellStyle name="Normální 7 2" xfId="99" xr:uid="{00000000-0005-0000-0000-000054000000}"/>
    <cellStyle name="Normální 7 3" xfId="107" xr:uid="{00000000-0005-0000-0000-000055000000}"/>
    <cellStyle name="Normální 7 3 2" xfId="144" xr:uid="{00000000-0005-0000-0000-000056000000}"/>
    <cellStyle name="Normální 7 3 3" xfId="160" xr:uid="{00000000-0005-0000-0000-000057000000}"/>
    <cellStyle name="Normální 7 4" xfId="136" xr:uid="{00000000-0005-0000-0000-000058000000}"/>
    <cellStyle name="Normální 7 5" xfId="161" xr:uid="{00000000-0005-0000-0000-000059000000}"/>
    <cellStyle name="Normální 8" xfId="97" xr:uid="{00000000-0005-0000-0000-00005A000000}"/>
    <cellStyle name="Normální 8 2" xfId="108" xr:uid="{00000000-0005-0000-0000-00005B000000}"/>
    <cellStyle name="Normální 8 2 2" xfId="145" xr:uid="{00000000-0005-0000-0000-00005C000000}"/>
    <cellStyle name="Normální 8 2 3" xfId="162" xr:uid="{00000000-0005-0000-0000-00005D000000}"/>
    <cellStyle name="Normální 8 3" xfId="137" xr:uid="{00000000-0005-0000-0000-00005E000000}"/>
    <cellStyle name="Normální 8 4" xfId="163" xr:uid="{00000000-0005-0000-0000-00005F000000}"/>
    <cellStyle name="Normální 9" xfId="98" xr:uid="{00000000-0005-0000-0000-000060000000}"/>
    <cellStyle name="Normální 9 2" xfId="109" xr:uid="{00000000-0005-0000-0000-000061000000}"/>
    <cellStyle name="Normální 9 2 2" xfId="146" xr:uid="{00000000-0005-0000-0000-000062000000}"/>
    <cellStyle name="Normální 9 2 3" xfId="164" xr:uid="{00000000-0005-0000-0000-000063000000}"/>
    <cellStyle name="Normální 9 3" xfId="138" xr:uid="{00000000-0005-0000-0000-000064000000}"/>
    <cellStyle name="Normální 9 4" xfId="165" xr:uid="{00000000-0005-0000-0000-000065000000}"/>
    <cellStyle name="normální_meszpr 12_2011-draft pro úpravy" xfId="42" xr:uid="{00000000-0005-0000-0000-000066000000}"/>
    <cellStyle name="Pevný" xfId="125" xr:uid="{00000000-0005-0000-0000-000067000000}"/>
    <cellStyle name="Poznámka" xfId="27" builtinId="10" customBuiltin="1"/>
    <cellStyle name="Procenta" xfId="41" builtinId="5"/>
    <cellStyle name="Procenta 2" xfId="44" xr:uid="{00000000-0005-0000-0000-00006A000000}"/>
    <cellStyle name="Procenta 2 2" xfId="50" xr:uid="{00000000-0005-0000-0000-00006B000000}"/>
    <cellStyle name="Procenta 2 3" xfId="102" xr:uid="{00000000-0005-0000-0000-00006C000000}"/>
    <cellStyle name="Procenta 3" xfId="105" xr:uid="{00000000-0005-0000-0000-00006D000000}"/>
    <cellStyle name="Procenta 3 2" xfId="129" xr:uid="{00000000-0005-0000-0000-00006E000000}"/>
    <cellStyle name="Procenta 3 2 2" xfId="148" xr:uid="{00000000-0005-0000-0000-00006F000000}"/>
    <cellStyle name="Procenta 3 2 3" xfId="166" xr:uid="{00000000-0005-0000-0000-000070000000}"/>
    <cellStyle name="Procenta 3 3" xfId="143" xr:uid="{00000000-0005-0000-0000-000071000000}"/>
    <cellStyle name="Procenta 3 4" xfId="167" xr:uid="{00000000-0005-0000-0000-000072000000}"/>
    <cellStyle name="Procenta 4" xfId="173" xr:uid="{BB4B7D1F-01B3-433F-BA24-9D066AF4D4CC}"/>
    <cellStyle name="Propojená buňka" xfId="28" builtinId="24" customBuiltin="1"/>
    <cellStyle name="SAPBEXaggData" xfId="51" xr:uid="{00000000-0005-0000-0000-000074000000}"/>
    <cellStyle name="SAPBEXaggDataEmph" xfId="62" xr:uid="{00000000-0005-0000-0000-000075000000}"/>
    <cellStyle name="SAPBEXaggItem" xfId="52" xr:uid="{00000000-0005-0000-0000-000076000000}"/>
    <cellStyle name="SAPBEXaggItemX" xfId="63" xr:uid="{00000000-0005-0000-0000-000077000000}"/>
    <cellStyle name="SAPBEXexcBad7" xfId="64" xr:uid="{00000000-0005-0000-0000-000078000000}"/>
    <cellStyle name="SAPBEXexcBad8" xfId="65" xr:uid="{00000000-0005-0000-0000-000079000000}"/>
    <cellStyle name="SAPBEXexcBad9" xfId="66" xr:uid="{00000000-0005-0000-0000-00007A000000}"/>
    <cellStyle name="SAPBEXexcCritical4" xfId="67" xr:uid="{00000000-0005-0000-0000-00007B000000}"/>
    <cellStyle name="SAPBEXexcCritical5" xfId="68" xr:uid="{00000000-0005-0000-0000-00007C000000}"/>
    <cellStyle name="SAPBEXexcCritical6" xfId="69" xr:uid="{00000000-0005-0000-0000-00007D000000}"/>
    <cellStyle name="SAPBEXexcGood1" xfId="70" xr:uid="{00000000-0005-0000-0000-00007E000000}"/>
    <cellStyle name="SAPBEXexcGood2" xfId="71" xr:uid="{00000000-0005-0000-0000-00007F000000}"/>
    <cellStyle name="SAPBEXexcGood3" xfId="72" xr:uid="{00000000-0005-0000-0000-000080000000}"/>
    <cellStyle name="SAPBEXfilterDrill" xfId="73" xr:uid="{00000000-0005-0000-0000-000081000000}"/>
    <cellStyle name="SAPBEXfilterItem" xfId="74" xr:uid="{00000000-0005-0000-0000-000082000000}"/>
    <cellStyle name="SAPBEXfilterText" xfId="75" xr:uid="{00000000-0005-0000-0000-000083000000}"/>
    <cellStyle name="SAPBEXformats" xfId="76" xr:uid="{00000000-0005-0000-0000-000084000000}"/>
    <cellStyle name="SAPBEXheaderItem" xfId="77" xr:uid="{00000000-0005-0000-0000-000085000000}"/>
    <cellStyle name="SAPBEXheaderText" xfId="78" xr:uid="{00000000-0005-0000-0000-000086000000}"/>
    <cellStyle name="SAPBEXHLevel0" xfId="79" xr:uid="{00000000-0005-0000-0000-000087000000}"/>
    <cellStyle name="SAPBEXHLevel0X" xfId="80" xr:uid="{00000000-0005-0000-0000-000088000000}"/>
    <cellStyle name="SAPBEXHLevel1" xfId="81" xr:uid="{00000000-0005-0000-0000-000089000000}"/>
    <cellStyle name="SAPBEXHLevel1X" xfId="82" xr:uid="{00000000-0005-0000-0000-00008A000000}"/>
    <cellStyle name="SAPBEXHLevel2" xfId="83" xr:uid="{00000000-0005-0000-0000-00008B000000}"/>
    <cellStyle name="SAPBEXHLevel2X" xfId="84" xr:uid="{00000000-0005-0000-0000-00008C000000}"/>
    <cellStyle name="SAPBEXHLevel3" xfId="85" xr:uid="{00000000-0005-0000-0000-00008D000000}"/>
    <cellStyle name="SAPBEXHLevel3X" xfId="86" xr:uid="{00000000-0005-0000-0000-00008E000000}"/>
    <cellStyle name="SAPBEXchaText" xfId="53" xr:uid="{00000000-0005-0000-0000-00008F000000}"/>
    <cellStyle name="SAPBEXresData" xfId="87" xr:uid="{00000000-0005-0000-0000-000090000000}"/>
    <cellStyle name="SAPBEXresDataEmph" xfId="88" xr:uid="{00000000-0005-0000-0000-000091000000}"/>
    <cellStyle name="SAPBEXresItem" xfId="89" xr:uid="{00000000-0005-0000-0000-000092000000}"/>
    <cellStyle name="SAPBEXresItemX" xfId="90" xr:uid="{00000000-0005-0000-0000-000093000000}"/>
    <cellStyle name="SAPBEXstdData" xfId="54" xr:uid="{00000000-0005-0000-0000-000094000000}"/>
    <cellStyle name="SAPBEXstdDataEmph" xfId="91" xr:uid="{00000000-0005-0000-0000-000095000000}"/>
    <cellStyle name="SAPBEXstdItem" xfId="46" xr:uid="{00000000-0005-0000-0000-000096000000}"/>
    <cellStyle name="SAPBEXstdItemX" xfId="92" xr:uid="{00000000-0005-0000-0000-000097000000}"/>
    <cellStyle name="SAPBEXtitle" xfId="93" xr:uid="{00000000-0005-0000-0000-000098000000}"/>
    <cellStyle name="SAPBEXundefined" xfId="94" xr:uid="{00000000-0005-0000-0000-000099000000}"/>
    <cellStyle name="Správně" xfId="29" builtinId="26" customBuiltin="1"/>
    <cellStyle name="Špatně" xfId="19" builtinId="27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áhlaví 1" xfId="126" xr:uid="{00000000-0005-0000-0000-0000A0000000}"/>
    <cellStyle name="Záhlaví 2" xfId="127" xr:uid="{00000000-0005-0000-0000-0000A1000000}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2" defaultPivotStyle="PivotStyleLight16"/>
  <colors>
    <mruColors>
      <color rgb="FFF7C9C7"/>
      <color rgb="FF646363"/>
      <color rgb="FFF0948F"/>
      <color rgb="FF000000"/>
      <color rgb="FFE86159"/>
      <color rgb="FFDF2B20"/>
      <color rgb="FFC7CCD6"/>
      <color rgb="FF9196B0"/>
      <color rgb="FF596387"/>
      <color rgb="FF233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7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'3'!$O$5</c:f>
              <c:strCache>
                <c:ptCount val="1"/>
              </c:strCache>
            </c:strRef>
          </c:tx>
          <c:spPr>
            <a:solidFill>
              <a:srgbClr val="233060"/>
            </a:solidFill>
          </c:spPr>
          <c:invertIfNegative val="0"/>
          <c:cat>
            <c:numRef>
              <c:f>'3'!$P$4</c:f>
              <c:numCache>
                <c:formatCode>General</c:formatCode>
                <c:ptCount val="1"/>
              </c:numCache>
            </c:numRef>
          </c:cat>
          <c:val>
            <c:numRef>
              <c:f>'3'!$P$5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C98-4D4F-B5B8-A007A8ABFA98}"/>
            </c:ext>
          </c:extLst>
        </c:ser>
        <c:ser>
          <c:idx val="1"/>
          <c:order val="1"/>
          <c:tx>
            <c:strRef>
              <c:f>'3'!$O$6</c:f>
              <c:strCache>
                <c:ptCount val="1"/>
              </c:strCache>
            </c:strRef>
          </c:tx>
          <c:spPr>
            <a:solidFill>
              <a:srgbClr val="596387"/>
            </a:solidFill>
          </c:spPr>
          <c:invertIfNegative val="0"/>
          <c:cat>
            <c:numRef>
              <c:f>'3'!$P$4</c:f>
              <c:numCache>
                <c:formatCode>General</c:formatCode>
                <c:ptCount val="1"/>
              </c:numCache>
            </c:numRef>
          </c:cat>
          <c:val>
            <c:numRef>
              <c:f>'3'!$P$6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CC98-4D4F-B5B8-A007A8ABFA98}"/>
            </c:ext>
          </c:extLst>
        </c:ser>
        <c:ser>
          <c:idx val="2"/>
          <c:order val="2"/>
          <c:tx>
            <c:strRef>
              <c:f>'3'!$O$7</c:f>
              <c:strCache>
                <c:ptCount val="1"/>
              </c:strCache>
            </c:strRef>
          </c:tx>
          <c:spPr>
            <a:solidFill>
              <a:srgbClr val="9196B0"/>
            </a:solidFill>
          </c:spPr>
          <c:invertIfNegative val="0"/>
          <c:cat>
            <c:numRef>
              <c:f>'3'!$P$4</c:f>
              <c:numCache>
                <c:formatCode>General</c:formatCode>
                <c:ptCount val="1"/>
              </c:numCache>
            </c:numRef>
          </c:cat>
          <c:val>
            <c:numRef>
              <c:f>'3'!$P$7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CC98-4D4F-B5B8-A007A8ABFA98}"/>
            </c:ext>
          </c:extLst>
        </c:ser>
        <c:ser>
          <c:idx val="3"/>
          <c:order val="3"/>
          <c:tx>
            <c:strRef>
              <c:f>'3'!$O$8</c:f>
              <c:strCache>
                <c:ptCount val="1"/>
              </c:strCache>
            </c:strRef>
          </c:tx>
          <c:spPr>
            <a:solidFill>
              <a:srgbClr val="C7CCD6"/>
            </a:solidFill>
          </c:spPr>
          <c:invertIfNegative val="0"/>
          <c:cat>
            <c:numRef>
              <c:f>'3'!$P$4</c:f>
              <c:numCache>
                <c:formatCode>General</c:formatCode>
                <c:ptCount val="1"/>
              </c:numCache>
            </c:numRef>
          </c:cat>
          <c:val>
            <c:numRef>
              <c:f>'3'!$P$8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CC98-4D4F-B5B8-A007A8ABFA98}"/>
            </c:ext>
          </c:extLst>
        </c:ser>
        <c:ser>
          <c:idx val="4"/>
          <c:order val="4"/>
          <c:tx>
            <c:strRef>
              <c:f>'3'!$O$9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'3'!$P$4</c:f>
              <c:numCache>
                <c:formatCode>General</c:formatCode>
                <c:ptCount val="1"/>
              </c:numCache>
            </c:numRef>
          </c:cat>
          <c:val>
            <c:numRef>
              <c:f>'3'!$P$9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CC98-4D4F-B5B8-A007A8ABFA98}"/>
            </c:ext>
          </c:extLst>
        </c:ser>
        <c:ser>
          <c:idx val="5"/>
          <c:order val="5"/>
          <c:tx>
            <c:strRef>
              <c:f>'3'!$O$10</c:f>
              <c:strCache>
                <c:ptCount val="1"/>
              </c:strCache>
            </c:strRef>
          </c:tx>
          <c:spPr>
            <a:solidFill>
              <a:srgbClr val="E86159"/>
            </a:solidFill>
          </c:spPr>
          <c:invertIfNegative val="0"/>
          <c:cat>
            <c:numRef>
              <c:f>'3'!$P$4</c:f>
              <c:numCache>
                <c:formatCode>General</c:formatCode>
                <c:ptCount val="1"/>
              </c:numCache>
            </c:numRef>
          </c:cat>
          <c:val>
            <c:numRef>
              <c:f>'3'!$P$10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CC98-4D4F-B5B8-A007A8AB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032640"/>
        <c:axId val="222034176"/>
      </c:barChart>
      <c:catAx>
        <c:axId val="2220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034176"/>
        <c:crosses val="autoZero"/>
        <c:auto val="1"/>
        <c:lblAlgn val="ctr"/>
        <c:lblOffset val="100"/>
        <c:noMultiLvlLbl val="0"/>
      </c:catAx>
      <c:valAx>
        <c:axId val="2220341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2203264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98C4-48C4-814A-3670A97690A4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98C4-48C4-814A-3670A97690A4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98C4-48C4-814A-3670A97690A4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98C4-48C4-814A-3670A97690A4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98C4-48C4-814A-3670A97690A4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98C4-48C4-814A-3670A97690A4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98C4-48C4-814A-3670A97690A4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98C4-48C4-814A-3670A97690A4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98C4-48C4-814A-3670A97690A4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98C4-48C4-814A-3670A97690A4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98C4-48C4-814A-3670A97690A4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98C4-48C4-814A-3670A97690A4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98C4-48C4-814A-3670A97690A4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98C4-48C4-814A-3670A97690A4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98C4-48C4-814A-3670A97690A4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98C4-48C4-814A-3670A9769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'14.12'!$L$19:$L$26</c:f>
              <c:numCache>
                <c:formatCode>General</c:formatCode>
                <c:ptCount val="8"/>
              </c:numCache>
            </c:numRef>
          </c:cat>
          <c:val>
            <c:numRef>
              <c:f>'14.12'!$M$19:$M$26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E73F-4CA1-94C9-939A54994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274880"/>
        <c:axId val="285276416"/>
      </c:barChart>
      <c:catAx>
        <c:axId val="2852748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5276416"/>
        <c:crosses val="autoZero"/>
        <c:auto val="1"/>
        <c:lblAlgn val="ctr"/>
        <c:lblOffset val="100"/>
        <c:noMultiLvlLbl val="0"/>
      </c:catAx>
      <c:valAx>
        <c:axId val="28527641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527488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52E1-43CD-A1A1-505FD1A893FD}"/>
              </c:ext>
            </c:extLst>
          </c:dPt>
          <c:cat>
            <c:numRef>
              <c:f>'14.13'!$J$19:$J$26</c:f>
              <c:numCache>
                <c:formatCode>General</c:formatCode>
                <c:ptCount val="8"/>
              </c:numCache>
            </c:numRef>
          </c:cat>
          <c:val>
            <c:numRef>
              <c:f>'14.13'!$K$19:$K$26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52E1-43CD-A1A1-505FD1A89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'14.13'!$H$19:$H$22</c:f>
              <c:numCache>
                <c:formatCode>0.0</c:formatCode>
                <c:ptCount val="4"/>
              </c:numCache>
            </c:numRef>
          </c:cat>
          <c:val>
            <c:numRef>
              <c:f>'14.13'!$I$19:$I$22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656E-4ECF-8A0D-3E8684471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055616"/>
        <c:axId val="285069696"/>
      </c:barChart>
      <c:catAx>
        <c:axId val="285055616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5069696"/>
        <c:crosses val="autoZero"/>
        <c:auto val="1"/>
        <c:lblAlgn val="ctr"/>
        <c:lblOffset val="100"/>
        <c:noMultiLvlLbl val="0"/>
      </c:catAx>
      <c:valAx>
        <c:axId val="285069696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5055616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'14.13'!$H$31:$H$38</c:f>
              <c:numCache>
                <c:formatCode>General</c:formatCode>
                <c:ptCount val="8"/>
              </c:numCache>
            </c:numRef>
          </c:cat>
          <c:val>
            <c:numRef>
              <c:f>'14.13'!$I$31:$I$38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94C9-4CD4-B0AC-45A08BAC2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106560"/>
        <c:axId val="285108096"/>
      </c:barChart>
      <c:catAx>
        <c:axId val="285106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5108096"/>
        <c:crosses val="autoZero"/>
        <c:auto val="1"/>
        <c:lblAlgn val="ctr"/>
        <c:lblOffset val="100"/>
        <c:noMultiLvlLbl val="0"/>
      </c:catAx>
      <c:valAx>
        <c:axId val="28510809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510656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'14.13'!$J$31</c:f>
              <c:strCache>
                <c:ptCount val="1"/>
              </c:strCache>
            </c:strRef>
          </c:tx>
          <c:invertIfNegative val="0"/>
          <c:cat>
            <c:numRef>
              <c:f>'14.13'!$K$30:$M$30</c:f>
              <c:numCache>
                <c:formatCode>General</c:formatCode>
                <c:ptCount val="3"/>
              </c:numCache>
            </c:numRef>
          </c:cat>
          <c:val>
            <c:numRef>
              <c:f>'14.13'!$K$31:$M$31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E41F-4ADC-AC16-F15E8BEBFAF0}"/>
            </c:ext>
          </c:extLst>
        </c:ser>
        <c:ser>
          <c:idx val="1"/>
          <c:order val="1"/>
          <c:tx>
            <c:strRef>
              <c:f>'14.13'!$J$32</c:f>
              <c:strCache>
                <c:ptCount val="1"/>
              </c:strCache>
            </c:strRef>
          </c:tx>
          <c:invertIfNegative val="0"/>
          <c:cat>
            <c:numRef>
              <c:f>'14.13'!$K$30:$M$30</c:f>
              <c:numCache>
                <c:formatCode>General</c:formatCode>
                <c:ptCount val="3"/>
              </c:numCache>
            </c:numRef>
          </c:cat>
          <c:val>
            <c:numRef>
              <c:f>'14.13'!$K$32:$M$32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E41F-4ADC-AC16-F15E8BEBFAF0}"/>
            </c:ext>
          </c:extLst>
        </c:ser>
        <c:ser>
          <c:idx val="2"/>
          <c:order val="2"/>
          <c:tx>
            <c:strRef>
              <c:f>'14.13'!$J$33</c:f>
              <c:strCache>
                <c:ptCount val="1"/>
              </c:strCache>
            </c:strRef>
          </c:tx>
          <c:invertIfNegative val="0"/>
          <c:cat>
            <c:numRef>
              <c:f>'14.13'!$K$30:$M$30</c:f>
              <c:numCache>
                <c:formatCode>General</c:formatCode>
                <c:ptCount val="3"/>
              </c:numCache>
            </c:numRef>
          </c:cat>
          <c:val>
            <c:numRef>
              <c:f>'14.13'!$K$33:$M$33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E41F-4ADC-AC16-F15E8BEBFAF0}"/>
            </c:ext>
          </c:extLst>
        </c:ser>
        <c:ser>
          <c:idx val="3"/>
          <c:order val="3"/>
          <c:tx>
            <c:strRef>
              <c:f>'14.13'!$J$34</c:f>
              <c:strCache>
                <c:ptCount val="1"/>
              </c:strCache>
            </c:strRef>
          </c:tx>
          <c:invertIfNegative val="0"/>
          <c:cat>
            <c:numRef>
              <c:f>'14.13'!$K$30:$M$30</c:f>
              <c:numCache>
                <c:formatCode>General</c:formatCode>
                <c:ptCount val="3"/>
              </c:numCache>
            </c:numRef>
          </c:cat>
          <c:val>
            <c:numRef>
              <c:f>'14.13'!$K$34:$M$34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E41F-4ADC-AC16-F15E8BEBFAF0}"/>
            </c:ext>
          </c:extLst>
        </c:ser>
        <c:ser>
          <c:idx val="4"/>
          <c:order val="4"/>
          <c:tx>
            <c:strRef>
              <c:f>'14.13'!$J$35</c:f>
              <c:strCache>
                <c:ptCount val="1"/>
              </c:strCache>
            </c:strRef>
          </c:tx>
          <c:invertIfNegative val="0"/>
          <c:cat>
            <c:numRef>
              <c:f>'14.13'!$K$30:$M$30</c:f>
              <c:numCache>
                <c:formatCode>General</c:formatCode>
                <c:ptCount val="3"/>
              </c:numCache>
            </c:numRef>
          </c:cat>
          <c:val>
            <c:numRef>
              <c:f>'14.13'!$K$35:$M$35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E41F-4ADC-AC16-F15E8BEBFAF0}"/>
            </c:ext>
          </c:extLst>
        </c:ser>
        <c:ser>
          <c:idx val="5"/>
          <c:order val="5"/>
          <c:tx>
            <c:strRef>
              <c:f>'14.13'!$J$36</c:f>
              <c:strCache>
                <c:ptCount val="1"/>
              </c:strCache>
            </c:strRef>
          </c:tx>
          <c:invertIfNegative val="0"/>
          <c:cat>
            <c:numRef>
              <c:f>'14.13'!$K$30:$M$30</c:f>
              <c:numCache>
                <c:formatCode>General</c:formatCode>
                <c:ptCount val="3"/>
              </c:numCache>
            </c:numRef>
          </c:cat>
          <c:val>
            <c:numRef>
              <c:f>'14.13'!$K$36:$M$36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E41F-4ADC-AC16-F15E8BEBFAF0}"/>
            </c:ext>
          </c:extLst>
        </c:ser>
        <c:ser>
          <c:idx val="6"/>
          <c:order val="6"/>
          <c:tx>
            <c:strRef>
              <c:f>'14.13'!$J$37</c:f>
              <c:strCache>
                <c:ptCount val="1"/>
              </c:strCache>
            </c:strRef>
          </c:tx>
          <c:invertIfNegative val="0"/>
          <c:cat>
            <c:numRef>
              <c:f>'14.13'!$K$30:$M$30</c:f>
              <c:numCache>
                <c:formatCode>General</c:formatCode>
                <c:ptCount val="3"/>
              </c:numCache>
            </c:numRef>
          </c:cat>
          <c:val>
            <c:numRef>
              <c:f>'14.13'!$K$37:$M$37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E41F-4ADC-AC16-F15E8BEBFAF0}"/>
            </c:ext>
          </c:extLst>
        </c:ser>
        <c:ser>
          <c:idx val="7"/>
          <c:order val="7"/>
          <c:tx>
            <c:strRef>
              <c:f>'14.13'!$J$38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'14.13'!$K$30:$M$30</c:f>
              <c:numCache>
                <c:formatCode>General</c:formatCode>
                <c:ptCount val="3"/>
              </c:numCache>
            </c:numRef>
          </c:cat>
          <c:val>
            <c:numRef>
              <c:f>'14.13'!$K$38:$M$38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E41F-4ADC-AC16-F15E8BEBF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5157632"/>
        <c:axId val="285163520"/>
      </c:barChart>
      <c:catAx>
        <c:axId val="28515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5163520"/>
        <c:crosses val="autoZero"/>
        <c:auto val="1"/>
        <c:lblAlgn val="ctr"/>
        <c:lblOffset val="100"/>
        <c:noMultiLvlLbl val="0"/>
      </c:catAx>
      <c:valAx>
        <c:axId val="2851635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5157632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'14.13'!$L$19:$L$26</c:f>
              <c:numCache>
                <c:formatCode>General</c:formatCode>
                <c:ptCount val="8"/>
              </c:numCache>
            </c:numRef>
          </c:cat>
          <c:val>
            <c:numRef>
              <c:f>'14.13'!$M$19:$M$26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3D0B-4998-B3D0-ED4CA6CB4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197056"/>
        <c:axId val="285198592"/>
      </c:barChart>
      <c:catAx>
        <c:axId val="285197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5198592"/>
        <c:crosses val="autoZero"/>
        <c:auto val="1"/>
        <c:lblAlgn val="ctr"/>
        <c:lblOffset val="100"/>
        <c:noMultiLvlLbl val="0"/>
      </c:catAx>
      <c:valAx>
        <c:axId val="28519859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519705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D537-48D4-AE83-88E08A54BD35}"/>
              </c:ext>
            </c:extLst>
          </c:dPt>
          <c:cat>
            <c:numRef>
              <c:f>'14.14'!$J$19:$J$26</c:f>
              <c:numCache>
                <c:formatCode>General</c:formatCode>
                <c:ptCount val="8"/>
              </c:numCache>
            </c:numRef>
          </c:cat>
          <c:val>
            <c:numRef>
              <c:f>'14.14'!$K$19:$K$26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D537-48D4-AE83-88E08A54B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'14.14'!$H$19:$H$22</c:f>
              <c:numCache>
                <c:formatCode>0.0</c:formatCode>
                <c:ptCount val="4"/>
              </c:numCache>
            </c:numRef>
          </c:cat>
          <c:val>
            <c:numRef>
              <c:f>'14.14'!$I$19:$I$22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1CD1-4109-B99F-21BE67C49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416064"/>
        <c:axId val="285426048"/>
      </c:barChart>
      <c:catAx>
        <c:axId val="285416064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5426048"/>
        <c:crosses val="autoZero"/>
        <c:auto val="1"/>
        <c:lblAlgn val="ctr"/>
        <c:lblOffset val="100"/>
        <c:noMultiLvlLbl val="0"/>
      </c:catAx>
      <c:valAx>
        <c:axId val="285426048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5416064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'14.14'!$H$31:$H$38</c:f>
              <c:numCache>
                <c:formatCode>General</c:formatCode>
                <c:ptCount val="8"/>
              </c:numCache>
            </c:numRef>
          </c:cat>
          <c:val>
            <c:numRef>
              <c:f>'14.14'!$I$31:$I$38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533A-4656-9AE8-AC2CE5CFA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442432"/>
        <c:axId val="285443968"/>
      </c:barChart>
      <c:catAx>
        <c:axId val="2854424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5443968"/>
        <c:crosses val="autoZero"/>
        <c:auto val="1"/>
        <c:lblAlgn val="ctr"/>
        <c:lblOffset val="100"/>
        <c:noMultiLvlLbl val="0"/>
      </c:catAx>
      <c:valAx>
        <c:axId val="28544396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544243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'14.14'!$J$31</c:f>
              <c:strCache>
                <c:ptCount val="1"/>
              </c:strCache>
            </c:strRef>
          </c:tx>
          <c:invertIfNegative val="0"/>
          <c:cat>
            <c:numRef>
              <c:f>'14.14'!$K$30:$M$30</c:f>
              <c:numCache>
                <c:formatCode>General</c:formatCode>
                <c:ptCount val="3"/>
              </c:numCache>
            </c:numRef>
          </c:cat>
          <c:val>
            <c:numRef>
              <c:f>'14.14'!$K$31:$M$31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1126-45DC-BB60-9D591292108A}"/>
            </c:ext>
          </c:extLst>
        </c:ser>
        <c:ser>
          <c:idx val="1"/>
          <c:order val="1"/>
          <c:tx>
            <c:strRef>
              <c:f>'14.14'!$J$32</c:f>
              <c:strCache>
                <c:ptCount val="1"/>
              </c:strCache>
            </c:strRef>
          </c:tx>
          <c:invertIfNegative val="0"/>
          <c:cat>
            <c:numRef>
              <c:f>'14.14'!$K$30:$M$30</c:f>
              <c:numCache>
                <c:formatCode>General</c:formatCode>
                <c:ptCount val="3"/>
              </c:numCache>
            </c:numRef>
          </c:cat>
          <c:val>
            <c:numRef>
              <c:f>'14.14'!$K$32:$M$32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1126-45DC-BB60-9D591292108A}"/>
            </c:ext>
          </c:extLst>
        </c:ser>
        <c:ser>
          <c:idx val="2"/>
          <c:order val="2"/>
          <c:tx>
            <c:strRef>
              <c:f>'14.14'!$J$33</c:f>
              <c:strCache>
                <c:ptCount val="1"/>
              </c:strCache>
            </c:strRef>
          </c:tx>
          <c:invertIfNegative val="0"/>
          <c:cat>
            <c:numRef>
              <c:f>'14.14'!$K$30:$M$30</c:f>
              <c:numCache>
                <c:formatCode>General</c:formatCode>
                <c:ptCount val="3"/>
              </c:numCache>
            </c:numRef>
          </c:cat>
          <c:val>
            <c:numRef>
              <c:f>'14.14'!$K$33:$M$33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1126-45DC-BB60-9D591292108A}"/>
            </c:ext>
          </c:extLst>
        </c:ser>
        <c:ser>
          <c:idx val="3"/>
          <c:order val="3"/>
          <c:tx>
            <c:strRef>
              <c:f>'14.14'!$J$34</c:f>
              <c:strCache>
                <c:ptCount val="1"/>
              </c:strCache>
            </c:strRef>
          </c:tx>
          <c:invertIfNegative val="0"/>
          <c:cat>
            <c:numRef>
              <c:f>'14.14'!$K$30:$M$30</c:f>
              <c:numCache>
                <c:formatCode>General</c:formatCode>
                <c:ptCount val="3"/>
              </c:numCache>
            </c:numRef>
          </c:cat>
          <c:val>
            <c:numRef>
              <c:f>'14.14'!$K$34:$M$34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1126-45DC-BB60-9D591292108A}"/>
            </c:ext>
          </c:extLst>
        </c:ser>
        <c:ser>
          <c:idx val="4"/>
          <c:order val="4"/>
          <c:tx>
            <c:strRef>
              <c:f>'14.14'!$J$35</c:f>
              <c:strCache>
                <c:ptCount val="1"/>
              </c:strCache>
            </c:strRef>
          </c:tx>
          <c:invertIfNegative val="0"/>
          <c:cat>
            <c:numRef>
              <c:f>'14.14'!$K$30:$M$30</c:f>
              <c:numCache>
                <c:formatCode>General</c:formatCode>
                <c:ptCount val="3"/>
              </c:numCache>
            </c:numRef>
          </c:cat>
          <c:val>
            <c:numRef>
              <c:f>'14.14'!$K$35:$M$35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1126-45DC-BB60-9D591292108A}"/>
            </c:ext>
          </c:extLst>
        </c:ser>
        <c:ser>
          <c:idx val="5"/>
          <c:order val="5"/>
          <c:tx>
            <c:strRef>
              <c:f>'14.14'!$J$36</c:f>
              <c:strCache>
                <c:ptCount val="1"/>
              </c:strCache>
            </c:strRef>
          </c:tx>
          <c:invertIfNegative val="0"/>
          <c:cat>
            <c:numRef>
              <c:f>'14.14'!$K$30:$M$30</c:f>
              <c:numCache>
                <c:formatCode>General</c:formatCode>
                <c:ptCount val="3"/>
              </c:numCache>
            </c:numRef>
          </c:cat>
          <c:val>
            <c:numRef>
              <c:f>'14.14'!$K$36:$M$36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1126-45DC-BB60-9D591292108A}"/>
            </c:ext>
          </c:extLst>
        </c:ser>
        <c:ser>
          <c:idx val="6"/>
          <c:order val="6"/>
          <c:tx>
            <c:strRef>
              <c:f>'14.14'!$J$37</c:f>
              <c:strCache>
                <c:ptCount val="1"/>
              </c:strCache>
            </c:strRef>
          </c:tx>
          <c:invertIfNegative val="0"/>
          <c:cat>
            <c:numRef>
              <c:f>'14.14'!$K$30:$M$30</c:f>
              <c:numCache>
                <c:formatCode>General</c:formatCode>
                <c:ptCount val="3"/>
              </c:numCache>
            </c:numRef>
          </c:cat>
          <c:val>
            <c:numRef>
              <c:f>'14.14'!$K$37:$M$37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1126-45DC-BB60-9D591292108A}"/>
            </c:ext>
          </c:extLst>
        </c:ser>
        <c:ser>
          <c:idx val="7"/>
          <c:order val="7"/>
          <c:tx>
            <c:strRef>
              <c:f>'14.14'!$J$38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'14.14'!$K$30:$M$30</c:f>
              <c:numCache>
                <c:formatCode>General</c:formatCode>
                <c:ptCount val="3"/>
              </c:numCache>
            </c:numRef>
          </c:cat>
          <c:val>
            <c:numRef>
              <c:f>'14.14'!$K$38:$M$38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1126-45DC-BB60-9D5912921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5833472"/>
        <c:axId val="285847552"/>
      </c:barChart>
      <c:catAx>
        <c:axId val="28583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5847552"/>
        <c:crosses val="autoZero"/>
        <c:auto val="1"/>
        <c:lblAlgn val="ctr"/>
        <c:lblOffset val="100"/>
        <c:noMultiLvlLbl val="0"/>
      </c:catAx>
      <c:valAx>
        <c:axId val="28584755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5833472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accent1"/>
                </a:solidFill>
              </a:rPr>
              <a:t>Dodávky tepla </a:t>
            </a:r>
            <a:r>
              <a:rPr lang="en-US" sz="1000">
                <a:solidFill>
                  <a:schemeClr val="accent1"/>
                </a:solidFill>
              </a:rPr>
              <a:t>(</a:t>
            </a:r>
            <a:r>
              <a:rPr lang="cs-CZ" sz="1000">
                <a:solidFill>
                  <a:schemeClr val="accent1"/>
                </a:solidFill>
              </a:rPr>
              <a:t>TJ</a:t>
            </a:r>
            <a:r>
              <a:rPr lang="en-US" sz="1000">
                <a:solidFill>
                  <a:schemeClr val="accent1"/>
                </a:solidFill>
              </a:rPr>
              <a:t>)</a:t>
            </a:r>
          </a:p>
        </c:rich>
      </c:tx>
      <c:layout>
        <c:manualLayout>
          <c:xMode val="edge"/>
          <c:yMode val="edge"/>
          <c:x val="4.0979344729344721E-3"/>
          <c:y val="1.249123417583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877328424643471E-2"/>
          <c:y val="0.13519313304721031"/>
          <c:w val="0.88392532828191406"/>
          <c:h val="0.77047210300429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'5.1'!$A$8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val>
            <c:numRef>
              <c:f>'5.1'!$B$8:$M$8</c:f>
              <c:numCache>
                <c:formatCode>#\ ##0.0</c:formatCode>
                <c:ptCount val="12"/>
                <c:pt idx="0">
                  <c:v>1474.0508730000004</c:v>
                </c:pt>
                <c:pt idx="1">
                  <c:v>1169.2319560000001</c:v>
                </c:pt>
                <c:pt idx="2">
                  <c:v>1108.737165</c:v>
                </c:pt>
                <c:pt idx="3">
                  <c:v>872.46590300000014</c:v>
                </c:pt>
                <c:pt idx="4">
                  <c:v>651.08686199999988</c:v>
                </c:pt>
                <c:pt idx="5">
                  <c:v>438.1437370000001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A-41BF-94A4-ABB20CCABEA8}"/>
            </c:ext>
          </c:extLst>
        </c:ser>
        <c:ser>
          <c:idx val="1"/>
          <c:order val="1"/>
          <c:tx>
            <c:strRef>
              <c:f>'5.1'!$A$9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'5.1'!$B$9:$M$9</c:f>
              <c:numCache>
                <c:formatCode>#\ ##0.0</c:formatCode>
                <c:ptCount val="12"/>
                <c:pt idx="0">
                  <c:v>60.977649000000021</c:v>
                </c:pt>
                <c:pt idx="1">
                  <c:v>51.213838999999993</c:v>
                </c:pt>
                <c:pt idx="2">
                  <c:v>48.924861999999983</c:v>
                </c:pt>
                <c:pt idx="3">
                  <c:v>40.90923500000001</c:v>
                </c:pt>
                <c:pt idx="4">
                  <c:v>34.222463000000005</c:v>
                </c:pt>
                <c:pt idx="5">
                  <c:v>26.318388000000002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A-41BF-94A4-ABB20CCABEA8}"/>
            </c:ext>
          </c:extLst>
        </c:ser>
        <c:ser>
          <c:idx val="2"/>
          <c:order val="2"/>
          <c:tx>
            <c:strRef>
              <c:f>'5.1'!$A$10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'5.1'!$B$10:$M$10</c:f>
              <c:numCache>
                <c:formatCode>#\ ##0.0</c:formatCode>
                <c:ptCount val="12"/>
                <c:pt idx="0">
                  <c:v>896.01073800000017</c:v>
                </c:pt>
                <c:pt idx="1">
                  <c:v>713.15296100000012</c:v>
                </c:pt>
                <c:pt idx="2">
                  <c:v>518.30485199999998</c:v>
                </c:pt>
                <c:pt idx="3">
                  <c:v>408.20174700000001</c:v>
                </c:pt>
                <c:pt idx="4">
                  <c:v>223.31133400000002</c:v>
                </c:pt>
                <c:pt idx="5">
                  <c:v>125.200681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BA-41BF-94A4-ABB20CCABEA8}"/>
            </c:ext>
          </c:extLst>
        </c:ser>
        <c:ser>
          <c:idx val="3"/>
          <c:order val="3"/>
          <c:tx>
            <c:strRef>
              <c:f>'5.1'!$A$11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'5.1'!$B$11:$M$11</c:f>
              <c:numCache>
                <c:formatCode>#\ ##0.0</c:formatCode>
                <c:ptCount val="12"/>
                <c:pt idx="0">
                  <c:v>1.1606460000000001</c:v>
                </c:pt>
                <c:pt idx="1">
                  <c:v>1.921592</c:v>
                </c:pt>
                <c:pt idx="2">
                  <c:v>3.9747179999999993</c:v>
                </c:pt>
                <c:pt idx="3">
                  <c:v>7.8551529999999996</c:v>
                </c:pt>
                <c:pt idx="4">
                  <c:v>7.5586880000000001</c:v>
                </c:pt>
                <c:pt idx="5">
                  <c:v>6.7501000000000007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BA-41BF-94A4-ABB20CCABEA8}"/>
            </c:ext>
          </c:extLst>
        </c:ser>
        <c:ser>
          <c:idx val="4"/>
          <c:order val="4"/>
          <c:tx>
            <c:strRef>
              <c:f>'5.1'!$A$12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'5.1'!$B$12:$M$12</c:f>
              <c:numCache>
                <c:formatCode>#\ ##0.0</c:formatCode>
                <c:ptCount val="12"/>
                <c:pt idx="0">
                  <c:v>3.008327</c:v>
                </c:pt>
                <c:pt idx="1">
                  <c:v>2.9514619999999998</c:v>
                </c:pt>
                <c:pt idx="2">
                  <c:v>3.2505309999999996</c:v>
                </c:pt>
                <c:pt idx="3">
                  <c:v>3.096101</c:v>
                </c:pt>
                <c:pt idx="4">
                  <c:v>3.3134429999999999</c:v>
                </c:pt>
                <c:pt idx="5">
                  <c:v>4.2305290000000007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BA-41BF-94A4-ABB20CCABEA8}"/>
            </c:ext>
          </c:extLst>
        </c:ser>
        <c:ser>
          <c:idx val="5"/>
          <c:order val="5"/>
          <c:tx>
            <c:strRef>
              <c:f>'5.1'!$A$13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'5.1'!$B$13:$M$13</c:f>
              <c:numCache>
                <c:formatCode>#\ ##0.0</c:formatCode>
                <c:ptCount val="12"/>
                <c:pt idx="0">
                  <c:v>3.8780999999999996E-2</c:v>
                </c:pt>
                <c:pt idx="1">
                  <c:v>3.0897000000000001E-2</c:v>
                </c:pt>
                <c:pt idx="2">
                  <c:v>4.0223000000000002E-2</c:v>
                </c:pt>
                <c:pt idx="3">
                  <c:v>8.0130000000000007E-2</c:v>
                </c:pt>
                <c:pt idx="4">
                  <c:v>9.4279000000000002E-2</c:v>
                </c:pt>
                <c:pt idx="5">
                  <c:v>0.10991600000000001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BA-41BF-94A4-ABB20CCABEA8}"/>
            </c:ext>
          </c:extLst>
        </c:ser>
        <c:ser>
          <c:idx val="6"/>
          <c:order val="6"/>
          <c:tx>
            <c:strRef>
              <c:f>'5.1'!$A$14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'5.1'!$B$14:$M$14</c:f>
              <c:numCache>
                <c:formatCode>#\ ##0.0</c:formatCode>
                <c:ptCount val="12"/>
                <c:pt idx="0">
                  <c:v>5591.5787170000003</c:v>
                </c:pt>
                <c:pt idx="1">
                  <c:v>4112.569559999999</c:v>
                </c:pt>
                <c:pt idx="2">
                  <c:v>3419.4344839999994</c:v>
                </c:pt>
                <c:pt idx="3">
                  <c:v>2619.8896960000002</c:v>
                </c:pt>
                <c:pt idx="4">
                  <c:v>1474.8118539999996</c:v>
                </c:pt>
                <c:pt idx="5">
                  <c:v>905.43952300000012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BA-41BF-94A4-ABB20CCABEA8}"/>
            </c:ext>
          </c:extLst>
        </c:ser>
        <c:ser>
          <c:idx val="7"/>
          <c:order val="7"/>
          <c:tx>
            <c:strRef>
              <c:f>'5.1'!$A$15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'5.1'!$B$15:$M$15</c:f>
              <c:numCache>
                <c:formatCode>#\ ##0.0</c:formatCode>
                <c:ptCount val="12"/>
                <c:pt idx="0">
                  <c:v>126.93528999999999</c:v>
                </c:pt>
                <c:pt idx="1">
                  <c:v>113.68253</c:v>
                </c:pt>
                <c:pt idx="2">
                  <c:v>121.01683</c:v>
                </c:pt>
                <c:pt idx="3">
                  <c:v>89.185220000000001</c:v>
                </c:pt>
                <c:pt idx="4">
                  <c:v>49.039519999999996</c:v>
                </c:pt>
                <c:pt idx="5">
                  <c:v>32.889220000000002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BA-41BF-94A4-ABB20CCABEA8}"/>
            </c:ext>
          </c:extLst>
        </c:ser>
        <c:ser>
          <c:idx val="8"/>
          <c:order val="8"/>
          <c:tx>
            <c:strRef>
              <c:f>'5.1'!$A$16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val>
            <c:numRef>
              <c:f>'5.1'!$B$16:$M$16</c:f>
              <c:numCache>
                <c:formatCode>#\ 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BA-41BF-94A4-ABB20CCABEA8}"/>
            </c:ext>
          </c:extLst>
        </c:ser>
        <c:ser>
          <c:idx val="9"/>
          <c:order val="9"/>
          <c:tx>
            <c:strRef>
              <c:f>'5.1'!$A$17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val>
            <c:numRef>
              <c:f>'5.1'!$B$17:$M$17</c:f>
              <c:numCache>
                <c:formatCode>#\ ##0.0</c:formatCode>
                <c:ptCount val="12"/>
                <c:pt idx="0">
                  <c:v>122.152715</c:v>
                </c:pt>
                <c:pt idx="1">
                  <c:v>119.177014</c:v>
                </c:pt>
                <c:pt idx="2">
                  <c:v>99.538094000000001</c:v>
                </c:pt>
                <c:pt idx="3">
                  <c:v>67.694755999999998</c:v>
                </c:pt>
                <c:pt idx="4">
                  <c:v>121.17062200000001</c:v>
                </c:pt>
                <c:pt idx="5">
                  <c:v>130.745203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5BA-41BF-94A4-ABB20CCABEA8}"/>
            </c:ext>
          </c:extLst>
        </c:ser>
        <c:ser>
          <c:idx val="10"/>
          <c:order val="10"/>
          <c:tx>
            <c:strRef>
              <c:f>'5.1'!$A$18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val>
            <c:numRef>
              <c:f>'5.1'!$B$18:$M$18</c:f>
              <c:numCache>
                <c:formatCode>#\ ##0.0</c:formatCode>
                <c:ptCount val="12"/>
                <c:pt idx="0">
                  <c:v>9.9789359999999991</c:v>
                </c:pt>
                <c:pt idx="1">
                  <c:v>9.5715029999999999</c:v>
                </c:pt>
                <c:pt idx="2">
                  <c:v>4.3192219999999999</c:v>
                </c:pt>
                <c:pt idx="3">
                  <c:v>6.4457119999999994</c:v>
                </c:pt>
                <c:pt idx="4">
                  <c:v>2.2596019999999997</c:v>
                </c:pt>
                <c:pt idx="5">
                  <c:v>0.943797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BA-41BF-94A4-ABB20CCABEA8}"/>
            </c:ext>
          </c:extLst>
        </c:ser>
        <c:ser>
          <c:idx val="11"/>
          <c:order val="11"/>
          <c:tx>
            <c:strRef>
              <c:f>'5.1'!$A$19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val>
            <c:numRef>
              <c:f>'5.1'!$B$19:$M$19</c:f>
              <c:numCache>
                <c:formatCode>#\ ##0.0</c:formatCode>
                <c:ptCount val="12"/>
                <c:pt idx="0">
                  <c:v>375.69435699999997</c:v>
                </c:pt>
                <c:pt idx="1">
                  <c:v>325.58203500000002</c:v>
                </c:pt>
                <c:pt idx="2">
                  <c:v>294.47743099999997</c:v>
                </c:pt>
                <c:pt idx="3">
                  <c:v>298.54627399999998</c:v>
                </c:pt>
                <c:pt idx="4">
                  <c:v>246.38587600000002</c:v>
                </c:pt>
                <c:pt idx="5">
                  <c:v>197.33800199999999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5BA-41BF-94A4-ABB20CCABEA8}"/>
            </c:ext>
          </c:extLst>
        </c:ser>
        <c:ser>
          <c:idx val="12"/>
          <c:order val="12"/>
          <c:tx>
            <c:strRef>
              <c:f>'5.1'!$A$20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chemeClr val="tx2"/>
              </a:fgClr>
              <a:bgClr>
                <a:schemeClr val="bg1"/>
              </a:bgClr>
            </a:pattFill>
          </c:spPr>
          <c:invertIfNegative val="0"/>
          <c:val>
            <c:numRef>
              <c:f>'5.1'!$B$20:$M$20</c:f>
              <c:numCache>
                <c:formatCode>#\ ##0.0</c:formatCode>
                <c:ptCount val="12"/>
                <c:pt idx="0">
                  <c:v>220.09222299999996</c:v>
                </c:pt>
                <c:pt idx="1">
                  <c:v>195.36588500000002</c:v>
                </c:pt>
                <c:pt idx="2">
                  <c:v>190.431309</c:v>
                </c:pt>
                <c:pt idx="3">
                  <c:v>168.43806199999997</c:v>
                </c:pt>
                <c:pt idx="4">
                  <c:v>134.38103400000003</c:v>
                </c:pt>
                <c:pt idx="5">
                  <c:v>111.32028100000001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5BA-41BF-94A4-ABB20CCABEA8}"/>
            </c:ext>
          </c:extLst>
        </c:ser>
        <c:ser>
          <c:idx val="13"/>
          <c:order val="13"/>
          <c:tx>
            <c:strRef>
              <c:f>'5.1'!$A$21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val>
            <c:numRef>
              <c:f>'5.1'!$B$21:$M$21</c:f>
              <c:numCache>
                <c:formatCode>#\ ##0.0</c:formatCode>
                <c:ptCount val="12"/>
                <c:pt idx="0">
                  <c:v>1.0940000000000001E-3</c:v>
                </c:pt>
                <c:pt idx="1">
                  <c:v>1.6719999999999999E-3</c:v>
                </c:pt>
                <c:pt idx="2">
                  <c:v>2.094E-2</c:v>
                </c:pt>
                <c:pt idx="3">
                  <c:v>7.8003000000000003E-2</c:v>
                </c:pt>
                <c:pt idx="4">
                  <c:v>0.101545</c:v>
                </c:pt>
                <c:pt idx="5">
                  <c:v>0.10194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5BA-41BF-94A4-ABB20CCABEA8}"/>
            </c:ext>
          </c:extLst>
        </c:ser>
        <c:ser>
          <c:idx val="14"/>
          <c:order val="14"/>
          <c:tx>
            <c:strRef>
              <c:f>'5.1'!$A$22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val>
            <c:numRef>
              <c:f>'5.1'!$B$22:$M$22</c:f>
              <c:numCache>
                <c:formatCode>#\ ##0.0</c:formatCode>
                <c:ptCount val="12"/>
                <c:pt idx="0">
                  <c:v>55.618932000000001</c:v>
                </c:pt>
                <c:pt idx="1">
                  <c:v>25.584150000000001</c:v>
                </c:pt>
                <c:pt idx="2">
                  <c:v>8.1597780000000011</c:v>
                </c:pt>
                <c:pt idx="3">
                  <c:v>6.4145269999999988</c:v>
                </c:pt>
                <c:pt idx="4">
                  <c:v>2.1822839999999997</c:v>
                </c:pt>
                <c:pt idx="5">
                  <c:v>3.7260560000000003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BA-41BF-94A4-ABB20CCABEA8}"/>
            </c:ext>
          </c:extLst>
        </c:ser>
        <c:ser>
          <c:idx val="15"/>
          <c:order val="15"/>
          <c:tx>
            <c:strRef>
              <c:f>'5.1'!$A$23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val>
            <c:numRef>
              <c:f>'5.1'!$B$23:$M$23</c:f>
              <c:numCache>
                <c:formatCode>#\ ##0.0</c:formatCode>
                <c:ptCount val="12"/>
                <c:pt idx="0">
                  <c:v>3850.1718440000004</c:v>
                </c:pt>
                <c:pt idx="1">
                  <c:v>2823.2672340000017</c:v>
                </c:pt>
                <c:pt idx="2">
                  <c:v>2163.6032939999991</c:v>
                </c:pt>
                <c:pt idx="3">
                  <c:v>1585.5923940000007</c:v>
                </c:pt>
                <c:pt idx="4">
                  <c:v>911.16923100000042</c:v>
                </c:pt>
                <c:pt idx="5">
                  <c:v>684.41216500000053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5BA-41BF-94A4-ABB20CCAB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2740736"/>
        <c:axId val="232742272"/>
      </c:barChart>
      <c:catAx>
        <c:axId val="232740736"/>
        <c:scaling>
          <c:orientation val="minMax"/>
        </c:scaling>
        <c:delete val="0"/>
        <c:axPos val="b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cs-CZ"/>
          </a:p>
        </c:txPr>
        <c:crossAx val="232742272"/>
        <c:crosses val="autoZero"/>
        <c:auto val="1"/>
        <c:lblAlgn val="ctr"/>
        <c:lblOffset val="100"/>
        <c:noMultiLvlLbl val="0"/>
      </c:catAx>
      <c:valAx>
        <c:axId val="232742272"/>
        <c:scaling>
          <c:orientation val="minMax"/>
          <c:max val="1300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2740736"/>
        <c:crosses val="autoZero"/>
        <c:crossBetween val="between"/>
        <c:majorUnit val="1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'14.14'!$L$19:$L$26</c:f>
              <c:numCache>
                <c:formatCode>General</c:formatCode>
                <c:ptCount val="8"/>
              </c:numCache>
            </c:numRef>
          </c:cat>
          <c:val>
            <c:numRef>
              <c:f>'14.14'!$M$19:$M$26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4B93-48FA-B3B3-850B24C8D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541120"/>
        <c:axId val="285542656"/>
      </c:barChart>
      <c:catAx>
        <c:axId val="285541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5542656"/>
        <c:crosses val="autoZero"/>
        <c:auto val="1"/>
        <c:lblAlgn val="ctr"/>
        <c:lblOffset val="100"/>
        <c:noMultiLvlLbl val="0"/>
      </c:catAx>
      <c:valAx>
        <c:axId val="28554265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554112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accent1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accent1"/>
                </a:solidFill>
              </a:rPr>
              <a:t>sektorů</a:t>
            </a:r>
            <a:r>
              <a:rPr lang="cs-CZ" sz="1000" baseline="0">
                <a:solidFill>
                  <a:schemeClr val="accent1"/>
                </a:solidFill>
              </a:rPr>
              <a:t> národního hospodářství</a:t>
            </a:r>
            <a:r>
              <a:rPr lang="cs-CZ" sz="1000">
                <a:solidFill>
                  <a:schemeClr val="accent1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1.4519059261955624E-3"/>
          <c:y val="1.521556444014360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195987988995373"/>
          <c:y val="0.27036963695923538"/>
          <c:w val="0.68446892538024695"/>
          <c:h val="0.574098889812686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'8.3'!$A$27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('8.3'!$B$27,'8.3'!$D$27,'8.3'!$F$27)</c:f>
              <c:numCache>
                <c:formatCode>#\ ##0.0</c:formatCode>
                <c:ptCount val="3"/>
                <c:pt idx="0">
                  <c:v>32558.800999999999</c:v>
                </c:pt>
                <c:pt idx="1">
                  <c:v>19226.924999999999</c:v>
                </c:pt>
                <c:pt idx="2">
                  <c:v>14922.237999999999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9-4846-9F8F-A0822549C499}"/>
            </c:ext>
          </c:extLst>
        </c:ser>
        <c:ser>
          <c:idx val="1"/>
          <c:order val="1"/>
          <c:tx>
            <c:strRef>
              <c:f>'8.3'!$A$28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('8.3'!$B$28,'8.3'!$D$28,'8.3'!$F$28)</c:f>
              <c:numCache>
                <c:formatCode>#\ ##0.0</c:formatCode>
                <c:ptCount val="3"/>
                <c:pt idx="0">
                  <c:v>322.72000000000003</c:v>
                </c:pt>
                <c:pt idx="1">
                  <c:v>40.369999999999997</c:v>
                </c:pt>
                <c:pt idx="2">
                  <c:v>17.73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9-4846-9F8F-A0822549C499}"/>
            </c:ext>
          </c:extLst>
        </c:ser>
        <c:ser>
          <c:idx val="2"/>
          <c:order val="2"/>
          <c:tx>
            <c:strRef>
              <c:f>'8.3'!$A$29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('8.3'!$B$29,'8.3'!$D$29,'8.3'!$F$29)</c:f>
              <c:numCache>
                <c:formatCode>#\ ##0.0</c:formatCode>
                <c:ptCount val="3"/>
                <c:pt idx="0">
                  <c:v>45</c:v>
                </c:pt>
                <c:pt idx="1">
                  <c:v>13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F9-4846-9F8F-A0822549C499}"/>
            </c:ext>
          </c:extLst>
        </c:ser>
        <c:ser>
          <c:idx val="3"/>
          <c:order val="3"/>
          <c:tx>
            <c:strRef>
              <c:f>'8.3'!$A$30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('8.3'!$B$30,'8.3'!$D$30,'8.3'!$F$30)</c:f>
              <c:numCache>
                <c:formatCode>#\ ##0.0</c:formatCode>
                <c:ptCount val="3"/>
                <c:pt idx="0">
                  <c:v>165</c:v>
                </c:pt>
                <c:pt idx="1">
                  <c:v>110.87</c:v>
                </c:pt>
                <c:pt idx="2">
                  <c:v>109.87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F9-4846-9F8F-A0822549C499}"/>
            </c:ext>
          </c:extLst>
        </c:ser>
        <c:ser>
          <c:idx val="4"/>
          <c:order val="4"/>
          <c:tx>
            <c:strRef>
              <c:f>'8.3'!$A$31</c:f>
              <c:strCache>
                <c:ptCount val="1"/>
                <c:pt idx="0">
                  <c:v>Zemědělství a lesnictví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('8.3'!$B$31,'8.3'!$D$31,'8.3'!$F$31)</c:f>
              <c:numCache>
                <c:formatCode>#\ ##0.0</c:formatCode>
                <c:ptCount val="3"/>
                <c:pt idx="0">
                  <c:v>2959.84</c:v>
                </c:pt>
                <c:pt idx="1">
                  <c:v>3014.77</c:v>
                </c:pt>
                <c:pt idx="2">
                  <c:v>3782.64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F9-4846-9F8F-A0822549C499}"/>
            </c:ext>
          </c:extLst>
        </c:ser>
        <c:ser>
          <c:idx val="5"/>
          <c:order val="5"/>
          <c:tx>
            <c:strRef>
              <c:f>'8.3'!$A$32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('8.3'!$B$32,'8.3'!$D$32,'8.3'!$F$32)</c:f>
              <c:numCache>
                <c:formatCode>#\ ##0.0</c:formatCode>
                <c:ptCount val="3"/>
                <c:pt idx="0">
                  <c:v>197878.80799999999</c:v>
                </c:pt>
                <c:pt idx="1">
                  <c:v>117292.071</c:v>
                </c:pt>
                <c:pt idx="2">
                  <c:v>75897.22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F9-4846-9F8F-A0822549C499}"/>
            </c:ext>
          </c:extLst>
        </c:ser>
        <c:ser>
          <c:idx val="6"/>
          <c:order val="6"/>
          <c:tx>
            <c:strRef>
              <c:f>'8.3'!$A$33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('8.3'!$B$33,'8.3'!$D$33,'8.3'!$F$33)</c:f>
              <c:numCache>
                <c:formatCode>#\ ##0.0</c:formatCode>
                <c:ptCount val="3"/>
                <c:pt idx="0">
                  <c:v>51718.154000000002</c:v>
                </c:pt>
                <c:pt idx="1">
                  <c:v>22788.238000000001</c:v>
                </c:pt>
                <c:pt idx="2">
                  <c:v>14036.43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F9-4846-9F8F-A0822549C499}"/>
            </c:ext>
          </c:extLst>
        </c:ser>
        <c:ser>
          <c:idx val="7"/>
          <c:order val="7"/>
          <c:tx>
            <c:strRef>
              <c:f>'8.3'!$A$34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('8.3'!$B$34,'8.3'!$D$34,'8.3'!$F$34)</c:f>
              <c:numCache>
                <c:formatCode>#\ ##0.0</c:formatCode>
                <c:ptCount val="3"/>
                <c:pt idx="0">
                  <c:v>45027.539999999994</c:v>
                </c:pt>
                <c:pt idx="1">
                  <c:v>16512.694000000003</c:v>
                </c:pt>
                <c:pt idx="2">
                  <c:v>11269.013999999999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F9-4846-9F8F-A0822549C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5740416"/>
        <c:axId val="285742208"/>
      </c:barChart>
      <c:catAx>
        <c:axId val="28574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5742208"/>
        <c:crosses val="autoZero"/>
        <c:auto val="1"/>
        <c:lblAlgn val="ctr"/>
        <c:lblOffset val="100"/>
        <c:noMultiLvlLbl val="0"/>
      </c:catAx>
      <c:valAx>
        <c:axId val="285742208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57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2920909316302894E-4"/>
          <c:y val="1.498125573593354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7125028111568072E-2"/>
          <c:y val="0.23239703888559379"/>
          <c:w val="0.78878078392027584"/>
          <c:h val="0.2754368746505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'8.3'!$A$38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'8.3'!$B$38</c:f>
              <c:numCache>
                <c:formatCode>0.0%</c:formatCode>
                <c:ptCount val="1"/>
                <c:pt idx="0">
                  <c:v>4.2372315234953356E-2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1-41FA-B525-72907D9A7F76}"/>
            </c:ext>
          </c:extLst>
        </c:ser>
        <c:ser>
          <c:idx val="1"/>
          <c:order val="1"/>
          <c:tx>
            <c:strRef>
              <c:f>'8.3'!$A$39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'8.3'!$B$39</c:f>
              <c:numCache>
                <c:formatCode>0.0%</c:formatCode>
                <c:ptCount val="1"/>
                <c:pt idx="0">
                  <c:v>4.4239768732348562E-2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11-41FA-B525-72907D9A7F76}"/>
            </c:ext>
          </c:extLst>
        </c:ser>
        <c:ser>
          <c:idx val="2"/>
          <c:order val="2"/>
          <c:tx>
            <c:strRef>
              <c:f>'8.3'!$A$40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'8.3'!$B$40</c:f>
              <c:numCache>
                <c:formatCode>0.0%</c:formatCode>
                <c:ptCount val="1"/>
                <c:pt idx="0">
                  <c:v>6.0615744140469101E-2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11-41FA-B525-72907D9A7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764992"/>
        <c:axId val="285774976"/>
      </c:barChart>
      <c:catAx>
        <c:axId val="285764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85774976"/>
        <c:crosses val="autoZero"/>
        <c:auto val="1"/>
        <c:lblAlgn val="ctr"/>
        <c:lblOffset val="100"/>
        <c:noMultiLvlLbl val="0"/>
      </c:catAx>
      <c:valAx>
        <c:axId val="285774976"/>
        <c:scaling>
          <c:orientation val="minMax"/>
          <c:max val="0.30000000000000004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5764992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2.8842104547346682E-2"/>
          <c:y val="0.69733351273630362"/>
          <c:w val="0.59698673133986901"/>
          <c:h val="0.25841014667475098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>
                <a:solidFill>
                  <a:schemeClr val="tx2"/>
                </a:solidFill>
              </a:defRPr>
            </a:pPr>
            <a:r>
              <a:rPr lang="cs-CZ" sz="1000">
                <a:solidFill>
                  <a:srgbClr val="233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Dodávky tepla podle paliv (GJ)</a:t>
            </a:r>
          </a:p>
        </c:rich>
      </c:tx>
      <c:layout>
        <c:manualLayout>
          <c:xMode val="edge"/>
          <c:yMode val="edge"/>
          <c:x val="1.1007654639433821E-3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'8.3'!$A$10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('8.3'!$B$10,'8.3'!$D$10,'8.3'!$F$10)</c:f>
              <c:numCache>
                <c:formatCode>#\ ##0.0</c:formatCode>
                <c:ptCount val="3"/>
                <c:pt idx="0">
                  <c:v>88136.8</c:v>
                </c:pt>
                <c:pt idx="1">
                  <c:v>24369.93</c:v>
                </c:pt>
                <c:pt idx="2">
                  <c:v>18258.39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44-483A-8B0B-43BAFB2863D8}"/>
            </c:ext>
          </c:extLst>
        </c:ser>
        <c:ser>
          <c:idx val="1"/>
          <c:order val="1"/>
          <c:tx>
            <c:strRef>
              <c:f>'8.3'!$A$11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('8.3'!$B$11,'8.3'!$D$11,'8.3'!$F$11)</c:f>
              <c:numCache>
                <c:formatCode>#\ ##0.0</c:formatCode>
                <c:ptCount val="3"/>
                <c:pt idx="0">
                  <c:v>5873.3439999999991</c:v>
                </c:pt>
                <c:pt idx="1">
                  <c:v>5028.0830000000005</c:v>
                </c:pt>
                <c:pt idx="2">
                  <c:v>4897.6859999999997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44-483A-8B0B-43BAFB2863D8}"/>
            </c:ext>
          </c:extLst>
        </c:ser>
        <c:ser>
          <c:idx val="2"/>
          <c:order val="2"/>
          <c:tx>
            <c:strRef>
              <c:f>'8.3'!$A$12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('8.3'!$B$12,'8.3'!$D$12,'8.3'!$F$12)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44-483A-8B0B-43BAFB2863D8}"/>
            </c:ext>
          </c:extLst>
        </c:ser>
        <c:ser>
          <c:idx val="3"/>
          <c:order val="3"/>
          <c:tx>
            <c:strRef>
              <c:f>'8.3'!$A$13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('8.3'!$B$13,'8.3'!$D$13,'8.3'!$F$13)</c:f>
              <c:numCache>
                <c:formatCode>#\ ##0.0</c:formatCode>
                <c:ptCount val="3"/>
                <c:pt idx="0">
                  <c:v>896</c:v>
                </c:pt>
                <c:pt idx="1">
                  <c:v>1299</c:v>
                </c:pt>
                <c:pt idx="2">
                  <c:v>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44-483A-8B0B-43BAFB2863D8}"/>
            </c:ext>
          </c:extLst>
        </c:ser>
        <c:ser>
          <c:idx val="4"/>
          <c:order val="4"/>
          <c:tx>
            <c:strRef>
              <c:f>'8.3'!$A$14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('8.3'!$B$14,'8.3'!$D$14,'8.3'!$F$14)</c:f>
              <c:numCache>
                <c:formatCode>#\ ##0.0</c:formatCode>
                <c:ptCount val="3"/>
                <c:pt idx="0">
                  <c:v>45</c:v>
                </c:pt>
                <c:pt idx="1">
                  <c:v>44</c:v>
                </c:pt>
                <c:pt idx="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44-483A-8B0B-43BAFB2863D8}"/>
            </c:ext>
          </c:extLst>
        </c:ser>
        <c:ser>
          <c:idx val="5"/>
          <c:order val="5"/>
          <c:tx>
            <c:strRef>
              <c:f>'8.3'!$A$15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('8.3'!$B$15,'8.3'!$D$15,'8.3'!$F$15)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44-483A-8B0B-43BAFB2863D8}"/>
            </c:ext>
          </c:extLst>
        </c:ser>
        <c:ser>
          <c:idx val="6"/>
          <c:order val="6"/>
          <c:tx>
            <c:strRef>
              <c:f>'8.3'!$A$16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('8.3'!$B$16,'8.3'!$D$16,'8.3'!$F$16)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44-483A-8B0B-43BAFB2863D8}"/>
            </c:ext>
          </c:extLst>
        </c:ser>
        <c:ser>
          <c:idx val="7"/>
          <c:order val="7"/>
          <c:tx>
            <c:strRef>
              <c:f>'8.3'!$A$17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('8.3'!$B$17,'8.3'!$D$17,'8.3'!$F$17)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44-483A-8B0B-43BAFB2863D8}"/>
            </c:ext>
          </c:extLst>
        </c:ser>
        <c:ser>
          <c:idx val="8"/>
          <c:order val="8"/>
          <c:tx>
            <c:strRef>
              <c:f>'8.3'!$A$18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('8.3'!$B$18,'8.3'!$D$18,'8.3'!$F$18)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44-483A-8B0B-43BAFB2863D8}"/>
            </c:ext>
          </c:extLst>
        </c:ser>
        <c:ser>
          <c:idx val="9"/>
          <c:order val="9"/>
          <c:tx>
            <c:strRef>
              <c:f>'8.3'!$A$19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('8.3'!$B$19,'8.3'!$D$19,'8.3'!$F$19)</c:f>
              <c:numCache>
                <c:formatCode>#\ ##0.0</c:formatCode>
                <c:ptCount val="3"/>
                <c:pt idx="0">
                  <c:v>6033.92</c:v>
                </c:pt>
                <c:pt idx="1">
                  <c:v>2349.17</c:v>
                </c:pt>
                <c:pt idx="2">
                  <c:v>1657.18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B44-483A-8B0B-43BAFB2863D8}"/>
            </c:ext>
          </c:extLst>
        </c:ser>
        <c:ser>
          <c:idx val="10"/>
          <c:order val="10"/>
          <c:tx>
            <c:strRef>
              <c:f>'8.3'!$A$20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('8.3'!$B$20,'8.3'!$D$20,'8.3'!$F$20)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44-483A-8B0B-43BAFB2863D8}"/>
            </c:ext>
          </c:extLst>
        </c:ser>
        <c:ser>
          <c:idx val="11"/>
          <c:order val="11"/>
          <c:tx>
            <c:strRef>
              <c:f>'8.3'!$A$21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('8.3'!$B$21,'8.3'!$D$21,'8.3'!$F$21)</c:f>
              <c:numCache>
                <c:formatCode>#\ ##0.0</c:formatCode>
                <c:ptCount val="3"/>
                <c:pt idx="0">
                  <c:v>84950.37</c:v>
                </c:pt>
                <c:pt idx="1">
                  <c:v>110972.34999999999</c:v>
                </c:pt>
                <c:pt idx="2">
                  <c:v>84924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B44-483A-8B0B-43BAFB2863D8}"/>
            </c:ext>
          </c:extLst>
        </c:ser>
        <c:ser>
          <c:idx val="12"/>
          <c:order val="12"/>
          <c:tx>
            <c:strRef>
              <c:f>'8.3'!$A$22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('8.3'!$B$22,'8.3'!$D$22,'8.3'!$F$22)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B44-483A-8B0B-43BAFB2863D8}"/>
            </c:ext>
          </c:extLst>
        </c:ser>
        <c:ser>
          <c:idx val="13"/>
          <c:order val="13"/>
          <c:tx>
            <c:strRef>
              <c:f>'8.3'!$A$23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('8.3'!$B$23,'8.3'!$D$23,'8.3'!$F$23)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B44-483A-8B0B-43BAFB2863D8}"/>
            </c:ext>
          </c:extLst>
        </c:ser>
        <c:ser>
          <c:idx val="14"/>
          <c:order val="14"/>
          <c:tx>
            <c:strRef>
              <c:f>'8.3'!$A$24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5A658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('8.3'!$B$24,'8.3'!$D$24,'8.3'!$F$24)</c:f>
              <c:numCache>
                <c:formatCode>#\ ##0.0</c:formatCode>
                <c:ptCount val="3"/>
                <c:pt idx="0">
                  <c:v>15.012</c:v>
                </c:pt>
                <c:pt idx="1">
                  <c:v>15.153</c:v>
                </c:pt>
                <c:pt idx="2">
                  <c:v>9.7119999999999997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B44-483A-8B0B-43BAFB2863D8}"/>
            </c:ext>
          </c:extLst>
        </c:ser>
        <c:ser>
          <c:idx val="15"/>
          <c:order val="15"/>
          <c:tx>
            <c:strRef>
              <c:f>'8.3'!$A$25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('8.3'!$B$25,'8.3'!$D$25,'8.3'!$F$25)</c:f>
              <c:numCache>
                <c:formatCode>#\ ##0.0</c:formatCode>
                <c:ptCount val="3"/>
                <c:pt idx="0">
                  <c:v>184204.212</c:v>
                </c:pt>
                <c:pt idx="1">
                  <c:v>88514.953999999969</c:v>
                </c:pt>
                <c:pt idx="2">
                  <c:v>56837.998000000007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B44-483A-8B0B-43BAFB286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6256512"/>
        <c:axId val="285934720"/>
      </c:barChart>
      <c:catAx>
        <c:axId val="28625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5934720"/>
        <c:crosses val="autoZero"/>
        <c:auto val="1"/>
        <c:lblAlgn val="ctr"/>
        <c:lblOffset val="100"/>
        <c:noMultiLvlLbl val="0"/>
      </c:catAx>
      <c:valAx>
        <c:axId val="285934720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62565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9801-414B-8E2F-A0817BD145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2-9801-414B-8E2F-A0817BD145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9801-414B-8E2F-A0817BD145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4-9801-414B-8E2F-A0817BD145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5-9801-414B-8E2F-A0817BD145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6-9801-414B-8E2F-A0817BD1451E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9801-414B-8E2F-A0817BD1451E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0-6BE8-4632-87C8-9B0C3CE8E245}"/>
              </c:ext>
            </c:extLst>
          </c:dPt>
          <c:cat>
            <c:numRef>
              <c:f>'8.3'!$O$27:$O$34</c:f>
              <c:numCache>
                <c:formatCode>#\ ##0.0</c:formatCode>
                <c:ptCount val="8"/>
              </c:numCache>
            </c:numRef>
          </c:cat>
          <c:val>
            <c:numRef>
              <c:f>'8.3'!$J$27:$J$34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6BE8-4632-87C8-9B0C3CE8E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E521-48D2-91B0-6C9037FC6DCC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E521-48D2-91B0-6C9037FC6DCC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E521-48D2-91B0-6C9037FC6DCC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E521-48D2-91B0-6C9037FC6DCC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E521-48D2-91B0-6C9037FC6DCC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E521-48D2-91B0-6C9037FC6DCC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E521-48D2-91B0-6C9037FC6DCC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E521-48D2-91B0-6C9037FC6DCC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E521-48D2-91B0-6C9037FC6DCC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E521-48D2-91B0-6C9037FC6DCC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E521-48D2-91B0-6C9037FC6DCC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E521-48D2-91B0-6C9037FC6DCC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E521-48D2-91B0-6C9037FC6DCC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E521-48D2-91B0-6C9037FC6DCC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E521-48D2-91B0-6C9037FC6DCC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E521-48D2-91B0-6C9037FC6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accent1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accent1"/>
                </a:solidFill>
              </a:rPr>
              <a:t>sektorů</a:t>
            </a:r>
            <a:r>
              <a:rPr lang="cs-CZ" sz="1000" baseline="0">
                <a:solidFill>
                  <a:schemeClr val="accent1"/>
                </a:solidFill>
              </a:rPr>
              <a:t> národního hospodářství</a:t>
            </a:r>
            <a:r>
              <a:rPr lang="cs-CZ" sz="1000">
                <a:solidFill>
                  <a:schemeClr val="accent1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2.8046199670838591E-3"/>
          <c:y val="2.285709735906401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482501679915928E-2"/>
          <c:y val="0.27106762224129999"/>
          <c:w val="0.70126884093696329"/>
          <c:h val="0.539787414683659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'8.4'!$A$27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('8.4'!$B$27,'8.4'!$D$27,'8.4'!$F$27)</c:f>
              <c:numCache>
                <c:formatCode>#\ ##0.0</c:formatCode>
                <c:ptCount val="3"/>
                <c:pt idx="0">
                  <c:v>14263.269999999999</c:v>
                </c:pt>
                <c:pt idx="1">
                  <c:v>11876.099</c:v>
                </c:pt>
                <c:pt idx="2">
                  <c:v>3687.5699999999997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B-4CCD-9D10-C51C9B738AA8}"/>
            </c:ext>
          </c:extLst>
        </c:ser>
        <c:ser>
          <c:idx val="1"/>
          <c:order val="1"/>
          <c:tx>
            <c:strRef>
              <c:f>'8.4'!$A$28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('8.4'!$B$28,'8.4'!$D$28,'8.4'!$F$28)</c:f>
              <c:numCache>
                <c:formatCode>#\ ##0.0</c:formatCode>
                <c:ptCount val="3"/>
                <c:pt idx="0">
                  <c:v>62.84</c:v>
                </c:pt>
                <c:pt idx="1">
                  <c:v>22.22</c:v>
                </c:pt>
                <c:pt idx="2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FB-4CCD-9D10-C51C9B738AA8}"/>
            </c:ext>
          </c:extLst>
        </c:ser>
        <c:ser>
          <c:idx val="2"/>
          <c:order val="2"/>
          <c:tx>
            <c:strRef>
              <c:f>'8.4'!$A$29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('8.4'!$B$29,'8.4'!$D$29,'8.4'!$F$29)</c:f>
              <c:numCache>
                <c:formatCode>#\ ##0.0</c:formatCode>
                <c:ptCount val="3"/>
                <c:pt idx="0">
                  <c:v>2025.5049999999999</c:v>
                </c:pt>
                <c:pt idx="1">
                  <c:v>971.93499999999995</c:v>
                </c:pt>
                <c:pt idx="2">
                  <c:v>484.44599999999997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FB-4CCD-9D10-C51C9B738AA8}"/>
            </c:ext>
          </c:extLst>
        </c:ser>
        <c:ser>
          <c:idx val="3"/>
          <c:order val="3"/>
          <c:tx>
            <c:strRef>
              <c:f>'8.4'!$A$30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('8.4'!$B$30,'8.4'!$D$30,'8.4'!$F$30)</c:f>
              <c:numCache>
                <c:formatCode>#\ ##0.0</c:formatCode>
                <c:ptCount val="3"/>
                <c:pt idx="0">
                  <c:v>1521.325</c:v>
                </c:pt>
                <c:pt idx="1">
                  <c:v>532.57600000000002</c:v>
                </c:pt>
                <c:pt idx="2">
                  <c:v>256.45699999999999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FB-4CCD-9D10-C51C9B738AA8}"/>
            </c:ext>
          </c:extLst>
        </c:ser>
        <c:ser>
          <c:idx val="4"/>
          <c:order val="4"/>
          <c:tx>
            <c:strRef>
              <c:f>'8.4'!$A$31</c:f>
              <c:strCache>
                <c:ptCount val="1"/>
                <c:pt idx="0">
                  <c:v>Zemědělství a lesnictví</c:v>
                </c:pt>
              </c:strCache>
            </c:strRef>
          </c:tx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('8.4'!$B$31,'8.4'!$D$31,'8.4'!$F$31)</c:f>
              <c:numCache>
                <c:formatCode>#\ ##0.0</c:formatCode>
                <c:ptCount val="3"/>
                <c:pt idx="0">
                  <c:v>435.15999999999997</c:v>
                </c:pt>
                <c:pt idx="1">
                  <c:v>260.16000000000003</c:v>
                </c:pt>
                <c:pt idx="2">
                  <c:v>158.77000000000001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FB-4CCD-9D10-C51C9B738AA8}"/>
            </c:ext>
          </c:extLst>
        </c:ser>
        <c:ser>
          <c:idx val="5"/>
          <c:order val="5"/>
          <c:tx>
            <c:strRef>
              <c:f>'8.4'!$A$32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('8.4'!$B$32,'8.4'!$D$32,'8.4'!$F$32)</c:f>
              <c:numCache>
                <c:formatCode>#\ ##0.0</c:formatCode>
                <c:ptCount val="3"/>
                <c:pt idx="0">
                  <c:v>153768.48399999994</c:v>
                </c:pt>
                <c:pt idx="1">
                  <c:v>93933.630999999994</c:v>
                </c:pt>
                <c:pt idx="2">
                  <c:v>49688.225000000006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FB-4CCD-9D10-C51C9B738AA8}"/>
            </c:ext>
          </c:extLst>
        </c:ser>
        <c:ser>
          <c:idx val="6"/>
          <c:order val="6"/>
          <c:tx>
            <c:strRef>
              <c:f>'8.4'!$A$33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('8.4'!$B$33,'8.4'!$D$33,'8.4'!$F$33)</c:f>
              <c:numCache>
                <c:formatCode>#\ ##0.0</c:formatCode>
                <c:ptCount val="3"/>
                <c:pt idx="0">
                  <c:v>63636.183000000005</c:v>
                </c:pt>
                <c:pt idx="1">
                  <c:v>35051.981</c:v>
                </c:pt>
                <c:pt idx="2">
                  <c:v>19032.576000000001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FB-4CCD-9D10-C51C9B738AA8}"/>
            </c:ext>
          </c:extLst>
        </c:ser>
        <c:ser>
          <c:idx val="7"/>
          <c:order val="7"/>
          <c:tx>
            <c:strRef>
              <c:f>'8.4'!$A$34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('8.4'!$B$34,'8.4'!$D$34,'8.4'!$F$34)</c:f>
              <c:numCache>
                <c:formatCode>#\ ##0.0</c:formatCode>
                <c:ptCount val="3"/>
                <c:pt idx="0">
                  <c:v>10371.780000000001</c:v>
                </c:pt>
                <c:pt idx="1">
                  <c:v>5773.77</c:v>
                </c:pt>
                <c:pt idx="2">
                  <c:v>3052.1490000000003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FB-4CCD-9D10-C51C9B738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9647232"/>
        <c:axId val="199648768"/>
      </c:barChart>
      <c:catAx>
        <c:axId val="19964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99648768"/>
        <c:crosses val="autoZero"/>
        <c:auto val="1"/>
        <c:lblAlgn val="ctr"/>
        <c:lblOffset val="100"/>
        <c:noMultiLvlLbl val="0"/>
      </c:catAx>
      <c:valAx>
        <c:axId val="199648768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996472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accent1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2920909316302894E-4"/>
          <c:y val="7.4740335724244878E-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715856989273319E-2"/>
          <c:y val="0.23107234350197242"/>
          <c:w val="0.79406865013053884"/>
          <c:h val="0.275437007874015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'8.4'!$A$38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'8.4'!$B$38</c:f>
              <c:numCache>
                <c:formatCode>0.0%</c:formatCode>
                <c:ptCount val="1"/>
                <c:pt idx="0">
                  <c:v>7.8815359575302626E-2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4-42CD-925A-5E49B358BA46}"/>
            </c:ext>
          </c:extLst>
        </c:ser>
        <c:ser>
          <c:idx val="1"/>
          <c:order val="1"/>
          <c:tx>
            <c:strRef>
              <c:f>'8.4'!$A$39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'8.4'!$B$39</c:f>
              <c:numCache>
                <c:formatCode>0.0%</c:formatCode>
                <c:ptCount val="1"/>
                <c:pt idx="0">
                  <c:v>3.801353232448957E-2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4-42CD-925A-5E49B358BA46}"/>
            </c:ext>
          </c:extLst>
        </c:ser>
        <c:ser>
          <c:idx val="2"/>
          <c:order val="2"/>
          <c:tx>
            <c:strRef>
              <c:f>'8.4'!$A$40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'8.4'!$B$40</c:f>
              <c:numCache>
                <c:formatCode>0.0%</c:formatCode>
                <c:ptCount val="1"/>
                <c:pt idx="0">
                  <c:v>4.3402134565930076E-2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E4-42CD-925A-5E49B358B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684096"/>
        <c:axId val="199685632"/>
      </c:barChart>
      <c:catAx>
        <c:axId val="1996840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199685632"/>
        <c:crosses val="autoZero"/>
        <c:auto val="1"/>
        <c:lblAlgn val="ctr"/>
        <c:lblOffset val="100"/>
        <c:noMultiLvlLbl val="0"/>
      </c:catAx>
      <c:valAx>
        <c:axId val="199685632"/>
        <c:scaling>
          <c:orientation val="minMax"/>
          <c:max val="0.30000000000000004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9968409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1.5161347929261452E-3"/>
          <c:y val="0.65779056061106134"/>
          <c:w val="0.59835185448712147"/>
          <c:h val="0.28073229179561315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rgbClr val="233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Dodávky tepla podle paliv (GJ)</a:t>
            </a:r>
          </a:p>
        </c:rich>
      </c:tx>
      <c:layout>
        <c:manualLayout>
          <c:xMode val="edge"/>
          <c:yMode val="edge"/>
          <c:x val="8.3669129329565634E-3"/>
          <c:y val="1.1669347203398033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'8.4'!$A$10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('8.4'!$B$10,'8.4'!$D$10,'8.4'!$F$10)</c:f>
              <c:numCache>
                <c:formatCode>#\ ##0.0</c:formatCode>
                <c:ptCount val="3"/>
                <c:pt idx="0">
                  <c:v>36324.313999999998</c:v>
                </c:pt>
                <c:pt idx="1">
                  <c:v>24515.182000000001</c:v>
                </c:pt>
                <c:pt idx="2">
                  <c:v>11556.539000000001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D-4093-8076-46C14AD4DAF7}"/>
            </c:ext>
          </c:extLst>
        </c:ser>
        <c:ser>
          <c:idx val="1"/>
          <c:order val="1"/>
          <c:tx>
            <c:strRef>
              <c:f>'8.4'!$A$11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('8.4'!$B$11,'8.4'!$D$11,'8.4'!$F$11)</c:f>
              <c:numCache>
                <c:formatCode>#\ ##0.0</c:formatCode>
                <c:ptCount val="3"/>
                <c:pt idx="0">
                  <c:v>457</c:v>
                </c:pt>
                <c:pt idx="1">
                  <c:v>254</c:v>
                </c:pt>
                <c:pt idx="2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9D-4093-8076-46C14AD4DAF7}"/>
            </c:ext>
          </c:extLst>
        </c:ser>
        <c:ser>
          <c:idx val="2"/>
          <c:order val="2"/>
          <c:tx>
            <c:strRef>
              <c:f>'8.4'!$A$12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('8.4'!$B$12,'8.4'!$D$12,'8.4'!$F$12)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9D-4093-8076-46C14AD4DAF7}"/>
            </c:ext>
          </c:extLst>
        </c:ser>
        <c:ser>
          <c:idx val="3"/>
          <c:order val="3"/>
          <c:tx>
            <c:strRef>
              <c:f>'8.4'!$A$13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('8.4'!$B$13,'8.4'!$D$13,'8.4'!$F$13)</c:f>
              <c:numCache>
                <c:formatCode>#\ ##0.0</c:formatCode>
                <c:ptCount val="3"/>
                <c:pt idx="0">
                  <c:v>857.22</c:v>
                </c:pt>
                <c:pt idx="1">
                  <c:v>629.40000000000009</c:v>
                </c:pt>
                <c:pt idx="2">
                  <c:v>322.85000000000002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9D-4093-8076-46C14AD4DAF7}"/>
            </c:ext>
          </c:extLst>
        </c:ser>
        <c:ser>
          <c:idx val="4"/>
          <c:order val="4"/>
          <c:tx>
            <c:strRef>
              <c:f>'8.4'!$A$14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('8.4'!$B$14,'8.4'!$D$14,'8.4'!$F$14)</c:f>
              <c:numCache>
                <c:formatCode>#\ ##0.0</c:formatCode>
                <c:ptCount val="3"/>
                <c:pt idx="0">
                  <c:v>182.941</c:v>
                </c:pt>
                <c:pt idx="1">
                  <c:v>128.41300000000001</c:v>
                </c:pt>
                <c:pt idx="2">
                  <c:v>122.18899999999999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9D-4093-8076-46C14AD4DAF7}"/>
            </c:ext>
          </c:extLst>
        </c:ser>
        <c:ser>
          <c:idx val="5"/>
          <c:order val="5"/>
          <c:tx>
            <c:strRef>
              <c:f>'8.4'!$A$15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('8.4'!$B$15,'8.4'!$D$15,'8.4'!$F$15)</c:f>
              <c:numCache>
                <c:formatCode>#\ ##0.0</c:formatCode>
                <c:ptCount val="3"/>
                <c:pt idx="0">
                  <c:v>50.93</c:v>
                </c:pt>
                <c:pt idx="1">
                  <c:v>59.879000000000005</c:v>
                </c:pt>
                <c:pt idx="2">
                  <c:v>65.805999999999997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9D-4093-8076-46C14AD4DAF7}"/>
            </c:ext>
          </c:extLst>
        </c:ser>
        <c:ser>
          <c:idx val="6"/>
          <c:order val="6"/>
          <c:tx>
            <c:strRef>
              <c:f>'8.4'!$A$16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('8.4'!$B$16,'8.4'!$D$16,'8.4'!$F$16)</c:f>
              <c:numCache>
                <c:formatCode>#\ ##0.0</c:formatCode>
                <c:ptCount val="3"/>
                <c:pt idx="0">
                  <c:v>181534.701</c:v>
                </c:pt>
                <c:pt idx="1">
                  <c:v>123024.06200000001</c:v>
                </c:pt>
                <c:pt idx="2">
                  <c:v>56021.216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9D-4093-8076-46C14AD4DAF7}"/>
            </c:ext>
          </c:extLst>
        </c:ser>
        <c:ser>
          <c:idx val="7"/>
          <c:order val="7"/>
          <c:tx>
            <c:strRef>
              <c:f>'8.4'!$A$17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('8.4'!$B$17,'8.4'!$D$17,'8.4'!$F$17)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F9D-4093-8076-46C14AD4DAF7}"/>
            </c:ext>
          </c:extLst>
        </c:ser>
        <c:ser>
          <c:idx val="8"/>
          <c:order val="8"/>
          <c:tx>
            <c:strRef>
              <c:f>'8.4'!$A$18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('8.4'!$B$18,'8.4'!$D$18,'8.4'!$F$18)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9D-4093-8076-46C14AD4DAF7}"/>
            </c:ext>
          </c:extLst>
        </c:ser>
        <c:ser>
          <c:idx val="9"/>
          <c:order val="9"/>
          <c:tx>
            <c:strRef>
              <c:f>'8.4'!$A$19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('8.4'!$B$19,'8.4'!$D$19,'8.4'!$F$19)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30.661000000000001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F9D-4093-8076-46C14AD4DAF7}"/>
            </c:ext>
          </c:extLst>
        </c:ser>
        <c:ser>
          <c:idx val="10"/>
          <c:order val="10"/>
          <c:tx>
            <c:strRef>
              <c:f>'8.4'!$A$20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('8.4'!$B$20,'8.4'!$D$20,'8.4'!$F$20)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9D-4093-8076-46C14AD4DAF7}"/>
            </c:ext>
          </c:extLst>
        </c:ser>
        <c:ser>
          <c:idx val="11"/>
          <c:order val="11"/>
          <c:tx>
            <c:strRef>
              <c:f>'8.4'!$A$21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('8.4'!$B$21,'8.4'!$D$21,'8.4'!$F$21)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9D-4093-8076-46C14AD4DAF7}"/>
            </c:ext>
          </c:extLst>
        </c:ser>
        <c:ser>
          <c:idx val="12"/>
          <c:order val="12"/>
          <c:tx>
            <c:strRef>
              <c:f>'8.4'!$A$22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('8.4'!$B$22,'8.4'!$D$22,'8.4'!$F$22)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F9D-4093-8076-46C14AD4DAF7}"/>
            </c:ext>
          </c:extLst>
        </c:ser>
        <c:ser>
          <c:idx val="13"/>
          <c:order val="13"/>
          <c:tx>
            <c:strRef>
              <c:f>'8.4'!$A$23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('8.4'!$B$23,'8.4'!$D$23,'8.4'!$F$23)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F9D-4093-8076-46C14AD4DAF7}"/>
            </c:ext>
          </c:extLst>
        </c:ser>
        <c:ser>
          <c:idx val="14"/>
          <c:order val="14"/>
          <c:tx>
            <c:strRef>
              <c:f>'8.4'!$A$24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5A658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('8.4'!$B$24,'8.4'!$D$24,'8.4'!$F$24)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9D-4093-8076-46C14AD4DAF7}"/>
            </c:ext>
          </c:extLst>
        </c:ser>
        <c:ser>
          <c:idx val="15"/>
          <c:order val="15"/>
          <c:tx>
            <c:strRef>
              <c:f>'8.4'!$A$25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('8.4'!$B$25,'8.4'!$D$25,'8.4'!$F$25)</c:f>
              <c:numCache>
                <c:formatCode>#\ ##0.0</c:formatCode>
                <c:ptCount val="3"/>
                <c:pt idx="0">
                  <c:v>54568.504000000001</c:v>
                </c:pt>
                <c:pt idx="1">
                  <c:v>31855.637999999999</c:v>
                </c:pt>
                <c:pt idx="2">
                  <c:v>28643.128999999997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F9D-4093-8076-46C14AD4D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4585984"/>
        <c:axId val="284587520"/>
      </c:barChart>
      <c:catAx>
        <c:axId val="28458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4587520"/>
        <c:crosses val="autoZero"/>
        <c:auto val="1"/>
        <c:lblAlgn val="ctr"/>
        <c:lblOffset val="100"/>
        <c:noMultiLvlLbl val="0"/>
      </c:catAx>
      <c:valAx>
        <c:axId val="284587520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4585984"/>
        <c:crosses val="autoZero"/>
        <c:crossBetween val="between"/>
        <c:majorUnit val="5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309A-4B8B-9C9C-69DD6FC9E6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2-309A-4B8B-9C9C-69DD6FC9E6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309A-4B8B-9C9C-69DD6FC9E6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4-309A-4B8B-9C9C-69DD6FC9E6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5-309A-4B8B-9C9C-69DD6FC9E6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6-309A-4B8B-9C9C-69DD6FC9E635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309A-4B8B-9C9C-69DD6FC9E635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0-C55B-4F2D-A47F-E7BF0FB902C0}"/>
              </c:ext>
            </c:extLst>
          </c:dPt>
          <c:cat>
            <c:numRef>
              <c:f>'8.4'!$O$27:$O$34</c:f>
              <c:numCache>
                <c:formatCode>#\ ##0.0</c:formatCode>
                <c:ptCount val="8"/>
              </c:numCache>
            </c:numRef>
          </c:cat>
          <c:val>
            <c:numRef>
              <c:f>'8.4'!$J$27:$J$34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C55B-4F2D-A47F-E7BF0FB90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>
                <a:solidFill>
                  <a:schemeClr val="accent1"/>
                </a:solidFill>
              </a:defRPr>
            </a:pPr>
            <a:r>
              <a:rPr lang="cs-CZ" sz="1000" baseline="0">
                <a:solidFill>
                  <a:srgbClr val="233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Podíl paliv na dodávkách tepla</a:t>
            </a:r>
          </a:p>
        </c:rich>
      </c:tx>
      <c:layout>
        <c:manualLayout>
          <c:xMode val="edge"/>
          <c:yMode val="edge"/>
          <c:x val="8.7851731180618178E-4"/>
          <c:y val="1.110083256244218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817413520027029"/>
          <c:y val="0.1167687372411782"/>
          <c:w val="0.70632167844727234"/>
          <c:h val="0.859145069133610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233060"/>
              </a:solidFill>
            </c:spPr>
            <c:extLst>
              <c:ext xmlns:c16="http://schemas.microsoft.com/office/drawing/2014/chart" uri="{C3380CC4-5D6E-409C-BE32-E72D297353CC}">
                <c16:uniqueId val="{00000001-9873-4A6F-9B29-7304FFDDD914}"/>
              </c:ext>
            </c:extLst>
          </c:dPt>
          <c:dPt>
            <c:idx val="1"/>
            <c:bubble3D val="0"/>
            <c:spPr>
              <a:solidFill>
                <a:srgbClr val="5A6588"/>
              </a:solidFill>
            </c:spPr>
            <c:extLst>
              <c:ext xmlns:c16="http://schemas.microsoft.com/office/drawing/2014/chart" uri="{C3380CC4-5D6E-409C-BE32-E72D297353CC}">
                <c16:uniqueId val="{00000003-9873-4A6F-9B29-7304FFDDD914}"/>
              </c:ext>
            </c:extLst>
          </c:dPt>
          <c:dPt>
            <c:idx val="2"/>
            <c:bubble3D val="0"/>
            <c:spPr>
              <a:solidFill>
                <a:srgbClr val="9198B0"/>
              </a:solidFill>
            </c:spPr>
            <c:extLst>
              <c:ext xmlns:c16="http://schemas.microsoft.com/office/drawing/2014/chart" uri="{C3380CC4-5D6E-409C-BE32-E72D297353CC}">
                <c16:uniqueId val="{00000005-9873-4A6F-9B29-7304FFDDD914}"/>
              </c:ext>
            </c:extLst>
          </c:dPt>
          <c:dPt>
            <c:idx val="3"/>
            <c:bubble3D val="0"/>
            <c:spPr>
              <a:solidFill>
                <a:srgbClr val="C8CBD7"/>
              </a:solidFill>
            </c:spPr>
            <c:extLst>
              <c:ext xmlns:c16="http://schemas.microsoft.com/office/drawing/2014/chart" uri="{C3380CC4-5D6E-409C-BE32-E72D297353CC}">
                <c16:uniqueId val="{0000000A-70B9-4039-A717-E40AAAE6A29C}"/>
              </c:ext>
            </c:extLst>
          </c:dPt>
          <c:dPt>
            <c:idx val="4"/>
            <c:bubble3D val="0"/>
            <c:spPr>
              <a:solidFill>
                <a:srgbClr val="E02C1F"/>
              </a:solidFill>
            </c:spPr>
            <c:extLst>
              <c:ext xmlns:c16="http://schemas.microsoft.com/office/drawing/2014/chart" uri="{C3380CC4-5D6E-409C-BE32-E72D297353CC}">
                <c16:uniqueId val="{0000000B-70B9-4039-A717-E40AAAE6A29C}"/>
              </c:ext>
            </c:extLst>
          </c:dPt>
          <c:dPt>
            <c:idx val="5"/>
            <c:bubble3D val="0"/>
            <c:spPr>
              <a:solidFill>
                <a:srgbClr val="E86158"/>
              </a:solidFill>
            </c:spPr>
            <c:extLst>
              <c:ext xmlns:c16="http://schemas.microsoft.com/office/drawing/2014/chart" uri="{C3380CC4-5D6E-409C-BE32-E72D297353CC}">
                <c16:uniqueId val="{0000000C-70B9-4039-A717-E40AAAE6A29C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9873-4A6F-9B29-7304FFDDD914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D-70B9-4039-A717-E40AAAE6A29C}"/>
              </c:ext>
            </c:extLst>
          </c:dPt>
          <c:dPt>
            <c:idx val="8"/>
            <c:bubble3D val="0"/>
            <c:spPr>
              <a:solidFill>
                <a:srgbClr val="262626"/>
              </a:solidFill>
            </c:spPr>
            <c:extLst>
              <c:ext xmlns:c16="http://schemas.microsoft.com/office/drawing/2014/chart" uri="{C3380CC4-5D6E-409C-BE32-E72D297353CC}">
                <c16:uniqueId val="{0000000E-70B9-4039-A717-E40AAAE6A29C}"/>
              </c:ext>
            </c:extLst>
          </c:dPt>
          <c:dPt>
            <c:idx val="9"/>
            <c:bubble3D val="0"/>
            <c:spPr>
              <a:solidFill>
                <a:srgbClr val="646363"/>
              </a:solidFill>
            </c:spPr>
            <c:extLst>
              <c:ext xmlns:c16="http://schemas.microsoft.com/office/drawing/2014/chart" uri="{C3380CC4-5D6E-409C-BE32-E72D297353CC}">
                <c16:uniqueId val="{0000000F-70B9-4039-A717-E40AAAE6A29C}"/>
              </c:ext>
            </c:extLst>
          </c:dPt>
          <c:dPt>
            <c:idx val="10"/>
            <c:bubble3D val="0"/>
            <c:spPr>
              <a:solidFill>
                <a:srgbClr val="9D9D9C"/>
              </a:solidFill>
            </c:spPr>
            <c:extLst>
              <c:ext xmlns:c16="http://schemas.microsoft.com/office/drawing/2014/chart" uri="{C3380CC4-5D6E-409C-BE32-E72D297353CC}">
                <c16:uniqueId val="{00000010-70B9-4039-A717-E40AAAE6A29C}"/>
              </c:ext>
            </c:extLst>
          </c:dPt>
          <c:dPt>
            <c:idx val="11"/>
            <c:bubble3D val="0"/>
            <c:spPr>
              <a:solidFill>
                <a:srgbClr val="D0D0D0"/>
              </a:solidFill>
            </c:spPr>
            <c:extLst>
              <c:ext xmlns:c16="http://schemas.microsoft.com/office/drawing/2014/chart" uri="{C3380CC4-5D6E-409C-BE32-E72D297353CC}">
                <c16:uniqueId val="{0000000A-4293-46FE-8B47-2350727370E2}"/>
              </c:ext>
            </c:extLst>
          </c:dPt>
          <c:dPt>
            <c:idx val="12"/>
            <c:bubble3D val="0"/>
            <c:spPr>
              <a:pattFill prst="ltUpDiag">
                <a:fgClr>
                  <a:srgbClr val="23315F"/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B-4293-46FE-8B47-2350727370E2}"/>
              </c:ext>
            </c:extLst>
          </c:dPt>
          <c:dPt>
            <c:idx val="13"/>
            <c:bubble3D val="0"/>
            <c:spPr>
              <a:pattFill prst="ltUpDiag">
                <a:fgClr>
                  <a:srgbClr val="E02C1F"/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11-70B9-4039-A717-E40AAAE6A29C}"/>
              </c:ext>
            </c:extLst>
          </c:dPt>
          <c:dPt>
            <c:idx val="14"/>
            <c:bubble3D val="0"/>
            <c:spPr>
              <a:pattFill prst="ltUpDiag">
                <a:fgClr>
                  <a:srgbClr val="5A6588"/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12-70B9-4039-A717-E40AAAE6A29C}"/>
              </c:ext>
            </c:extLst>
          </c:dPt>
          <c:dPt>
            <c:idx val="15"/>
            <c:bubble3D val="0"/>
            <c:spPr>
              <a:pattFill prst="ltUpDiag">
                <a:fgClr>
                  <a:srgbClr val="E86158"/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9-9873-4A6F-9B29-7304FFDDD914}"/>
              </c:ext>
            </c:extLst>
          </c:dPt>
          <c:dLbls>
            <c:dLbl>
              <c:idx val="1"/>
              <c:layout>
                <c:manualLayout>
                  <c:x val="0.16750461065631261"/>
                  <c:y val="3.03865350164562E-2"/>
                </c:manualLayout>
              </c:layout>
              <c:numFmt formatCode="0%" sourceLinked="0"/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73-4A6F-9B29-7304FFDDD914}"/>
                </c:ext>
              </c:extLst>
            </c:dLbl>
            <c:dLbl>
              <c:idx val="2"/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873-4A6F-9B29-7304FFDDD91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B9-4039-A717-E40AAAE6A2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B9-4039-A717-E40AAAE6A2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B9-4039-A717-E40AAAE6A29C}"/>
                </c:ext>
              </c:extLst>
            </c:dLbl>
            <c:dLbl>
              <c:idx val="6"/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873-4A6F-9B29-7304FFDDD914}"/>
                </c:ext>
              </c:extLst>
            </c:dLbl>
            <c:dLbl>
              <c:idx val="7"/>
              <c:layout>
                <c:manualLayout>
                  <c:x val="-0.16731603116500593"/>
                  <c:y val="9.203416239636697E-2"/>
                </c:manualLayout>
              </c:layout>
              <c:numFmt formatCode="0.0%" sourceLinked="0"/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B9-4039-A717-E40AAAE6A29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B9-4039-A717-E40AAAE6A29C}"/>
                </c:ext>
              </c:extLst>
            </c:dLbl>
            <c:dLbl>
              <c:idx val="9"/>
              <c:layout>
                <c:manualLayout>
                  <c:x val="-0.175942701019564"/>
                  <c:y val="-4.6850477023705372E-2"/>
                </c:manualLayout>
              </c:layout>
              <c:numFmt formatCode="0%" sourceLinked="0"/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B9-4039-A717-E40AAAE6A29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B9-4039-A717-E40AAAE6A29C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4293-46FE-8B47-2350727370E2}"/>
                </c:ext>
              </c:extLst>
            </c:dLbl>
            <c:dLbl>
              <c:idx val="12"/>
              <c:layout>
                <c:manualLayout>
                  <c:x val="-0.18888817797413993"/>
                  <c:y val="-7.6190476190476225E-2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93-46FE-8B47-2350727370E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B9-4039-A717-E40AAAE6A29C}"/>
                </c:ext>
              </c:extLst>
            </c:dLbl>
            <c:dLbl>
              <c:idx val="14"/>
              <c:layout>
                <c:manualLayout>
                  <c:x val="-0.13755807518709218"/>
                  <c:y val="-0.15266091738532683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B9-4039-A717-E40AAAE6A29C}"/>
                </c:ext>
              </c:extLst>
            </c:dLbl>
            <c:dLbl>
              <c:idx val="15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9873-4A6F-9B29-7304FFDDD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'5.1'!$A$26:$A$41</c:f>
              <c:strCache>
                <c:ptCount val="16"/>
                <c:pt idx="0">
                  <c:v>Biomasa</c:v>
                </c:pt>
                <c:pt idx="1">
                  <c:v>Bioplyn</c:v>
                </c:pt>
                <c:pt idx="2">
                  <c:v>Černé uhlí</c:v>
                </c:pt>
                <c:pt idx="3">
                  <c:v>Elektrická energie</c:v>
                </c:pt>
                <c:pt idx="4">
                  <c:v>Energie prostředí (tepelné čerpadlo)</c:v>
                </c:pt>
                <c:pt idx="5">
                  <c:v>Energie Slunce (solární kolektor)</c:v>
                </c:pt>
                <c:pt idx="6">
                  <c:v>Hnědé uhlí</c:v>
                </c:pt>
                <c:pt idx="7">
                  <c:v>Jaderné palivo</c:v>
                </c:pt>
                <c:pt idx="8">
                  <c:v>Koks</c:v>
                </c:pt>
                <c:pt idx="9">
                  <c:v>Odpadní teplo</c:v>
                </c:pt>
                <c:pt idx="10">
                  <c:v>Ostatní kapalná paliva</c:v>
                </c:pt>
                <c:pt idx="11">
                  <c:v>Ostatní pevná paliva</c:v>
                </c:pt>
                <c:pt idx="12">
                  <c:v>Ostatní plyny</c:v>
                </c:pt>
                <c:pt idx="13">
                  <c:v>Ostatní</c:v>
                </c:pt>
                <c:pt idx="14">
                  <c:v>Topné oleje</c:v>
                </c:pt>
                <c:pt idx="15">
                  <c:v>Zemní plyn</c:v>
                </c:pt>
              </c:strCache>
            </c:strRef>
          </c:cat>
          <c:val>
            <c:numRef>
              <c:f>'5.1'!$B$26:$B$41</c:f>
              <c:numCache>
                <c:formatCode>#\ ##0.0</c:formatCode>
                <c:ptCount val="16"/>
                <c:pt idx="0">
                  <c:v>1961.696502</c:v>
                </c:pt>
                <c:pt idx="1">
                  <c:v>101.45008600000001</c:v>
                </c:pt>
                <c:pt idx="2">
                  <c:v>756.71376200000009</c:v>
                </c:pt>
                <c:pt idx="3">
                  <c:v>22.163941000000001</c:v>
                </c:pt>
                <c:pt idx="4">
                  <c:v>10.640073000000001</c:v>
                </c:pt>
                <c:pt idx="5">
                  <c:v>0.28432500000000005</c:v>
                </c:pt>
                <c:pt idx="6">
                  <c:v>5000.1410729999998</c:v>
                </c:pt>
                <c:pt idx="7">
                  <c:v>171.11395999999999</c:v>
                </c:pt>
                <c:pt idx="8">
                  <c:v>0</c:v>
                </c:pt>
                <c:pt idx="9">
                  <c:v>319.61058100000002</c:v>
                </c:pt>
                <c:pt idx="10">
                  <c:v>9.6491109999999995</c:v>
                </c:pt>
                <c:pt idx="11">
                  <c:v>742.27015199999994</c:v>
                </c:pt>
                <c:pt idx="12">
                  <c:v>414.13937700000002</c:v>
                </c:pt>
                <c:pt idx="13">
                  <c:v>0.28148799999999996</c:v>
                </c:pt>
                <c:pt idx="14">
                  <c:v>12.322866999999999</c:v>
                </c:pt>
                <c:pt idx="15">
                  <c:v>3181.1737900000016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873-4A6F-9B29-7304FFDDD91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5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F57-466C-BAA9-D24AC6218E6A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F57-466C-BAA9-D24AC6218E6A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4F57-466C-BAA9-D24AC6218E6A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4F57-466C-BAA9-D24AC6218E6A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4F57-466C-BAA9-D24AC6218E6A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4F57-466C-BAA9-D24AC6218E6A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4F57-466C-BAA9-D24AC6218E6A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4F57-466C-BAA9-D24AC6218E6A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4F57-466C-BAA9-D24AC6218E6A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4F57-466C-BAA9-D24AC6218E6A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4F57-466C-BAA9-D24AC6218E6A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4F57-466C-BAA9-D24AC6218E6A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4F57-466C-BAA9-D24AC6218E6A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4F57-466C-BAA9-D24AC6218E6A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4F57-466C-BAA9-D24AC6218E6A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4F57-466C-BAA9-D24AC6218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tx2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tx2"/>
                </a:solidFill>
              </a:rPr>
              <a:t>sektorů</a:t>
            </a:r>
            <a:r>
              <a:rPr lang="cs-CZ" sz="1000" baseline="0">
                <a:solidFill>
                  <a:schemeClr val="tx2"/>
                </a:solidFill>
              </a:rPr>
              <a:t> národního hospodářství</a:t>
            </a:r>
            <a:r>
              <a:rPr lang="cs-CZ" sz="1000">
                <a:solidFill>
                  <a:schemeClr val="tx2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2.6990647660880451E-3"/>
          <c:y val="7.6037887224437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531919219025079E-2"/>
          <c:y val="0.25069991251093615"/>
          <c:w val="0.65337529325185317"/>
          <c:h val="0.551472940882389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'8.5'!$A$27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('8.5'!$B$27,'8.5'!$D$27,'8.5'!$F$27)</c:f>
              <c:numCache>
                <c:formatCode>#\ ##0.0</c:formatCode>
                <c:ptCount val="3"/>
                <c:pt idx="0">
                  <c:v>13040.821</c:v>
                </c:pt>
                <c:pt idx="1">
                  <c:v>9509.016999999998</c:v>
                </c:pt>
                <c:pt idx="2">
                  <c:v>5011.3389999999999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B1-49C0-959A-DDCB6551FDAE}"/>
            </c:ext>
          </c:extLst>
        </c:ser>
        <c:ser>
          <c:idx val="1"/>
          <c:order val="1"/>
          <c:tx>
            <c:strRef>
              <c:f>'8.5'!$A$28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('8.5'!$B$28,'8.5'!$D$28,'8.5'!$F$28)</c:f>
              <c:numCache>
                <c:formatCode>#\ ##0.0</c:formatCode>
                <c:ptCount val="3"/>
                <c:pt idx="0">
                  <c:v>3872.19</c:v>
                </c:pt>
                <c:pt idx="1">
                  <c:v>1688.16</c:v>
                </c:pt>
                <c:pt idx="2">
                  <c:v>1067.1399999999999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B1-49C0-959A-DDCB6551FDAE}"/>
            </c:ext>
          </c:extLst>
        </c:ser>
        <c:ser>
          <c:idx val="2"/>
          <c:order val="2"/>
          <c:tx>
            <c:strRef>
              <c:f>'8.5'!$A$29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('8.5'!$B$29,'8.5'!$D$29,'8.5'!$F$29)</c:f>
              <c:numCache>
                <c:formatCode>#\ ##0.0</c:formatCode>
                <c:ptCount val="3"/>
                <c:pt idx="0">
                  <c:v>186.63000000000002</c:v>
                </c:pt>
                <c:pt idx="1">
                  <c:v>38.28</c:v>
                </c:pt>
                <c:pt idx="2">
                  <c:v>11.15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B1-49C0-959A-DDCB6551FDAE}"/>
            </c:ext>
          </c:extLst>
        </c:ser>
        <c:ser>
          <c:idx val="3"/>
          <c:order val="3"/>
          <c:tx>
            <c:strRef>
              <c:f>'8.5'!$A$30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('8.5'!$B$30,'8.5'!$D$30,'8.5'!$F$30)</c:f>
              <c:numCache>
                <c:formatCode>#\ ##0.0</c:formatCode>
                <c:ptCount val="3"/>
                <c:pt idx="0">
                  <c:v>276.07</c:v>
                </c:pt>
                <c:pt idx="1">
                  <c:v>71.48</c:v>
                </c:pt>
                <c:pt idx="2">
                  <c:v>45.839999999999996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B1-49C0-959A-DDCB6551FDAE}"/>
            </c:ext>
          </c:extLst>
        </c:ser>
        <c:ser>
          <c:idx val="4"/>
          <c:order val="4"/>
          <c:tx>
            <c:strRef>
              <c:f>'8.5'!$A$31</c:f>
              <c:strCache>
                <c:ptCount val="1"/>
                <c:pt idx="0">
                  <c:v>Zemědělství a lesnictví</c:v>
                </c:pt>
              </c:strCache>
            </c:strRef>
          </c:tx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('8.5'!$B$31,'8.5'!$D$31,'8.5'!$F$31)</c:f>
              <c:numCache>
                <c:formatCode>#\ ##0.0</c:formatCode>
                <c:ptCount val="3"/>
                <c:pt idx="0">
                  <c:v>5699.9430000000002</c:v>
                </c:pt>
                <c:pt idx="1">
                  <c:v>3697.2040000000002</c:v>
                </c:pt>
                <c:pt idx="2">
                  <c:v>2364.34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B1-49C0-959A-DDCB6551FDAE}"/>
            </c:ext>
          </c:extLst>
        </c:ser>
        <c:ser>
          <c:idx val="5"/>
          <c:order val="5"/>
          <c:tx>
            <c:strRef>
              <c:f>'8.5'!$A$32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('8.5'!$B$32,'8.5'!$D$32,'8.5'!$F$32)</c:f>
              <c:numCache>
                <c:formatCode>#\ ##0.0</c:formatCode>
                <c:ptCount val="3"/>
                <c:pt idx="0">
                  <c:v>54614.158000000003</c:v>
                </c:pt>
                <c:pt idx="1">
                  <c:v>37847.773000000001</c:v>
                </c:pt>
                <c:pt idx="2">
                  <c:v>22381.352999999999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B1-49C0-959A-DDCB6551FDAE}"/>
            </c:ext>
          </c:extLst>
        </c:ser>
        <c:ser>
          <c:idx val="6"/>
          <c:order val="6"/>
          <c:tx>
            <c:strRef>
              <c:f>'8.5'!$A$33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('8.5'!$B$33,'8.5'!$D$33,'8.5'!$F$33)</c:f>
              <c:numCache>
                <c:formatCode>#\ ##0.0</c:formatCode>
                <c:ptCount val="3"/>
                <c:pt idx="0">
                  <c:v>37522.421999999991</c:v>
                </c:pt>
                <c:pt idx="1">
                  <c:v>10560.324000000002</c:v>
                </c:pt>
                <c:pt idx="2">
                  <c:v>6037.8689999999997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B1-49C0-959A-DDCB6551FDAE}"/>
            </c:ext>
          </c:extLst>
        </c:ser>
        <c:ser>
          <c:idx val="7"/>
          <c:order val="7"/>
          <c:tx>
            <c:strRef>
              <c:f>'8.5'!$A$34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('8.5'!$B$34,'8.5'!$D$34,'8.5'!$F$34)</c:f>
              <c:numCache>
                <c:formatCode>#\ ##0.0</c:formatCode>
                <c:ptCount val="3"/>
                <c:pt idx="0">
                  <c:v>81.039999999999992</c:v>
                </c:pt>
                <c:pt idx="1">
                  <c:v>84.4</c:v>
                </c:pt>
                <c:pt idx="2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B1-49C0-959A-DDCB6551F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6978816"/>
        <c:axId val="286980352"/>
      </c:barChart>
      <c:catAx>
        <c:axId val="28697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6980352"/>
        <c:crosses val="autoZero"/>
        <c:auto val="1"/>
        <c:lblAlgn val="ctr"/>
        <c:lblOffset val="100"/>
        <c:noMultiLvlLbl val="0"/>
      </c:catAx>
      <c:valAx>
        <c:axId val="28698035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69788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accent1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2920909316302948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592781633521109E-2"/>
          <c:y val="0.27588277344330603"/>
          <c:w val="0.86679862645627792"/>
          <c:h val="0.2754368746505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'8.5'!$A$38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'8.5'!$B$38</c:f>
              <c:numCache>
                <c:formatCode>0.0%</c:formatCode>
                <c:ptCount val="1"/>
                <c:pt idx="0">
                  <c:v>1.7299177617125419E-2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5E-4BE5-871E-3DB8301B520D}"/>
            </c:ext>
          </c:extLst>
        </c:ser>
        <c:ser>
          <c:idx val="1"/>
          <c:order val="1"/>
          <c:tx>
            <c:strRef>
              <c:f>'8.5'!$A$39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'8.5'!$B$39</c:f>
              <c:numCache>
                <c:formatCode>0.0%</c:formatCode>
                <c:ptCount val="1"/>
                <c:pt idx="0">
                  <c:v>2.5950303272455504E-2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5E-4BE5-871E-3DB8301B520D}"/>
            </c:ext>
          </c:extLst>
        </c:ser>
        <c:ser>
          <c:idx val="2"/>
          <c:order val="2"/>
          <c:tx>
            <c:strRef>
              <c:f>'8.5'!$A$40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'8.5'!$B$40</c:f>
              <c:numCache>
                <c:formatCode>0.0%</c:formatCode>
                <c:ptCount val="1"/>
                <c:pt idx="0">
                  <c:v>1.9897573795833456E-2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5E-4BE5-871E-3DB8301B5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032064"/>
        <c:axId val="287033600"/>
      </c:barChart>
      <c:catAx>
        <c:axId val="287032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87033600"/>
        <c:crosses val="autoZero"/>
        <c:auto val="1"/>
        <c:lblAlgn val="ctr"/>
        <c:lblOffset val="100"/>
        <c:noMultiLvlLbl val="0"/>
      </c:catAx>
      <c:valAx>
        <c:axId val="287033600"/>
        <c:scaling>
          <c:orientation val="minMax"/>
          <c:max val="0.30000000000000004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7032064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1.5162396231415507E-3"/>
          <c:y val="0.76406173692914925"/>
          <c:w val="0.59974858669514242"/>
          <c:h val="0.23593853311838942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rgbClr val="233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Dodávky tepla podle paliv (GJ)</a:t>
            </a:r>
          </a:p>
        </c:rich>
      </c:tx>
      <c:layout>
        <c:manualLayout>
          <c:xMode val="edge"/>
          <c:yMode val="edge"/>
          <c:x val="1.2247503206054425E-3"/>
          <c:y val="4.1151285518635811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'8.5'!$A$10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('8.5'!$B$10,'8.5'!$D$10,'8.5'!$F$10)</c:f>
              <c:numCache>
                <c:formatCode>#\ ##0.0</c:formatCode>
                <c:ptCount val="3"/>
                <c:pt idx="0">
                  <c:v>55924.82</c:v>
                </c:pt>
                <c:pt idx="1">
                  <c:v>33113.150999999998</c:v>
                </c:pt>
                <c:pt idx="2">
                  <c:v>17944.671999999999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C-4332-BEC4-2ACA99A4C3FB}"/>
            </c:ext>
          </c:extLst>
        </c:ser>
        <c:ser>
          <c:idx val="1"/>
          <c:order val="1"/>
          <c:tx>
            <c:strRef>
              <c:f>'8.5'!$A$11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('8.5'!$B$11,'8.5'!$D$11,'8.5'!$F$11)</c:f>
              <c:numCache>
                <c:formatCode>#\ ##0.0</c:formatCode>
                <c:ptCount val="3"/>
                <c:pt idx="0">
                  <c:v>3375.7169999999996</c:v>
                </c:pt>
                <c:pt idx="1">
                  <c:v>2008.0739999999998</c:v>
                </c:pt>
                <c:pt idx="2">
                  <c:v>1264.7530000000002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C-4332-BEC4-2ACA99A4C3FB}"/>
            </c:ext>
          </c:extLst>
        </c:ser>
        <c:ser>
          <c:idx val="2"/>
          <c:order val="2"/>
          <c:tx>
            <c:strRef>
              <c:f>'8.5'!$A$12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('8.5'!$B$12,'8.5'!$D$12,'8.5'!$F$12)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0C-4332-BEC4-2ACA99A4C3FB}"/>
            </c:ext>
          </c:extLst>
        </c:ser>
        <c:ser>
          <c:idx val="3"/>
          <c:order val="3"/>
          <c:tx>
            <c:strRef>
              <c:f>'8.5'!$A$13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('8.5'!$B$13,'8.5'!$D$13,'8.5'!$F$13)</c:f>
              <c:numCache>
                <c:formatCode>#\ ##0.0</c:formatCode>
                <c:ptCount val="3"/>
                <c:pt idx="0">
                  <c:v>414.81000000000006</c:v>
                </c:pt>
                <c:pt idx="1">
                  <c:v>133.69999999999999</c:v>
                </c:pt>
                <c:pt idx="2">
                  <c:v>129.22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C-4332-BEC4-2ACA99A4C3FB}"/>
            </c:ext>
          </c:extLst>
        </c:ser>
        <c:ser>
          <c:idx val="4"/>
          <c:order val="4"/>
          <c:tx>
            <c:strRef>
              <c:f>'8.5'!$A$14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('8.5'!$B$14,'8.5'!$D$14,'8.5'!$F$14)</c:f>
              <c:numCache>
                <c:formatCode>#\ ##0.0</c:formatCode>
                <c:ptCount val="3"/>
                <c:pt idx="0">
                  <c:v>198.26000000000002</c:v>
                </c:pt>
                <c:pt idx="1">
                  <c:v>428.35</c:v>
                </c:pt>
                <c:pt idx="2">
                  <c:v>297.39999999999998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0C-4332-BEC4-2ACA99A4C3FB}"/>
            </c:ext>
          </c:extLst>
        </c:ser>
        <c:ser>
          <c:idx val="5"/>
          <c:order val="5"/>
          <c:tx>
            <c:strRef>
              <c:f>'8.5'!$A$15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('8.5'!$B$15,'8.5'!$D$15,'8.5'!$F$15)</c:f>
              <c:numCache>
                <c:formatCode>#\ ##0.0</c:formatCode>
                <c:ptCount val="3"/>
                <c:pt idx="0">
                  <c:v>19.2</c:v>
                </c:pt>
                <c:pt idx="1">
                  <c:v>22.4</c:v>
                </c:pt>
                <c:pt idx="2">
                  <c:v>26.21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0C-4332-BEC4-2ACA99A4C3FB}"/>
            </c:ext>
          </c:extLst>
        </c:ser>
        <c:ser>
          <c:idx val="6"/>
          <c:order val="6"/>
          <c:tx>
            <c:strRef>
              <c:f>'8.5'!$A$16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('8.5'!$B$16,'8.5'!$D$16,'8.5'!$F$16)</c:f>
              <c:numCache>
                <c:formatCode>#\ ##0.0</c:formatCode>
                <c:ptCount val="3"/>
                <c:pt idx="0">
                  <c:v>11651.573</c:v>
                </c:pt>
                <c:pt idx="1">
                  <c:v>246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332-BEC4-2ACA99A4C3FB}"/>
            </c:ext>
          </c:extLst>
        </c:ser>
        <c:ser>
          <c:idx val="7"/>
          <c:order val="7"/>
          <c:tx>
            <c:strRef>
              <c:f>'8.5'!$A$17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('8.5'!$B$17,'8.5'!$D$17,'8.5'!$F$17)</c:f>
              <c:numCache>
                <c:formatCode>#\ ##0.0</c:formatCode>
                <c:ptCount val="3"/>
                <c:pt idx="0">
                  <c:v>3735.5</c:v>
                </c:pt>
                <c:pt idx="1">
                  <c:v>1639.28</c:v>
                </c:pt>
                <c:pt idx="2">
                  <c:v>1051.8399999999999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0C-4332-BEC4-2ACA99A4C3FB}"/>
            </c:ext>
          </c:extLst>
        </c:ser>
        <c:ser>
          <c:idx val="8"/>
          <c:order val="8"/>
          <c:tx>
            <c:strRef>
              <c:f>'8.5'!$A$18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('8.5'!$B$18,'8.5'!$D$18,'8.5'!$F$18)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0C-4332-BEC4-2ACA99A4C3FB}"/>
            </c:ext>
          </c:extLst>
        </c:ser>
        <c:ser>
          <c:idx val="9"/>
          <c:order val="9"/>
          <c:tx>
            <c:strRef>
              <c:f>'8.5'!$A$19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('8.5'!$B$19,'8.5'!$D$19,'8.5'!$F$19)</c:f>
              <c:numCache>
                <c:formatCode>#\ ##0.0</c:formatCode>
                <c:ptCount val="3"/>
                <c:pt idx="0">
                  <c:v>1300.066</c:v>
                </c:pt>
                <c:pt idx="1">
                  <c:v>1203.972</c:v>
                </c:pt>
                <c:pt idx="2">
                  <c:v>1161.6120000000001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0C-4332-BEC4-2ACA99A4C3FB}"/>
            </c:ext>
          </c:extLst>
        </c:ser>
        <c:ser>
          <c:idx val="10"/>
          <c:order val="10"/>
          <c:tx>
            <c:strRef>
              <c:f>'8.5'!$A$20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('8.5'!$B$20,'8.5'!$D$20,'8.5'!$F$20)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0C-4332-BEC4-2ACA99A4C3FB}"/>
            </c:ext>
          </c:extLst>
        </c:ser>
        <c:ser>
          <c:idx val="11"/>
          <c:order val="11"/>
          <c:tx>
            <c:strRef>
              <c:f>'8.5'!$A$21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('8.5'!$B$21,'8.5'!$D$21,'8.5'!$F$21)</c:f>
              <c:numCache>
                <c:formatCode>#\ ##0.0</c:formatCode>
                <c:ptCount val="3"/>
                <c:pt idx="0">
                  <c:v>1017.362</c:v>
                </c:pt>
                <c:pt idx="1">
                  <c:v>351.75400000000002</c:v>
                </c:pt>
                <c:pt idx="2">
                  <c:v>354.68099999999998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0C-4332-BEC4-2ACA99A4C3FB}"/>
            </c:ext>
          </c:extLst>
        </c:ser>
        <c:ser>
          <c:idx val="12"/>
          <c:order val="12"/>
          <c:tx>
            <c:strRef>
              <c:f>'8.5'!$A$22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('8.5'!$B$22,'8.5'!$D$22,'8.5'!$F$22)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40C-4332-BEC4-2ACA99A4C3FB}"/>
            </c:ext>
          </c:extLst>
        </c:ser>
        <c:ser>
          <c:idx val="13"/>
          <c:order val="13"/>
          <c:tx>
            <c:strRef>
              <c:f>'8.5'!$A$23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('8.5'!$B$23,'8.5'!$D$23,'8.5'!$F$23)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40C-4332-BEC4-2ACA99A4C3FB}"/>
            </c:ext>
          </c:extLst>
        </c:ser>
        <c:ser>
          <c:idx val="14"/>
          <c:order val="14"/>
          <c:tx>
            <c:strRef>
              <c:f>'8.5'!$A$24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5A658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('8.5'!$B$24,'8.5'!$D$24,'8.5'!$F$24)</c:f>
              <c:numCache>
                <c:formatCode>#\ ##0.0</c:formatCode>
                <c:ptCount val="3"/>
                <c:pt idx="0">
                  <c:v>13</c:v>
                </c:pt>
                <c:pt idx="1">
                  <c:v>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40C-4332-BEC4-2ACA99A4C3FB}"/>
            </c:ext>
          </c:extLst>
        </c:ser>
        <c:ser>
          <c:idx val="15"/>
          <c:order val="15"/>
          <c:tx>
            <c:strRef>
              <c:f>'8.5'!$A$25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'8.5'!$C$38:$E$38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('8.5'!$B$25,'8.5'!$D$25,'8.5'!$F$25)</c:f>
              <c:numCache>
                <c:formatCode>#\ ##0.0</c:formatCode>
                <c:ptCount val="3"/>
                <c:pt idx="0">
                  <c:v>53806.94200000001</c:v>
                </c:pt>
                <c:pt idx="1">
                  <c:v>37138.021000000001</c:v>
                </c:pt>
                <c:pt idx="2">
                  <c:v>22791.495000000003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40C-4332-BEC4-2ACA99A4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6905088"/>
        <c:axId val="286906624"/>
      </c:barChart>
      <c:catAx>
        <c:axId val="28690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6906624"/>
        <c:crosses val="autoZero"/>
        <c:auto val="1"/>
        <c:lblAlgn val="ctr"/>
        <c:lblOffset val="100"/>
        <c:noMultiLvlLbl val="0"/>
      </c:catAx>
      <c:valAx>
        <c:axId val="286906624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6905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13EF-4B87-8848-FCF0A19B1B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2-13EF-4B87-8848-FCF0A19B1B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13EF-4B87-8848-FCF0A19B1B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4-13EF-4B87-8848-FCF0A19B1B2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5-13EF-4B87-8848-FCF0A19B1B2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6-13EF-4B87-8848-FCF0A19B1B2C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13EF-4B87-8848-FCF0A19B1B2C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0-0875-4A16-9BC1-0D39CE297F06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0875-4A16-9BC1-0D39CE297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654E-4B39-8912-AE424469FADD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654E-4B39-8912-AE424469FADD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654E-4B39-8912-AE424469FADD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654E-4B39-8912-AE424469FADD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654E-4B39-8912-AE424469FADD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654E-4B39-8912-AE424469FADD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654E-4B39-8912-AE424469FADD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654E-4B39-8912-AE424469FADD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654E-4B39-8912-AE424469FADD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654E-4B39-8912-AE424469FADD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654E-4B39-8912-AE424469FADD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654E-4B39-8912-AE424469FADD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654E-4B39-8912-AE424469FADD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654E-4B39-8912-AE424469FADD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654E-4B39-8912-AE424469FADD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654E-4B39-8912-AE424469F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accent1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accent1"/>
                </a:solidFill>
              </a:rPr>
              <a:t>sektorů</a:t>
            </a:r>
            <a:r>
              <a:rPr lang="cs-CZ" sz="1000" baseline="0">
                <a:solidFill>
                  <a:schemeClr val="accent1"/>
                </a:solidFill>
              </a:rPr>
              <a:t> národního hospodářství</a:t>
            </a:r>
            <a:r>
              <a:rPr lang="cs-CZ" sz="1000">
                <a:solidFill>
                  <a:schemeClr val="accent1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7.410497524529088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198914290335355E-2"/>
          <c:y val="0.20676643896334151"/>
          <c:w val="0.61241682696674693"/>
          <c:h val="0.574433262067407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'8.6'!$A$28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('8.6'!$B$28,'8.6'!$D$28,'8.6'!$F$28)</c:f>
              <c:numCache>
                <c:formatCode>#\ ##0.0</c:formatCode>
                <c:ptCount val="3"/>
                <c:pt idx="0">
                  <c:v>57313.370999999999</c:v>
                </c:pt>
                <c:pt idx="1">
                  <c:v>46231.688999999998</c:v>
                </c:pt>
                <c:pt idx="2">
                  <c:v>40858.707999999999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6-434E-9A23-488B9CF28F3E}"/>
            </c:ext>
          </c:extLst>
        </c:ser>
        <c:ser>
          <c:idx val="1"/>
          <c:order val="1"/>
          <c:tx>
            <c:strRef>
              <c:f>'8.6'!$A$29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('8.6'!$B$29,'8.6'!$D$29,'8.6'!$F$29)</c:f>
              <c:numCache>
                <c:formatCode>#\ ##0.0</c:formatCode>
                <c:ptCount val="3"/>
                <c:pt idx="0">
                  <c:v>1117.8499999999999</c:v>
                </c:pt>
                <c:pt idx="1">
                  <c:v>591.30999999999995</c:v>
                </c:pt>
                <c:pt idx="2">
                  <c:v>226.3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C6-434E-9A23-488B9CF28F3E}"/>
            </c:ext>
          </c:extLst>
        </c:ser>
        <c:ser>
          <c:idx val="2"/>
          <c:order val="2"/>
          <c:tx>
            <c:strRef>
              <c:f>'8.6'!$A$30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('8.6'!$B$30,'8.6'!$D$30,'8.6'!$F$30)</c:f>
              <c:numCache>
                <c:formatCode>#\ ##0.0</c:formatCode>
                <c:ptCount val="3"/>
                <c:pt idx="0">
                  <c:v>1133.0999999999999</c:v>
                </c:pt>
                <c:pt idx="1">
                  <c:v>524.6</c:v>
                </c:pt>
                <c:pt idx="2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C6-434E-9A23-488B9CF28F3E}"/>
            </c:ext>
          </c:extLst>
        </c:ser>
        <c:ser>
          <c:idx val="3"/>
          <c:order val="3"/>
          <c:tx>
            <c:strRef>
              <c:f>'8.6'!$A$31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('8.6'!$B$31,'8.6'!$D$31,'8.6'!$F$31)</c:f>
              <c:numCache>
                <c:formatCode>#\ ##0.0</c:formatCode>
                <c:ptCount val="3"/>
                <c:pt idx="0">
                  <c:v>451</c:v>
                </c:pt>
                <c:pt idx="1">
                  <c:v>189</c:v>
                </c:pt>
                <c:pt idx="2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C6-434E-9A23-488B9CF28F3E}"/>
            </c:ext>
          </c:extLst>
        </c:ser>
        <c:ser>
          <c:idx val="4"/>
          <c:order val="4"/>
          <c:tx>
            <c:strRef>
              <c:f>'8.6'!$A$32</c:f>
              <c:strCache>
                <c:ptCount val="1"/>
                <c:pt idx="0">
                  <c:v>Zemědělství a lesnictví</c:v>
                </c:pt>
              </c:strCache>
            </c:strRef>
          </c:tx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('8.6'!$B$32,'8.6'!$D$32,'8.6'!$F$32)</c:f>
              <c:numCache>
                <c:formatCode>#\ ##0.0</c:formatCode>
                <c:ptCount val="3"/>
                <c:pt idx="0">
                  <c:v>76</c:v>
                </c:pt>
                <c:pt idx="1">
                  <c:v>49</c:v>
                </c:pt>
                <c:pt idx="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C6-434E-9A23-488B9CF28F3E}"/>
            </c:ext>
          </c:extLst>
        </c:ser>
        <c:ser>
          <c:idx val="5"/>
          <c:order val="5"/>
          <c:tx>
            <c:strRef>
              <c:f>'8.6'!$A$33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('8.6'!$B$33,'8.6'!$D$33,'8.6'!$F$33)</c:f>
              <c:numCache>
                <c:formatCode>#\ ##0.0</c:formatCode>
                <c:ptCount val="3"/>
                <c:pt idx="0">
                  <c:v>111329.67</c:v>
                </c:pt>
                <c:pt idx="1">
                  <c:v>57213.637000000002</c:v>
                </c:pt>
                <c:pt idx="2">
                  <c:v>30498.601999999995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C6-434E-9A23-488B9CF28F3E}"/>
            </c:ext>
          </c:extLst>
        </c:ser>
        <c:ser>
          <c:idx val="6"/>
          <c:order val="6"/>
          <c:tx>
            <c:strRef>
              <c:f>'8.6'!$A$34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('8.6'!$B$34,'8.6'!$D$34,'8.6'!$F$34)</c:f>
              <c:numCache>
                <c:formatCode>#\ ##0.0</c:formatCode>
                <c:ptCount val="3"/>
                <c:pt idx="0">
                  <c:v>79401.891999999978</c:v>
                </c:pt>
                <c:pt idx="1">
                  <c:v>36596.158999999992</c:v>
                </c:pt>
                <c:pt idx="2">
                  <c:v>20361.492000000002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C6-434E-9A23-488B9CF28F3E}"/>
            </c:ext>
          </c:extLst>
        </c:ser>
        <c:ser>
          <c:idx val="7"/>
          <c:order val="7"/>
          <c:tx>
            <c:strRef>
              <c:f>'8.6'!$A$35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('8.6'!$B$35,'8.6'!$D$35,'8.6'!$F$35)</c:f>
              <c:numCache>
                <c:formatCode>#\ ##0.0</c:formatCode>
                <c:ptCount val="3"/>
                <c:pt idx="0">
                  <c:v>3109.6759999999999</c:v>
                </c:pt>
                <c:pt idx="1">
                  <c:v>2476.364</c:v>
                </c:pt>
                <c:pt idx="2">
                  <c:v>2288.0859999999998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C6-434E-9A23-488B9CF28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6819840"/>
        <c:axId val="286821376"/>
      </c:barChart>
      <c:catAx>
        <c:axId val="28681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6821376"/>
        <c:crosses val="autoZero"/>
        <c:auto val="1"/>
        <c:lblAlgn val="ctr"/>
        <c:lblOffset val="100"/>
        <c:noMultiLvlLbl val="0"/>
      </c:catAx>
      <c:valAx>
        <c:axId val="286821376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6819840"/>
        <c:crosses val="autoZero"/>
        <c:crossBetween val="between"/>
        <c:majorUnit val="10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accent1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2920909316302948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001674014869284"/>
          <c:y val="0.20117725284339458"/>
          <c:w val="0.78119817301062278"/>
          <c:h val="0.3070845144356955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'8.6'!$A$38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'8.6'!$B$38</c:f>
              <c:numCache>
                <c:formatCode>0.0%</c:formatCode>
                <c:ptCount val="1"/>
                <c:pt idx="0">
                  <c:v>2.6125165576114273E-2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9C-46A4-A3E1-0DDC2617E363}"/>
            </c:ext>
          </c:extLst>
        </c:ser>
        <c:ser>
          <c:idx val="1"/>
          <c:order val="1"/>
          <c:tx>
            <c:strRef>
              <c:f>'8.6'!$A$39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'8.6'!$B$39</c:f>
              <c:numCache>
                <c:formatCode>0.0%</c:formatCode>
                <c:ptCount val="1"/>
                <c:pt idx="0">
                  <c:v>2.7739434759546738E-2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9C-46A4-A3E1-0DDC2617E363}"/>
            </c:ext>
          </c:extLst>
        </c:ser>
        <c:ser>
          <c:idx val="2"/>
          <c:order val="2"/>
          <c:tx>
            <c:strRef>
              <c:f>'8.6'!$A$40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'8.6'!$B$40</c:f>
              <c:numCache>
                <c:formatCode>0.0%</c:formatCode>
                <c:ptCount val="1"/>
                <c:pt idx="0">
                  <c:v>3.85936722918283E-2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9C-46A4-A3E1-0DDC2617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458816"/>
        <c:axId val="287460352"/>
      </c:barChart>
      <c:catAx>
        <c:axId val="2874588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87460352"/>
        <c:crosses val="autoZero"/>
        <c:auto val="1"/>
        <c:lblAlgn val="ctr"/>
        <c:lblOffset val="100"/>
        <c:noMultiLvlLbl val="0"/>
      </c:catAx>
      <c:valAx>
        <c:axId val="287460352"/>
        <c:scaling>
          <c:orientation val="minMax"/>
          <c:max val="0.30000000000000004"/>
          <c:min val="0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7458816"/>
        <c:crosses val="max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6.9449477811089509E-3"/>
          <c:y val="0.65802137779689651"/>
          <c:w val="0.69069517548809689"/>
          <c:h val="0.33153826082794635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rgbClr val="233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Dodávky tepla podle paliv (GJ)</a:t>
            </a:r>
          </a:p>
        </c:rich>
      </c:tx>
      <c:layout>
        <c:manualLayout>
          <c:xMode val="edge"/>
          <c:yMode val="edge"/>
          <c:x val="1.5771851879898952E-3"/>
          <c:y val="1.620967922065904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497442402322599"/>
          <c:y val="0.22795698924731184"/>
          <c:w val="0.79622485973277224"/>
          <c:h val="0.582967741935483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'8.6'!$A$10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('8.6'!$B$10,'8.6'!$D$10,'8.6'!$F$10)</c:f>
              <c:numCache>
                <c:formatCode>#\ ##0.0</c:formatCode>
                <c:ptCount val="3"/>
                <c:pt idx="0">
                  <c:v>66713.75</c:v>
                </c:pt>
                <c:pt idx="1">
                  <c:v>58841.917999999998</c:v>
                </c:pt>
                <c:pt idx="2">
                  <c:v>7313.6949999999997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3-4E1A-9723-6717129C30F9}"/>
            </c:ext>
          </c:extLst>
        </c:ser>
        <c:ser>
          <c:idx val="1"/>
          <c:order val="1"/>
          <c:tx>
            <c:strRef>
              <c:f>'8.6'!$A$11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('8.6'!$B$11,'8.6'!$D$11,'8.6'!$F$11)</c:f>
              <c:numCache>
                <c:formatCode>#\ ##0.0</c:formatCode>
                <c:ptCount val="3"/>
                <c:pt idx="0">
                  <c:v>3050</c:v>
                </c:pt>
                <c:pt idx="1">
                  <c:v>2228</c:v>
                </c:pt>
                <c:pt idx="2">
                  <c:v>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3-4E1A-9723-6717129C30F9}"/>
            </c:ext>
          </c:extLst>
        </c:ser>
        <c:ser>
          <c:idx val="2"/>
          <c:order val="2"/>
          <c:tx>
            <c:strRef>
              <c:f>'8.6'!$A$12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('8.6'!$B$12,'8.6'!$D$12,'8.6'!$F$12)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98.35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3-4E1A-9723-6717129C30F9}"/>
            </c:ext>
          </c:extLst>
        </c:ser>
        <c:ser>
          <c:idx val="3"/>
          <c:order val="3"/>
          <c:tx>
            <c:strRef>
              <c:f>'8.6'!$A$13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('8.6'!$B$13,'8.6'!$D$13,'8.6'!$F$13)</c:f>
              <c:numCache>
                <c:formatCode>#\ ##0.0</c:formatCode>
                <c:ptCount val="3"/>
                <c:pt idx="0">
                  <c:v>510.1</c:v>
                </c:pt>
                <c:pt idx="1">
                  <c:v>239.1</c:v>
                </c:pt>
                <c:pt idx="2">
                  <c:v>487.1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3-4E1A-9723-6717129C30F9}"/>
            </c:ext>
          </c:extLst>
        </c:ser>
        <c:ser>
          <c:idx val="4"/>
          <c:order val="4"/>
          <c:tx>
            <c:strRef>
              <c:f>'8.6'!$A$14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('8.6'!$B$14,'8.6'!$D$14,'8.6'!$F$14)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03-4E1A-9723-6717129C30F9}"/>
            </c:ext>
          </c:extLst>
        </c:ser>
        <c:ser>
          <c:idx val="5"/>
          <c:order val="5"/>
          <c:tx>
            <c:strRef>
              <c:f>'8.6'!$A$15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('8.6'!$B$15,'8.6'!$D$15,'8.6'!$F$15)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03-4E1A-9723-6717129C30F9}"/>
            </c:ext>
          </c:extLst>
        </c:ser>
        <c:ser>
          <c:idx val="6"/>
          <c:order val="6"/>
          <c:tx>
            <c:strRef>
              <c:f>'8.6'!$A$16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('8.6'!$B$16,'8.6'!$D$16,'8.6'!$F$16)</c:f>
              <c:numCache>
                <c:formatCode>#\ ##0.0</c:formatCode>
                <c:ptCount val="3"/>
                <c:pt idx="0">
                  <c:v>78018.58</c:v>
                </c:pt>
                <c:pt idx="1">
                  <c:v>42682.83</c:v>
                </c:pt>
                <c:pt idx="2">
                  <c:v>69955.88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03-4E1A-9723-6717129C30F9}"/>
            </c:ext>
          </c:extLst>
        </c:ser>
        <c:ser>
          <c:idx val="7"/>
          <c:order val="7"/>
          <c:tx>
            <c:strRef>
              <c:f>'8.6'!$A$17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('8.6'!$B$17,'8.6'!$D$17,'8.6'!$F$17)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03-4E1A-9723-6717129C30F9}"/>
            </c:ext>
          </c:extLst>
        </c:ser>
        <c:ser>
          <c:idx val="8"/>
          <c:order val="8"/>
          <c:tx>
            <c:strRef>
              <c:f>'8.6'!$A$18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('8.6'!$B$18,'8.6'!$D$18,'8.6'!$F$18)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03-4E1A-9723-6717129C30F9}"/>
            </c:ext>
          </c:extLst>
        </c:ser>
        <c:ser>
          <c:idx val="9"/>
          <c:order val="9"/>
          <c:tx>
            <c:strRef>
              <c:f>'8.6'!$A$19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('8.6'!$B$19,'8.6'!$D$19,'8.6'!$F$19)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903-4E1A-9723-6717129C30F9}"/>
            </c:ext>
          </c:extLst>
        </c:ser>
        <c:ser>
          <c:idx val="10"/>
          <c:order val="10"/>
          <c:tx>
            <c:strRef>
              <c:f>'8.6'!$A$20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('8.6'!$B$20,'8.6'!$D$20,'8.6'!$F$20)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03-4E1A-9723-6717129C30F9}"/>
            </c:ext>
          </c:extLst>
        </c:ser>
        <c:ser>
          <c:idx val="11"/>
          <c:order val="11"/>
          <c:tx>
            <c:strRef>
              <c:f>'8.6'!$A$21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('8.6'!$B$21,'8.6'!$D$21,'8.6'!$F$21)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903-4E1A-9723-6717129C30F9}"/>
            </c:ext>
          </c:extLst>
        </c:ser>
        <c:ser>
          <c:idx val="12"/>
          <c:order val="12"/>
          <c:tx>
            <c:strRef>
              <c:f>'8.6'!$A$22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('8.6'!$B$22,'8.6'!$D$22,'8.6'!$F$22)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03-4E1A-9723-6717129C30F9}"/>
            </c:ext>
          </c:extLst>
        </c:ser>
        <c:ser>
          <c:idx val="13"/>
          <c:order val="13"/>
          <c:tx>
            <c:strRef>
              <c:f>'8.6'!$A$23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('8.6'!$B$23,'8.6'!$D$23,'8.6'!$F$23)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903-4E1A-9723-6717129C30F9}"/>
            </c:ext>
          </c:extLst>
        </c:ser>
        <c:ser>
          <c:idx val="14"/>
          <c:order val="14"/>
          <c:tx>
            <c:strRef>
              <c:f>'8.6'!$A$24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5A658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('8.6'!$B$24,'8.6'!$D$24,'8.6'!$F$24)</c:f>
              <c:numCache>
                <c:formatCode>#\ ##0.0</c:formatCode>
                <c:ptCount val="3"/>
                <c:pt idx="0">
                  <c:v>16.309999999999999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903-4E1A-9723-6717129C30F9}"/>
            </c:ext>
          </c:extLst>
        </c:ser>
        <c:ser>
          <c:idx val="15"/>
          <c:order val="15"/>
          <c:tx>
            <c:strRef>
              <c:f>'8.6'!$A$25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'8.6'!$C$38:$E$38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('8.6'!$B$25,'8.6'!$D$25,'8.6'!$F$25)</c:f>
              <c:numCache>
                <c:formatCode>#\ ##0.0</c:formatCode>
                <c:ptCount val="3"/>
                <c:pt idx="0">
                  <c:v>78894.258000000002</c:v>
                </c:pt>
                <c:pt idx="1">
                  <c:v>47560.780000000006</c:v>
                </c:pt>
                <c:pt idx="2">
                  <c:v>32794.995999999999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903-4E1A-9723-6717129C3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7557120"/>
        <c:axId val="287558656"/>
      </c:barChart>
      <c:catAx>
        <c:axId val="28755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7558656"/>
        <c:crosses val="autoZero"/>
        <c:auto val="1"/>
        <c:lblAlgn val="ctr"/>
        <c:lblOffset val="100"/>
        <c:noMultiLvlLbl val="0"/>
      </c:catAx>
      <c:valAx>
        <c:axId val="287558656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7557120"/>
        <c:crosses val="autoZero"/>
        <c:crossBetween val="between"/>
        <c:majorUnit val="100000"/>
        <c:minorUnit val="2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24-C7A6-41D6-8E02-335B206504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25-C7A6-41D6-8E02-335B206504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26-C7A6-41D6-8E02-335B206504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27-C7A6-41D6-8E02-335B206504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28-C7A6-41D6-8E02-335B206504B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9-C7A6-41D6-8E02-335B206504B2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2A-C7A6-41D6-8E02-335B206504B2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2B-C7A6-41D6-8E02-335B206504B2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23-C7A6-41D6-8E02-335B206504B2}"/>
            </c:ext>
          </c:extLst>
        </c:ser>
        <c:ser>
          <c:idx val="2"/>
          <c:order val="1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13-C7A6-41D6-8E02-335B206504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5-C7A6-41D6-8E02-335B206504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7-C7A6-41D6-8E02-335B206504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9-C7A6-41D6-8E02-335B206504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1B-C7A6-41D6-8E02-335B206504B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D-C7A6-41D6-8E02-335B206504B2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1F-C7A6-41D6-8E02-335B206504B2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21-C7A6-41D6-8E02-335B206504B2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22-C7A6-41D6-8E02-335B2065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DB7-49D5-B805-7FABAC77FD8B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DB7-49D5-B805-7FABAC77FD8B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FDB7-49D5-B805-7FABAC77FD8B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FDB7-49D5-B805-7FABAC77FD8B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FDB7-49D5-B805-7FABAC77FD8B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FDB7-49D5-B805-7FABAC77FD8B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FDB7-49D5-B805-7FABAC77FD8B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FDB7-49D5-B805-7FABAC77FD8B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FDB7-49D5-B805-7FABAC77FD8B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FDB7-49D5-B805-7FABAC77FD8B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FDB7-49D5-B805-7FABAC77FD8B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FDB7-49D5-B805-7FABAC77FD8B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FDB7-49D5-B805-7FABAC77FD8B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FDB7-49D5-B805-7FABAC77FD8B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FDB7-49D5-B805-7FABAC77FD8B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FDB7-49D5-B805-7FABAC77F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64E3-4E6B-A9A6-15C8143D0876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64E3-4E6B-A9A6-15C8143D0876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64E3-4E6B-A9A6-15C8143D0876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64E3-4E6B-A9A6-15C8143D0876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64E3-4E6B-A9A6-15C8143D0876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64E3-4E6B-A9A6-15C8143D0876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64E3-4E6B-A9A6-15C8143D0876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64E3-4E6B-A9A6-15C8143D0876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64E3-4E6B-A9A6-15C8143D0876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64E3-4E6B-A9A6-15C8143D0876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64E3-4E6B-A9A6-15C8143D0876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64E3-4E6B-A9A6-15C8143D0876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64E3-4E6B-A9A6-15C8143D0876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64E3-4E6B-A9A6-15C8143D0876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64E3-4E6B-A9A6-15C8143D0876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64E3-4E6B-A9A6-15C8143D0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tx2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tx2"/>
                </a:solidFill>
              </a:rPr>
              <a:t>sektorů</a:t>
            </a:r>
            <a:r>
              <a:rPr lang="cs-CZ" sz="1000" baseline="0">
                <a:solidFill>
                  <a:schemeClr val="tx2"/>
                </a:solidFill>
              </a:rPr>
              <a:t> národního hospodářství</a:t>
            </a:r>
            <a:r>
              <a:rPr lang="cs-CZ" sz="1000">
                <a:solidFill>
                  <a:schemeClr val="tx2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2.4453030715926344E-3"/>
          <c:y val="6.59742494545678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259161287294724E-2"/>
          <c:y val="0.23606582111367816"/>
          <c:w val="0.6823276432164449"/>
          <c:h val="0.589853364137866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'8.7'!$A$27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('8.7'!$B$27,'8.7'!$D$27,'8.7'!$F$27)</c:f>
              <c:numCache>
                <c:formatCode>#\ ##0.0</c:formatCode>
                <c:ptCount val="3"/>
                <c:pt idx="0">
                  <c:v>8194.5400000000009</c:v>
                </c:pt>
                <c:pt idx="1">
                  <c:v>3364.357</c:v>
                </c:pt>
                <c:pt idx="2">
                  <c:v>1694.5260000000001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3-4244-B438-4F47DB704ED5}"/>
            </c:ext>
          </c:extLst>
        </c:ser>
        <c:ser>
          <c:idx val="1"/>
          <c:order val="1"/>
          <c:tx>
            <c:strRef>
              <c:f>'8.7'!$A$28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('8.7'!$B$28,'8.7'!$D$28,'8.7'!$F$28)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83-4244-B438-4F47DB704ED5}"/>
            </c:ext>
          </c:extLst>
        </c:ser>
        <c:ser>
          <c:idx val="2"/>
          <c:order val="2"/>
          <c:tx>
            <c:strRef>
              <c:f>'8.7'!$A$29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('8.7'!$B$29,'8.7'!$D$29,'8.7'!$F$29)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83-4244-B438-4F47DB704ED5}"/>
            </c:ext>
          </c:extLst>
        </c:ser>
        <c:ser>
          <c:idx val="3"/>
          <c:order val="3"/>
          <c:tx>
            <c:strRef>
              <c:f>'8.7'!$A$30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('8.7'!$B$30,'8.7'!$D$30,'8.7'!$F$30)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83-4244-B438-4F47DB704ED5}"/>
            </c:ext>
          </c:extLst>
        </c:ser>
        <c:ser>
          <c:idx val="4"/>
          <c:order val="4"/>
          <c:tx>
            <c:strRef>
              <c:f>'8.7'!$A$31</c:f>
              <c:strCache>
                <c:ptCount val="1"/>
                <c:pt idx="0">
                  <c:v>Zemědělství a lesnictví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('8.7'!$B$31,'8.7'!$D$31,'8.7'!$F$31)</c:f>
              <c:numCache>
                <c:formatCode>#\ ##0.0</c:formatCode>
                <c:ptCount val="3"/>
                <c:pt idx="0">
                  <c:v>700.2</c:v>
                </c:pt>
                <c:pt idx="1">
                  <c:v>586.85</c:v>
                </c:pt>
                <c:pt idx="2">
                  <c:v>484.16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83-4244-B438-4F47DB704ED5}"/>
            </c:ext>
          </c:extLst>
        </c:ser>
        <c:ser>
          <c:idx val="5"/>
          <c:order val="5"/>
          <c:tx>
            <c:strRef>
              <c:f>'8.7'!$A$32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('8.7'!$B$32,'8.7'!$D$32,'8.7'!$F$32)</c:f>
              <c:numCache>
                <c:formatCode>#\ ##0.0</c:formatCode>
                <c:ptCount val="3"/>
                <c:pt idx="0">
                  <c:v>54416.433999999994</c:v>
                </c:pt>
                <c:pt idx="1">
                  <c:v>30439.012999999995</c:v>
                </c:pt>
                <c:pt idx="2">
                  <c:v>16686.903000000002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83-4244-B438-4F47DB704ED5}"/>
            </c:ext>
          </c:extLst>
        </c:ser>
        <c:ser>
          <c:idx val="6"/>
          <c:order val="6"/>
          <c:tx>
            <c:strRef>
              <c:f>'8.7'!$A$33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('8.7'!$B$33,'8.7'!$D$33,'8.7'!$F$33)</c:f>
              <c:numCache>
                <c:formatCode>#\ ##0.0</c:formatCode>
                <c:ptCount val="3"/>
                <c:pt idx="0">
                  <c:v>27162.587</c:v>
                </c:pt>
                <c:pt idx="1">
                  <c:v>14323.297</c:v>
                </c:pt>
                <c:pt idx="2">
                  <c:v>6554.7980000000007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83-4244-B438-4F47DB704ED5}"/>
            </c:ext>
          </c:extLst>
        </c:ser>
        <c:ser>
          <c:idx val="7"/>
          <c:order val="7"/>
          <c:tx>
            <c:strRef>
              <c:f>'8.7'!$A$34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('8.7'!$B$34,'8.7'!$D$34,'8.7'!$F$34)</c:f>
              <c:numCache>
                <c:formatCode>#\ ##0.0</c:formatCode>
                <c:ptCount val="3"/>
                <c:pt idx="0">
                  <c:v>728.53600000000006</c:v>
                </c:pt>
                <c:pt idx="1">
                  <c:v>325.34800000000001</c:v>
                </c:pt>
                <c:pt idx="2">
                  <c:v>161.01599999999999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883-4244-B438-4F47DB704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7930624"/>
        <c:axId val="287936512"/>
      </c:barChart>
      <c:catAx>
        <c:axId val="28793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7936512"/>
        <c:crosses val="autoZero"/>
        <c:auto val="1"/>
        <c:lblAlgn val="ctr"/>
        <c:lblOffset val="100"/>
        <c:noMultiLvlLbl val="0"/>
      </c:catAx>
      <c:valAx>
        <c:axId val="287936512"/>
        <c:scaling>
          <c:orientation val="minMax"/>
          <c:max val="200000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79306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4.3058406479069117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277624328372563E-2"/>
          <c:y val="0.22826396700412449"/>
          <c:w val="0.86679862645627792"/>
          <c:h val="0.2754368746505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'8.7'!$A$38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'8.7'!$B$38</c:f>
              <c:numCache>
                <c:formatCode>0.0%</c:formatCode>
                <c:ptCount val="1"/>
                <c:pt idx="0">
                  <c:v>1.0209936652299524E-2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9-4A0F-82BA-035962860AF3}"/>
            </c:ext>
          </c:extLst>
        </c:ser>
        <c:ser>
          <c:idx val="1"/>
          <c:order val="1"/>
          <c:tx>
            <c:strRef>
              <c:f>'8.7'!$A$39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'8.7'!$B$39</c:f>
              <c:numCache>
                <c:formatCode>0.0%</c:formatCode>
                <c:ptCount val="1"/>
                <c:pt idx="0">
                  <c:v>1.4728842517528344E-2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A9-4A0F-82BA-035962860AF3}"/>
            </c:ext>
          </c:extLst>
        </c:ser>
        <c:ser>
          <c:idx val="2"/>
          <c:order val="2"/>
          <c:tx>
            <c:strRef>
              <c:f>'8.7'!$A$40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'8.7'!$B$40</c:f>
              <c:numCache>
                <c:formatCode>0.0%</c:formatCode>
                <c:ptCount val="1"/>
                <c:pt idx="0">
                  <c:v>2.1109169335838424E-2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A9-4A0F-82BA-035962860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971584"/>
        <c:axId val="287973376"/>
      </c:barChart>
      <c:catAx>
        <c:axId val="2879715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87973376"/>
        <c:crosses val="autoZero"/>
        <c:auto val="1"/>
        <c:lblAlgn val="ctr"/>
        <c:lblOffset val="100"/>
        <c:noMultiLvlLbl val="0"/>
      </c:catAx>
      <c:valAx>
        <c:axId val="287973376"/>
        <c:scaling>
          <c:orientation val="minMax"/>
          <c:max val="0.30000000000000004"/>
          <c:min val="0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7971584"/>
        <c:crosses val="max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6.9808027923211171E-3"/>
          <c:y val="0.69218722659667542"/>
          <c:w val="0.63699220843467863"/>
          <c:h val="0.22844763520288394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rgbClr val="233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Dodávky tepla podle paliv (GJ)</a:t>
            </a:r>
          </a:p>
        </c:rich>
      </c:tx>
      <c:layout>
        <c:manualLayout>
          <c:xMode val="edge"/>
          <c:yMode val="edge"/>
          <c:x val="4.2166403388874361E-3"/>
          <c:y val="1.905982117448936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64810906280163"/>
          <c:y val="0.22691036764352365"/>
          <c:w val="0.85638821011341448"/>
          <c:h val="0.581674088492769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'8.7'!$A$10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('8.7'!$B$10,'8.7'!$D$10,'8.7'!$F$10)</c:f>
              <c:numCache>
                <c:formatCode>#\ ##0.0</c:formatCode>
                <c:ptCount val="3"/>
                <c:pt idx="0">
                  <c:v>467.87799999999999</c:v>
                </c:pt>
                <c:pt idx="1">
                  <c:v>268.245</c:v>
                </c:pt>
                <c:pt idx="2">
                  <c:v>127.627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D-4DCF-A958-59F74F1F0970}"/>
            </c:ext>
          </c:extLst>
        </c:ser>
        <c:ser>
          <c:idx val="1"/>
          <c:order val="1"/>
          <c:tx>
            <c:strRef>
              <c:f>'8.7'!$A$11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('8.7'!$B$11,'8.7'!$D$11,'8.7'!$F$11)</c:f>
              <c:numCache>
                <c:formatCode>#\ ##0.0</c:formatCode>
                <c:ptCount val="3"/>
                <c:pt idx="0">
                  <c:v>700.2</c:v>
                </c:pt>
                <c:pt idx="1">
                  <c:v>586.85</c:v>
                </c:pt>
                <c:pt idx="2">
                  <c:v>484.16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D-4DCF-A958-59F74F1F0970}"/>
            </c:ext>
          </c:extLst>
        </c:ser>
        <c:ser>
          <c:idx val="2"/>
          <c:order val="2"/>
          <c:tx>
            <c:strRef>
              <c:f>'8.7'!$A$12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('8.7'!$B$12,'8.7'!$D$12,'8.7'!$F$12)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FD-4DCF-A958-59F74F1F0970}"/>
            </c:ext>
          </c:extLst>
        </c:ser>
        <c:ser>
          <c:idx val="3"/>
          <c:order val="3"/>
          <c:tx>
            <c:strRef>
              <c:f>'8.7'!$A$13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('8.7'!$B$13,'8.7'!$D$13,'8.7'!$F$13)</c:f>
              <c:numCache>
                <c:formatCode>#\ ##0.0</c:formatCode>
                <c:ptCount val="3"/>
                <c:pt idx="0">
                  <c:v>3152.5</c:v>
                </c:pt>
                <c:pt idx="1">
                  <c:v>2441.6999999999998</c:v>
                </c:pt>
                <c:pt idx="2">
                  <c:v>1653.1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FD-4DCF-A958-59F74F1F0970}"/>
            </c:ext>
          </c:extLst>
        </c:ser>
        <c:ser>
          <c:idx val="4"/>
          <c:order val="4"/>
          <c:tx>
            <c:strRef>
              <c:f>'8.7'!$A$14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('8.7'!$B$14,'8.7'!$D$14,'8.7'!$F$14)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FD-4DCF-A958-59F74F1F0970}"/>
            </c:ext>
          </c:extLst>
        </c:ser>
        <c:ser>
          <c:idx val="5"/>
          <c:order val="5"/>
          <c:tx>
            <c:strRef>
              <c:f>'8.7'!$A$15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('8.7'!$B$15,'8.7'!$D$15,'8.7'!$F$15)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FD-4DCF-A958-59F74F1F0970}"/>
            </c:ext>
          </c:extLst>
        </c:ser>
        <c:ser>
          <c:idx val="6"/>
          <c:order val="6"/>
          <c:tx>
            <c:strRef>
              <c:f>'8.7'!$A$16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('8.7'!$B$16,'8.7'!$D$16,'8.7'!$F$16)</c:f>
              <c:numCache>
                <c:formatCode>#\ ##0.0</c:formatCode>
                <c:ptCount val="3"/>
                <c:pt idx="0">
                  <c:v>4151.2199999999993</c:v>
                </c:pt>
                <c:pt idx="1">
                  <c:v>1944.9569999999999</c:v>
                </c:pt>
                <c:pt idx="2">
                  <c:v>852.71199999999999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FD-4DCF-A958-59F74F1F0970}"/>
            </c:ext>
          </c:extLst>
        </c:ser>
        <c:ser>
          <c:idx val="7"/>
          <c:order val="7"/>
          <c:tx>
            <c:strRef>
              <c:f>'8.7'!$A$17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('8.7'!$B$17,'8.7'!$D$17,'8.7'!$F$17)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BFD-4DCF-A958-59F74F1F0970}"/>
            </c:ext>
          </c:extLst>
        </c:ser>
        <c:ser>
          <c:idx val="8"/>
          <c:order val="8"/>
          <c:tx>
            <c:strRef>
              <c:f>'8.7'!$A$18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('8.7'!$B$18,'8.7'!$D$18,'8.7'!$F$18)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BFD-4DCF-A958-59F74F1F0970}"/>
            </c:ext>
          </c:extLst>
        </c:ser>
        <c:ser>
          <c:idx val="9"/>
          <c:order val="9"/>
          <c:tx>
            <c:strRef>
              <c:f>'8.7'!$A$19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('8.7'!$B$19,'8.7'!$D$19,'8.7'!$F$19)</c:f>
              <c:numCache>
                <c:formatCode>#\ ##0.0</c:formatCode>
                <c:ptCount val="3"/>
                <c:pt idx="0">
                  <c:v>281</c:v>
                </c:pt>
                <c:pt idx="1">
                  <c:v>284.39999999999998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FD-4DCF-A958-59F74F1F0970}"/>
            </c:ext>
          </c:extLst>
        </c:ser>
        <c:ser>
          <c:idx val="10"/>
          <c:order val="10"/>
          <c:tx>
            <c:strRef>
              <c:f>'8.7'!$A$20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('8.7'!$B$20,'8.7'!$D$20,'8.7'!$F$20)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FD-4DCF-A958-59F74F1F0970}"/>
            </c:ext>
          </c:extLst>
        </c:ser>
        <c:ser>
          <c:idx val="11"/>
          <c:order val="11"/>
          <c:tx>
            <c:strRef>
              <c:f>'8.7'!$A$21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('8.7'!$B$21,'8.7'!$D$21,'8.7'!$F$21)</c:f>
              <c:numCache>
                <c:formatCode>#\ ##0.0</c:formatCode>
                <c:ptCount val="3"/>
                <c:pt idx="0">
                  <c:v>53620.195</c:v>
                </c:pt>
                <c:pt idx="1">
                  <c:v>19580.2</c:v>
                </c:pt>
                <c:pt idx="2">
                  <c:v>18567.615000000002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FD-4DCF-A958-59F74F1F0970}"/>
            </c:ext>
          </c:extLst>
        </c:ser>
        <c:ser>
          <c:idx val="12"/>
          <c:order val="12"/>
          <c:tx>
            <c:strRef>
              <c:f>'8.7'!$A$22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('8.7'!$B$22,'8.7'!$D$22,'8.7'!$F$22)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BFD-4DCF-A958-59F74F1F0970}"/>
            </c:ext>
          </c:extLst>
        </c:ser>
        <c:ser>
          <c:idx val="13"/>
          <c:order val="13"/>
          <c:tx>
            <c:strRef>
              <c:f>'8.7'!$A$23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('8.7'!$B$23,'8.7'!$D$23,'8.7'!$F$23)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BFD-4DCF-A958-59F74F1F0970}"/>
            </c:ext>
          </c:extLst>
        </c:ser>
        <c:ser>
          <c:idx val="14"/>
          <c:order val="14"/>
          <c:tx>
            <c:strRef>
              <c:f>'8.7'!$A$24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5A658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('8.7'!$B$24,'8.7'!$D$24,'8.7'!$F$24)</c:f>
              <c:numCache>
                <c:formatCode>#\ ##0.0</c:formatCode>
                <c:ptCount val="3"/>
                <c:pt idx="0">
                  <c:v>561</c:v>
                </c:pt>
                <c:pt idx="1">
                  <c:v>245</c:v>
                </c:pt>
                <c:pt idx="2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BFD-4DCF-A958-59F74F1F0970}"/>
            </c:ext>
          </c:extLst>
        </c:ser>
        <c:ser>
          <c:idx val="15"/>
          <c:order val="15"/>
          <c:tx>
            <c:strRef>
              <c:f>'8.7'!$A$25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'8.7'!$C$38:$E$38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('8.7'!$B$25,'8.7'!$D$25,'8.7'!$F$25)</c:f>
              <c:numCache>
                <c:formatCode>#\ ##0.0</c:formatCode>
                <c:ptCount val="3"/>
                <c:pt idx="0">
                  <c:v>86137.92200000002</c:v>
                </c:pt>
                <c:pt idx="1">
                  <c:v>46580.536000000015</c:v>
                </c:pt>
                <c:pt idx="2">
                  <c:v>25316.505000000001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BFD-4DCF-A958-59F74F1F0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8078080"/>
        <c:axId val="288083968"/>
      </c:barChart>
      <c:catAx>
        <c:axId val="28807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8083968"/>
        <c:crosses val="autoZero"/>
        <c:auto val="1"/>
        <c:lblAlgn val="ctr"/>
        <c:lblOffset val="100"/>
        <c:noMultiLvlLbl val="0"/>
      </c:catAx>
      <c:valAx>
        <c:axId val="28808396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80780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1AB0-4C0C-BAAE-B9CF053FAA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1AB0-4C0C-BAAE-B9CF053FAA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1AB0-4C0C-BAAE-B9CF053FAA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1AB0-4C0C-BAAE-B9CF053FAA8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1AB0-4C0C-BAAE-B9CF053FAA8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1AB0-4C0C-BAAE-B9CF053FAA8E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D-1AB0-4C0C-BAAE-B9CF053FAA8E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F-1AB0-4C0C-BAAE-B9CF053FAA8E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10-1AB0-4C0C-BAAE-B9CF053FAA8E}"/>
            </c:ext>
          </c:extLst>
        </c:ser>
        <c:ser>
          <c:idx val="2"/>
          <c:order val="1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12-1AB0-4C0C-BAAE-B9CF053FAA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4-1AB0-4C0C-BAAE-B9CF053FAA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6-1AB0-4C0C-BAAE-B9CF053FAA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8-1AB0-4C0C-BAAE-B9CF053FAA8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1A-1AB0-4C0C-BAAE-B9CF053FAA8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C-1AB0-4C0C-BAAE-B9CF053FAA8E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1E-1AB0-4C0C-BAAE-B9CF053FAA8E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20-1AB0-4C0C-BAAE-B9CF053FAA8E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21-1AB0-4C0C-BAAE-B9CF053FA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444-4465-873E-4A4FA00BDF58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C444-4465-873E-4A4FA00BDF58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C444-4465-873E-4A4FA00BDF58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C444-4465-873E-4A4FA00BDF58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C444-4465-873E-4A4FA00BDF58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C444-4465-873E-4A4FA00BDF58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C444-4465-873E-4A4FA00BDF58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C444-4465-873E-4A4FA00BDF58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C444-4465-873E-4A4FA00BDF58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C444-4465-873E-4A4FA00BDF58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C444-4465-873E-4A4FA00BDF58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C444-4465-873E-4A4FA00BDF58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C444-4465-873E-4A4FA00BDF58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C444-4465-873E-4A4FA00BDF58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C444-4465-873E-4A4FA00BDF58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C444-4465-873E-4A4FA00BD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cs-CZ" sz="1000" b="1" i="0" u="none" strike="noStrike" baseline="0">
                <a:solidFill>
                  <a:schemeClr val="tx2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Spotřeba tepla podle </a:t>
            </a:r>
            <a:r>
              <a:rPr lang="cs-CZ" sz="1000">
                <a:solidFill>
                  <a:schemeClr val="tx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sektorů</a:t>
            </a:r>
            <a:r>
              <a:rPr lang="cs-CZ" sz="1000" baseline="0">
                <a:solidFill>
                  <a:schemeClr val="tx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národního hospodářství</a:t>
            </a:r>
            <a:r>
              <a:rPr lang="cs-CZ" sz="1000">
                <a:solidFill>
                  <a:schemeClr val="tx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(GJ)</a:t>
            </a:r>
          </a:p>
        </c:rich>
      </c:tx>
      <c:layout>
        <c:manualLayout>
          <c:xMode val="edge"/>
          <c:yMode val="edge"/>
          <c:x val="7.4263696808184957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740150053825764"/>
          <c:y val="0.2331370396882208"/>
          <c:w val="0.6585583535335946"/>
          <c:h val="0.573407288365807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'8.8'!$A$27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('8.8'!$B$27,'8.8'!$D$27,'8.8'!$F$27)</c:f>
              <c:numCache>
                <c:formatCode>#\ ##0.0</c:formatCode>
                <c:ptCount val="3"/>
                <c:pt idx="0">
                  <c:v>147177.48699999996</c:v>
                </c:pt>
                <c:pt idx="1">
                  <c:v>104366.40199999997</c:v>
                </c:pt>
                <c:pt idx="2">
                  <c:v>83903.609000000011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5-4A99-9853-A866AAAB61CA}"/>
            </c:ext>
          </c:extLst>
        </c:ser>
        <c:ser>
          <c:idx val="1"/>
          <c:order val="1"/>
          <c:tx>
            <c:strRef>
              <c:f>'8.8'!$A$28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('8.8'!$B$28,'8.8'!$D$28,'8.8'!$F$28)</c:f>
              <c:numCache>
                <c:formatCode>#\ ##0.0</c:formatCode>
                <c:ptCount val="3"/>
                <c:pt idx="0">
                  <c:v>49373</c:v>
                </c:pt>
                <c:pt idx="1">
                  <c:v>31308.256999999998</c:v>
                </c:pt>
                <c:pt idx="2">
                  <c:v>28519.228000000003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35-4A99-9853-A866AAAB61CA}"/>
            </c:ext>
          </c:extLst>
        </c:ser>
        <c:ser>
          <c:idx val="2"/>
          <c:order val="2"/>
          <c:tx>
            <c:strRef>
              <c:f>'8.8'!$A$29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('8.8'!$B$29,'8.8'!$D$29,'8.8'!$F$29)</c:f>
              <c:numCache>
                <c:formatCode>#\ ##0.0</c:formatCode>
                <c:ptCount val="3"/>
                <c:pt idx="0">
                  <c:v>2833.018</c:v>
                </c:pt>
                <c:pt idx="1">
                  <c:v>1042.0739999999998</c:v>
                </c:pt>
                <c:pt idx="2">
                  <c:v>397.28100000000006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35-4A99-9853-A866AAAB61CA}"/>
            </c:ext>
          </c:extLst>
        </c:ser>
        <c:ser>
          <c:idx val="3"/>
          <c:order val="3"/>
          <c:tx>
            <c:strRef>
              <c:f>'8.8'!$A$30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('8.8'!$B$30,'8.8'!$D$30,'8.8'!$F$30)</c:f>
              <c:numCache>
                <c:formatCode>#\ ##0.0</c:formatCode>
                <c:ptCount val="3"/>
                <c:pt idx="0">
                  <c:v>4894.6119999999992</c:v>
                </c:pt>
                <c:pt idx="1">
                  <c:v>2271.0639999999999</c:v>
                </c:pt>
                <c:pt idx="2">
                  <c:v>775.17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35-4A99-9853-A866AAAB61CA}"/>
            </c:ext>
          </c:extLst>
        </c:ser>
        <c:ser>
          <c:idx val="4"/>
          <c:order val="4"/>
          <c:tx>
            <c:strRef>
              <c:f>'8.8'!$A$31</c:f>
              <c:strCache>
                <c:ptCount val="1"/>
                <c:pt idx="0">
                  <c:v>Zemědělství a lesnictví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('8.8'!$B$31,'8.8'!$D$31,'8.8'!$F$31)</c:f>
              <c:numCache>
                <c:formatCode>#\ ##0.0</c:formatCode>
                <c:ptCount val="3"/>
                <c:pt idx="0">
                  <c:v>4163.9920000000002</c:v>
                </c:pt>
                <c:pt idx="1">
                  <c:v>4478.2849999999999</c:v>
                </c:pt>
                <c:pt idx="2">
                  <c:v>4504.9609999999993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35-4A99-9853-A866AAAB61CA}"/>
            </c:ext>
          </c:extLst>
        </c:ser>
        <c:ser>
          <c:idx val="5"/>
          <c:order val="5"/>
          <c:tx>
            <c:strRef>
              <c:f>'8.8'!$A$32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('8.8'!$B$32,'8.8'!$D$32,'8.8'!$F$32)</c:f>
              <c:numCache>
                <c:formatCode>#\ ##0.0</c:formatCode>
                <c:ptCount val="3"/>
                <c:pt idx="0">
                  <c:v>473351.65300000005</c:v>
                </c:pt>
                <c:pt idx="1">
                  <c:v>256683.42600000001</c:v>
                </c:pt>
                <c:pt idx="2">
                  <c:v>139112.06500000003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35-4A99-9853-A866AAAB61CA}"/>
            </c:ext>
          </c:extLst>
        </c:ser>
        <c:ser>
          <c:idx val="6"/>
          <c:order val="6"/>
          <c:tx>
            <c:strRef>
              <c:f>'8.8'!$A$33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('8.8'!$B$33,'8.8'!$D$33,'8.8'!$F$33)</c:f>
              <c:numCache>
                <c:formatCode>#\ ##0.0</c:formatCode>
                <c:ptCount val="3"/>
                <c:pt idx="0">
                  <c:v>168467.64400000003</c:v>
                </c:pt>
                <c:pt idx="1">
                  <c:v>74591.134000000005</c:v>
                </c:pt>
                <c:pt idx="2">
                  <c:v>36703.668000000005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35-4A99-9853-A866AAAB61CA}"/>
            </c:ext>
          </c:extLst>
        </c:ser>
        <c:ser>
          <c:idx val="7"/>
          <c:order val="7"/>
          <c:tx>
            <c:strRef>
              <c:f>'8.8'!$A$34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('8.8'!$B$34,'8.8'!$D$34,'8.8'!$F$34)</c:f>
              <c:numCache>
                <c:formatCode>#\ ##0.0</c:formatCode>
                <c:ptCount val="3"/>
                <c:pt idx="0">
                  <c:v>3632.549</c:v>
                </c:pt>
                <c:pt idx="1">
                  <c:v>1615.7310000000002</c:v>
                </c:pt>
                <c:pt idx="2">
                  <c:v>945.40500000000009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35-4A99-9853-A866AAAB6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7894528"/>
        <c:axId val="287896320"/>
      </c:barChart>
      <c:catAx>
        <c:axId val="2878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7896320"/>
        <c:crosses val="autoZero"/>
        <c:auto val="1"/>
        <c:lblAlgn val="ctr"/>
        <c:lblOffset val="100"/>
        <c:noMultiLvlLbl val="0"/>
      </c:catAx>
      <c:valAx>
        <c:axId val="287896320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78945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2920909316305355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592781633521109E-2"/>
          <c:y val="0.27588277344330603"/>
          <c:w val="0.86679862645627792"/>
          <c:h val="0.2754368746505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'8.8'!$A$38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'8.8'!$B$38</c:f>
              <c:numCache>
                <c:formatCode>0.0%</c:formatCode>
                <c:ptCount val="1"/>
                <c:pt idx="0">
                  <c:v>9.9266783367533348E-2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A-4B6C-9703-FB8588C05095}"/>
            </c:ext>
          </c:extLst>
        </c:ser>
        <c:ser>
          <c:idx val="1"/>
          <c:order val="1"/>
          <c:tx>
            <c:strRef>
              <c:f>'8.8'!$A$39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'8.8'!$B$39</c:f>
              <c:numCache>
                <c:formatCode>0.0%</c:formatCode>
                <c:ptCount val="1"/>
                <c:pt idx="0">
                  <c:v>0.18093824372682599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5A-4B6C-9703-FB8588C05095}"/>
            </c:ext>
          </c:extLst>
        </c:ser>
        <c:ser>
          <c:idx val="2"/>
          <c:order val="2"/>
          <c:tx>
            <c:strRef>
              <c:f>'8.8'!$A$40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'8.8'!$B$40</c:f>
              <c:numCache>
                <c:formatCode>0.0%</c:formatCode>
                <c:ptCount val="1"/>
                <c:pt idx="0">
                  <c:v>0.13161658883873151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5A-4B6C-9703-FB8588C05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455680"/>
        <c:axId val="288461568"/>
      </c:barChart>
      <c:catAx>
        <c:axId val="2884556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88461568"/>
        <c:crosses val="autoZero"/>
        <c:auto val="1"/>
        <c:lblAlgn val="ctr"/>
        <c:lblOffset val="100"/>
        <c:noMultiLvlLbl val="0"/>
      </c:catAx>
      <c:valAx>
        <c:axId val="288461568"/>
        <c:scaling>
          <c:orientation val="minMax"/>
          <c:max val="0.30000000000000004"/>
          <c:min val="0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8455680"/>
        <c:crosses val="max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2.8660647875041679E-2"/>
          <c:y val="0.73001149180090974"/>
          <c:w val="0.63215986890527576"/>
          <c:h val="0.26998850819909032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cs-CZ" sz="1000">
                <a:solidFill>
                  <a:srgbClr val="233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Dodávky tepla podle paliv (GJ)</a:t>
            </a:r>
          </a:p>
        </c:rich>
      </c:tx>
      <c:layout>
        <c:manualLayout>
          <c:xMode val="edge"/>
          <c:yMode val="edge"/>
          <c:x val="3.1527539467353077E-3"/>
          <c:y val="2.029326427900720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991916294253984"/>
          <c:y val="0.21825396825396826"/>
          <c:w val="0.79011715623367629"/>
          <c:h val="0.607301587301587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'8.8'!$A$10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('8.8'!$B$10,'8.8'!$D$10,'8.8'!$F$10)</c:f>
              <c:numCache>
                <c:formatCode>#\ ##0.0</c:formatCode>
                <c:ptCount val="3"/>
                <c:pt idx="0">
                  <c:v>89189.802000000011</c:v>
                </c:pt>
                <c:pt idx="1">
                  <c:v>51357.764999999999</c:v>
                </c:pt>
                <c:pt idx="2">
                  <c:v>36680.570999999996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D9-4AAC-A061-D4A990A73091}"/>
            </c:ext>
          </c:extLst>
        </c:ser>
        <c:ser>
          <c:idx val="1"/>
          <c:order val="1"/>
          <c:tx>
            <c:strRef>
              <c:f>'8.8'!$A$11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('8.8'!$B$11,'8.8'!$D$11,'8.8'!$F$11)</c:f>
              <c:numCache>
                <c:formatCode>#\ ##0.0</c:formatCode>
                <c:ptCount val="3"/>
                <c:pt idx="0">
                  <c:v>174.94799999999998</c:v>
                </c:pt>
                <c:pt idx="1">
                  <c:v>165.58800000000002</c:v>
                </c:pt>
                <c:pt idx="2">
                  <c:v>103.441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D9-4AAC-A061-D4A990A73091}"/>
            </c:ext>
          </c:extLst>
        </c:ser>
        <c:ser>
          <c:idx val="2"/>
          <c:order val="2"/>
          <c:tx>
            <c:strRef>
              <c:f>'8.8'!$A$12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('8.8'!$B$12,'8.8'!$D$12,'8.8'!$F$12)</c:f>
              <c:numCache>
                <c:formatCode>#\ ##0.0</c:formatCode>
                <c:ptCount val="3"/>
                <c:pt idx="0">
                  <c:v>399842.35700000002</c:v>
                </c:pt>
                <c:pt idx="1">
                  <c:v>223116.85399999999</c:v>
                </c:pt>
                <c:pt idx="2">
                  <c:v>124966.321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D9-4AAC-A061-D4A990A73091}"/>
            </c:ext>
          </c:extLst>
        </c:ser>
        <c:ser>
          <c:idx val="3"/>
          <c:order val="3"/>
          <c:tx>
            <c:strRef>
              <c:f>'8.8'!$A$13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('8.8'!$B$13,'8.8'!$D$13,'8.8'!$F$13)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2.012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D9-4AAC-A061-D4A990A73091}"/>
            </c:ext>
          </c:extLst>
        </c:ser>
        <c:ser>
          <c:idx val="4"/>
          <c:order val="4"/>
          <c:tx>
            <c:strRef>
              <c:f>'8.8'!$A$14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('8.8'!$B$14,'8.8'!$D$14,'8.8'!$F$14)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D9-4AAC-A061-D4A990A73091}"/>
            </c:ext>
          </c:extLst>
        </c:ser>
        <c:ser>
          <c:idx val="5"/>
          <c:order val="5"/>
          <c:tx>
            <c:strRef>
              <c:f>'8.8'!$A$15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('8.8'!$B$15,'8.8'!$D$15,'8.8'!$F$15)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D9-4AAC-A061-D4A990A73091}"/>
            </c:ext>
          </c:extLst>
        </c:ser>
        <c:ser>
          <c:idx val="6"/>
          <c:order val="6"/>
          <c:tx>
            <c:strRef>
              <c:f>'8.8'!$A$16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('8.8'!$B$16,'8.8'!$D$16,'8.8'!$F$16)</c:f>
              <c:numCache>
                <c:formatCode>#\ ##0.0</c:formatCode>
                <c:ptCount val="3"/>
                <c:pt idx="0">
                  <c:v>11969.84</c:v>
                </c:pt>
                <c:pt idx="1">
                  <c:v>5740.68</c:v>
                </c:pt>
                <c:pt idx="2">
                  <c:v>4456.9400000000005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D9-4AAC-A061-D4A990A73091}"/>
            </c:ext>
          </c:extLst>
        </c:ser>
        <c:ser>
          <c:idx val="7"/>
          <c:order val="7"/>
          <c:tx>
            <c:strRef>
              <c:f>'8.8'!$A$17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('8.8'!$B$17,'8.8'!$D$17,'8.8'!$F$17)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D9-4AAC-A061-D4A990A73091}"/>
            </c:ext>
          </c:extLst>
        </c:ser>
        <c:ser>
          <c:idx val="8"/>
          <c:order val="8"/>
          <c:tx>
            <c:strRef>
              <c:f>'8.8'!$A$18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('8.8'!$B$18,'8.8'!$D$18,'8.8'!$F$18)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9D9-4AAC-A061-D4A990A73091}"/>
            </c:ext>
          </c:extLst>
        </c:ser>
        <c:ser>
          <c:idx val="9"/>
          <c:order val="9"/>
          <c:tx>
            <c:strRef>
              <c:f>'8.8'!$A$19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('8.8'!$B$19,'8.8'!$D$19,'8.8'!$F$19)</c:f>
              <c:numCache>
                <c:formatCode>#\ ##0.0</c:formatCode>
                <c:ptCount val="3"/>
                <c:pt idx="0">
                  <c:v>51342.42</c:v>
                </c:pt>
                <c:pt idx="1">
                  <c:v>53171.75</c:v>
                </c:pt>
                <c:pt idx="2">
                  <c:v>46611.15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9D9-4AAC-A061-D4A990A73091}"/>
            </c:ext>
          </c:extLst>
        </c:ser>
        <c:ser>
          <c:idx val="10"/>
          <c:order val="10"/>
          <c:tx>
            <c:strRef>
              <c:f>'8.8'!$A$20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('8.8'!$B$20,'8.8'!$D$20,'8.8'!$F$20)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9D9-4AAC-A061-D4A990A73091}"/>
            </c:ext>
          </c:extLst>
        </c:ser>
        <c:ser>
          <c:idx val="11"/>
          <c:order val="11"/>
          <c:tx>
            <c:strRef>
              <c:f>'8.8'!$A$21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('8.8'!$B$21,'8.8'!$D$21,'8.8'!$F$21)</c:f>
              <c:numCache>
                <c:formatCode>#\ ##0.0</c:formatCode>
                <c:ptCount val="3"/>
                <c:pt idx="0">
                  <c:v>3245</c:v>
                </c:pt>
                <c:pt idx="1">
                  <c:v>160</c:v>
                </c:pt>
                <c:pt idx="2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9D9-4AAC-A061-D4A990A73091}"/>
            </c:ext>
          </c:extLst>
        </c:ser>
        <c:ser>
          <c:idx val="12"/>
          <c:order val="12"/>
          <c:tx>
            <c:strRef>
              <c:f>'8.8'!$A$22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('8.8'!$B$22,'8.8'!$D$22,'8.8'!$F$22)</c:f>
              <c:numCache>
                <c:formatCode>#\ ##0.0</c:formatCode>
                <c:ptCount val="3"/>
                <c:pt idx="0">
                  <c:v>137093.34</c:v>
                </c:pt>
                <c:pt idx="1">
                  <c:v>81254.285000000003</c:v>
                </c:pt>
                <c:pt idx="2">
                  <c:v>50819.505000000005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9D9-4AAC-A061-D4A990A73091}"/>
            </c:ext>
          </c:extLst>
        </c:ser>
        <c:ser>
          <c:idx val="13"/>
          <c:order val="13"/>
          <c:tx>
            <c:strRef>
              <c:f>'8.8'!$A$23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('8.8'!$B$23,'8.8'!$D$23,'8.8'!$F$23)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9D9-4AAC-A061-D4A990A73091}"/>
            </c:ext>
          </c:extLst>
        </c:ser>
        <c:ser>
          <c:idx val="14"/>
          <c:order val="14"/>
          <c:tx>
            <c:strRef>
              <c:f>'8.8'!$A$24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5A658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('8.8'!$B$24,'8.8'!$D$24,'8.8'!$F$24)</c:f>
              <c:numCache>
                <c:formatCode>#\ ##0.0</c:formatCode>
                <c:ptCount val="3"/>
                <c:pt idx="0">
                  <c:v>1465.617</c:v>
                </c:pt>
                <c:pt idx="1">
                  <c:v>54.356999999999999</c:v>
                </c:pt>
                <c:pt idx="2">
                  <c:v>161.58000000000001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9D9-4AAC-A061-D4A990A73091}"/>
            </c:ext>
          </c:extLst>
        </c:ser>
        <c:ser>
          <c:idx val="15"/>
          <c:order val="15"/>
          <c:tx>
            <c:strRef>
              <c:f>'8.8'!$A$25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'8.8'!$C$38:$E$38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('8.8'!$B$25,'8.8'!$D$25,'8.8'!$F$25)</c:f>
              <c:numCache>
                <c:formatCode>#\ ##0.0</c:formatCode>
                <c:ptCount val="3"/>
                <c:pt idx="0">
                  <c:v>183025.58099999998</c:v>
                </c:pt>
                <c:pt idx="1">
                  <c:v>74750.121999999988</c:v>
                </c:pt>
                <c:pt idx="2">
                  <c:v>40869.396000000008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9D9-4AAC-A061-D4A990A73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3565184"/>
        <c:axId val="288228096"/>
      </c:barChart>
      <c:catAx>
        <c:axId val="23356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8228096"/>
        <c:crosses val="autoZero"/>
        <c:auto val="1"/>
        <c:lblAlgn val="ctr"/>
        <c:lblOffset val="100"/>
        <c:noMultiLvlLbl val="0"/>
      </c:catAx>
      <c:valAx>
        <c:axId val="288228096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335651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C86F-4DF0-AB68-7782C13EFE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C86F-4DF0-AB68-7782C13EFE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C86F-4DF0-AB68-7782C13EFE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C86F-4DF0-AB68-7782C13EFE9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C86F-4DF0-AB68-7782C13EFE9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C86F-4DF0-AB68-7782C13EFE9A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D-C86F-4DF0-AB68-7782C13EFE9A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F-C86F-4DF0-AB68-7782C13EFE9A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10-C86F-4DF0-AB68-7782C13EFE9A}"/>
            </c:ext>
          </c:extLst>
        </c:ser>
        <c:ser>
          <c:idx val="2"/>
          <c:order val="1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12-C86F-4DF0-AB68-7782C13EFE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4-C86F-4DF0-AB68-7782C13EFE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6-C86F-4DF0-AB68-7782C13EFE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8-C86F-4DF0-AB68-7782C13EFE9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1A-C86F-4DF0-AB68-7782C13EFE9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C-C86F-4DF0-AB68-7782C13EFE9A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1E-C86F-4DF0-AB68-7782C13EFE9A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20-C86F-4DF0-AB68-7782C13EFE9A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21-C86F-4DF0-AB68-7782C13EF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>
                <a:solidFill>
                  <a:schemeClr val="accent1"/>
                </a:solidFill>
              </a:rPr>
              <a:t>Podíl </a:t>
            </a:r>
            <a:r>
              <a:rPr lang="cs-CZ" sz="1000">
                <a:solidFill>
                  <a:schemeClr val="accent1"/>
                </a:solidFill>
              </a:rPr>
              <a:t>krajů ČR</a:t>
            </a:r>
            <a:r>
              <a:rPr lang="cs-CZ" sz="1000" baseline="0">
                <a:solidFill>
                  <a:schemeClr val="accent1"/>
                </a:solidFill>
              </a:rPr>
              <a:t> na </a:t>
            </a:r>
            <a:r>
              <a:rPr lang="cs-CZ" sz="1000">
                <a:solidFill>
                  <a:schemeClr val="accent1"/>
                </a:solidFill>
              </a:rPr>
              <a:t>dodávkách tepla</a:t>
            </a:r>
            <a:endParaRPr lang="en-US" sz="1000">
              <a:solidFill>
                <a:schemeClr val="accent1"/>
              </a:solidFill>
            </a:endParaRPr>
          </a:p>
        </c:rich>
      </c:tx>
      <c:layout>
        <c:manualLayout>
          <c:xMode val="edge"/>
          <c:yMode val="edge"/>
          <c:x val="2.1699430658502519E-2"/>
          <c:y val="1.7054375505371498E-2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0.11888706547475116"/>
          <c:y val="0.11085016350600201"/>
          <c:w val="0.84366886529688589"/>
          <c:h val="0.77304275453448856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C-DE1A-44E4-AEB6-A3524CFE6F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B-DE1A-44E4-AEB6-A3524CFE6F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A-DE1A-44E4-AEB6-A3524CFE6F2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9-DE1A-44E4-AEB6-A3524CFE6F2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8-DE1A-44E4-AEB6-A3524CFE6F2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0-58CD-40D8-A955-463567CFDADD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DE1A-44E4-AEB6-A3524CFE6F2B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58CD-40D8-A955-463567CFDADD}"/>
              </c:ext>
            </c:extLst>
          </c:dPt>
          <c:dPt>
            <c:idx val="8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2-BBDD-4778-8908-D00B076481BE}"/>
              </c:ext>
            </c:extLst>
          </c:dPt>
          <c:dPt>
            <c:idx val="9"/>
            <c:bubble3D val="0"/>
            <c:spPr>
              <a:solidFill>
                <a:srgbClr val="646363"/>
              </a:solidFill>
            </c:spPr>
            <c:extLst>
              <c:ext xmlns:c16="http://schemas.microsoft.com/office/drawing/2014/chart" uri="{C3380CC4-5D6E-409C-BE32-E72D297353CC}">
                <c16:uniqueId val="{00000006-DE1A-44E4-AEB6-A3524CFE6F2B}"/>
              </c:ext>
            </c:extLst>
          </c:dPt>
          <c:dPt>
            <c:idx val="10"/>
            <c:bubble3D val="0"/>
            <c:spPr>
              <a:solidFill>
                <a:srgbClr val="9D9D9C"/>
              </a:solidFill>
            </c:spPr>
            <c:extLst>
              <c:ext xmlns:c16="http://schemas.microsoft.com/office/drawing/2014/chart" uri="{C3380CC4-5D6E-409C-BE32-E72D297353CC}">
                <c16:uniqueId val="{00000005-DE1A-44E4-AEB6-A3524CFE6F2B}"/>
              </c:ext>
            </c:extLst>
          </c:dPt>
          <c:dPt>
            <c:idx val="11"/>
            <c:bubble3D val="0"/>
            <c:spPr>
              <a:solidFill>
                <a:srgbClr val="D0D0D0"/>
              </a:solidFill>
            </c:spPr>
            <c:extLst>
              <c:ext xmlns:c16="http://schemas.microsoft.com/office/drawing/2014/chart" uri="{C3380CC4-5D6E-409C-BE32-E72D297353CC}">
                <c16:uniqueId val="{00000004-DE1A-44E4-AEB6-A3524CFE6F2B}"/>
              </c:ext>
            </c:extLst>
          </c:dPt>
          <c:dPt>
            <c:idx val="12"/>
            <c:bubble3D val="0"/>
            <c:spPr>
              <a:pattFill prst="ltUpDiag">
                <a:fgClr>
                  <a:schemeClr val="accent1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3-DE1A-44E4-AEB6-A3524CFE6F2B}"/>
              </c:ext>
            </c:extLst>
          </c:dPt>
          <c:dPt>
            <c:idx val="13"/>
            <c:bubble3D val="0"/>
            <c:spPr>
              <a:pattFill prst="ltUpDiag">
                <a:fgClr>
                  <a:schemeClr val="accent5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2-DE1A-44E4-AEB6-A3524CFE6F2B}"/>
              </c:ext>
            </c:extLst>
          </c:dPt>
          <c:dLbls>
            <c:dLbl>
              <c:idx val="8"/>
              <c:numFmt formatCode="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BBDD-4778-8908-D00B076481BE}"/>
                </c:ext>
              </c:extLst>
            </c:dLbl>
            <c:dLbl>
              <c:idx val="12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E1A-44E4-AEB6-A3524CFE6F2B}"/>
                </c:ext>
              </c:extLst>
            </c:dLbl>
            <c:dLbl>
              <c:idx val="13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DE1A-44E4-AEB6-A3524CFE6F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'5.2'!$A$22:$A$35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'5.2'!$B$22:$B$35</c:f>
              <c:numCache>
                <c:formatCode>#\ ##0.0</c:formatCode>
                <c:ptCount val="14"/>
                <c:pt idx="0">
                  <c:v>622.64244600000006</c:v>
                </c:pt>
                <c:pt idx="1">
                  <c:v>663.01655399999981</c:v>
                </c:pt>
                <c:pt idx="2">
                  <c:v>770.04126400000007</c:v>
                </c:pt>
                <c:pt idx="3">
                  <c:v>551.36557400000004</c:v>
                </c:pt>
                <c:pt idx="4">
                  <c:v>252.77183499999998</c:v>
                </c:pt>
                <c:pt idx="5">
                  <c:v>490.28054700000001</c:v>
                </c:pt>
                <c:pt idx="6">
                  <c:v>268.163522</c:v>
                </c:pt>
                <c:pt idx="7">
                  <c:v>1672.0112220000001</c:v>
                </c:pt>
                <c:pt idx="8">
                  <c:v>474.05903700000005</c:v>
                </c:pt>
                <c:pt idx="9">
                  <c:v>609.07515100000001</c:v>
                </c:pt>
                <c:pt idx="10">
                  <c:v>610.30034999999987</c:v>
                </c:pt>
                <c:pt idx="11">
                  <c:v>3052.270074</c:v>
                </c:pt>
                <c:pt idx="12">
                  <c:v>2102.3052600000005</c:v>
                </c:pt>
                <c:pt idx="13">
                  <c:v>565.348252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CD-40D8-A955-463567CFDAD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B64-4BEB-9793-3957C5444001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CB64-4BEB-9793-3957C5444001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CB64-4BEB-9793-3957C5444001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CB64-4BEB-9793-3957C5444001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CB64-4BEB-9793-3957C5444001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CB64-4BEB-9793-3957C5444001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CB64-4BEB-9793-3957C5444001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CB64-4BEB-9793-3957C5444001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CB64-4BEB-9793-3957C5444001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CB64-4BEB-9793-3957C5444001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CB64-4BEB-9793-3957C5444001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CB64-4BEB-9793-3957C5444001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CB64-4BEB-9793-3957C5444001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CB64-4BEB-9793-3957C5444001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CB64-4BEB-9793-3957C5444001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CB64-4BEB-9793-3957C5444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tx2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tx2"/>
                </a:solidFill>
              </a:rPr>
              <a:t>sektorů</a:t>
            </a:r>
            <a:r>
              <a:rPr lang="cs-CZ" sz="1000" baseline="0">
                <a:solidFill>
                  <a:schemeClr val="tx2"/>
                </a:solidFill>
              </a:rPr>
              <a:t> národního hospodářství</a:t>
            </a:r>
            <a:r>
              <a:rPr lang="cs-CZ" sz="1000">
                <a:solidFill>
                  <a:schemeClr val="tx2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3.9457994814478463E-4"/>
          <c:y val="1.325996270235830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097119597625161E-2"/>
          <c:y val="0.25384901537268989"/>
          <c:w val="0.63463183778965071"/>
          <c:h val="0.546008028155024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'8.9'!$A$27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('8.9'!$B$27,'8.9'!$D$27,'8.9'!$F$27)</c:f>
              <c:numCache>
                <c:formatCode>#\ ##0.0</c:formatCode>
                <c:ptCount val="3"/>
                <c:pt idx="0">
                  <c:v>32905.678999999996</c:v>
                </c:pt>
                <c:pt idx="1">
                  <c:v>19285.045000000002</c:v>
                </c:pt>
                <c:pt idx="2">
                  <c:v>16892.311999999998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7-474C-83B6-66F9D6E7D10B}"/>
            </c:ext>
          </c:extLst>
        </c:ser>
        <c:ser>
          <c:idx val="1"/>
          <c:order val="1"/>
          <c:tx>
            <c:strRef>
              <c:f>'8.9'!$A$28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('8.9'!$B$28,'8.9'!$D$28,'8.9'!$F$28)</c:f>
              <c:numCache>
                <c:formatCode>#\ ##0.0</c:formatCode>
                <c:ptCount val="3"/>
                <c:pt idx="0">
                  <c:v>1710.799</c:v>
                </c:pt>
                <c:pt idx="1">
                  <c:v>331.36900000000003</c:v>
                </c:pt>
                <c:pt idx="2">
                  <c:v>224.791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87-474C-83B6-66F9D6E7D10B}"/>
            </c:ext>
          </c:extLst>
        </c:ser>
        <c:ser>
          <c:idx val="2"/>
          <c:order val="2"/>
          <c:tx>
            <c:strRef>
              <c:f>'8.9'!$A$29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('8.9'!$B$29,'8.9'!$D$29,'8.9'!$F$29)</c:f>
              <c:numCache>
                <c:formatCode>#\ ##0.0</c:formatCode>
                <c:ptCount val="3"/>
                <c:pt idx="0">
                  <c:v>67</c:v>
                </c:pt>
                <c:pt idx="1">
                  <c:v>17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87-474C-83B6-66F9D6E7D10B}"/>
            </c:ext>
          </c:extLst>
        </c:ser>
        <c:ser>
          <c:idx val="3"/>
          <c:order val="3"/>
          <c:tx>
            <c:strRef>
              <c:f>'8.9'!$A$30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('8.9'!$B$30,'8.9'!$D$30,'8.9'!$F$30)</c:f>
              <c:numCache>
                <c:formatCode>#\ ##0.0</c:formatCode>
                <c:ptCount val="3"/>
                <c:pt idx="0">
                  <c:v>1241.671</c:v>
                </c:pt>
                <c:pt idx="1">
                  <c:v>443.017</c:v>
                </c:pt>
                <c:pt idx="2">
                  <c:v>99.149000000000001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87-474C-83B6-66F9D6E7D10B}"/>
            </c:ext>
          </c:extLst>
        </c:ser>
        <c:ser>
          <c:idx val="4"/>
          <c:order val="4"/>
          <c:tx>
            <c:strRef>
              <c:f>'8.9'!$A$31</c:f>
              <c:strCache>
                <c:ptCount val="1"/>
                <c:pt idx="0">
                  <c:v>Zemědělství a lesnictví</c:v>
                </c:pt>
              </c:strCache>
            </c:strRef>
          </c:tx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('8.9'!$B$31,'8.9'!$D$31,'8.9'!$F$31)</c:f>
              <c:numCache>
                <c:formatCode>#\ ##0.0</c:formatCode>
                <c:ptCount val="3"/>
                <c:pt idx="0">
                  <c:v>1003.5119999999999</c:v>
                </c:pt>
                <c:pt idx="1">
                  <c:v>483.209</c:v>
                </c:pt>
                <c:pt idx="2">
                  <c:v>606.16100000000006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87-474C-83B6-66F9D6E7D10B}"/>
            </c:ext>
          </c:extLst>
        </c:ser>
        <c:ser>
          <c:idx val="5"/>
          <c:order val="5"/>
          <c:tx>
            <c:strRef>
              <c:f>'8.9'!$A$32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('8.9'!$B$32,'8.9'!$D$32,'8.9'!$F$32)</c:f>
              <c:numCache>
                <c:formatCode>#\ ##0.0</c:formatCode>
                <c:ptCount val="3"/>
                <c:pt idx="0">
                  <c:v>105608.91400000002</c:v>
                </c:pt>
                <c:pt idx="1">
                  <c:v>62173.54</c:v>
                </c:pt>
                <c:pt idx="2">
                  <c:v>40836.6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87-474C-83B6-66F9D6E7D10B}"/>
            </c:ext>
          </c:extLst>
        </c:ser>
        <c:ser>
          <c:idx val="6"/>
          <c:order val="6"/>
          <c:tx>
            <c:strRef>
              <c:f>'8.9'!$A$33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('8.9'!$B$33,'8.9'!$D$33,'8.9'!$F$33)</c:f>
              <c:numCache>
                <c:formatCode>#\ ##0.0</c:formatCode>
                <c:ptCount val="3"/>
                <c:pt idx="0">
                  <c:v>71135.061000000002</c:v>
                </c:pt>
                <c:pt idx="1">
                  <c:v>44997.608</c:v>
                </c:pt>
                <c:pt idx="2">
                  <c:v>23512.715999999997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87-474C-83B6-66F9D6E7D10B}"/>
            </c:ext>
          </c:extLst>
        </c:ser>
        <c:ser>
          <c:idx val="7"/>
          <c:order val="7"/>
          <c:tx>
            <c:strRef>
              <c:f>'8.9'!$A$34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('8.9'!$B$34,'8.9'!$D$34,'8.9'!$F$34)</c:f>
              <c:numCache>
                <c:formatCode>#\ ##0.0</c:formatCode>
                <c:ptCount val="3"/>
                <c:pt idx="0">
                  <c:v>1328.86</c:v>
                </c:pt>
                <c:pt idx="1">
                  <c:v>752.62599999999998</c:v>
                </c:pt>
                <c:pt idx="2">
                  <c:v>203.80600000000001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87-474C-83B6-66F9D6E7D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9536640"/>
        <c:axId val="199538176"/>
      </c:barChart>
      <c:catAx>
        <c:axId val="19953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99538176"/>
        <c:crosses val="autoZero"/>
        <c:auto val="1"/>
        <c:lblAlgn val="ctr"/>
        <c:lblOffset val="100"/>
        <c:noMultiLvlLbl val="0"/>
      </c:catAx>
      <c:valAx>
        <c:axId val="199538176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995366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2920909316302948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592781633521109E-2"/>
          <c:y val="0.27588277344330603"/>
          <c:w val="0.86679862645627792"/>
          <c:h val="0.2754368746505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'8.9'!$A$38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'8.9'!$B$38</c:f>
              <c:numCache>
                <c:formatCode>0.0%</c:formatCode>
                <c:ptCount val="1"/>
                <c:pt idx="0">
                  <c:v>3.2038017889465177E-2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1-40B9-86E9-FCC4A9713A4F}"/>
            </c:ext>
          </c:extLst>
        </c:ser>
        <c:ser>
          <c:idx val="1"/>
          <c:order val="1"/>
          <c:tx>
            <c:strRef>
              <c:f>'8.9'!$A$39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'8.9'!$B$39</c:f>
              <c:numCache>
                <c:formatCode>0.0%</c:formatCode>
                <c:ptCount val="1"/>
                <c:pt idx="0">
                  <c:v>3.5696527847587006E-2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61-40B9-86E9-FCC4A9713A4F}"/>
            </c:ext>
          </c:extLst>
        </c:ser>
        <c:ser>
          <c:idx val="2"/>
          <c:order val="2"/>
          <c:tx>
            <c:strRef>
              <c:f>'8.9'!$A$40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'8.9'!$B$40</c:f>
              <c:numCache>
                <c:formatCode>0.0%</c:formatCode>
                <c:ptCount val="1"/>
                <c:pt idx="0">
                  <c:v>3.73167551372535E-2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61-40B9-86E9-FCC4A9713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329728"/>
        <c:axId val="288331264"/>
      </c:barChart>
      <c:catAx>
        <c:axId val="288329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88331264"/>
        <c:crosses val="autoZero"/>
        <c:auto val="1"/>
        <c:lblAlgn val="ctr"/>
        <c:lblOffset val="100"/>
        <c:noMultiLvlLbl val="0"/>
      </c:catAx>
      <c:valAx>
        <c:axId val="288331264"/>
        <c:scaling>
          <c:orientation val="minMax"/>
          <c:max val="0.30000000000000004"/>
          <c:min val="0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8329728"/>
        <c:crosses val="max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6.9444444444444441E-3"/>
          <c:y val="0.71354583342734568"/>
          <c:w val="0.69889982502187231"/>
          <c:h val="0.27826703583964824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cs-CZ" sz="1000" baseline="0">
                <a:solidFill>
                  <a:srgbClr val="233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Dodávky tepla podle paliv (GJ)</a:t>
            </a:r>
          </a:p>
        </c:rich>
      </c:tx>
      <c:layout>
        <c:manualLayout>
          <c:xMode val="edge"/>
          <c:yMode val="edge"/>
          <c:x val="5.1063114008915024E-4"/>
          <c:y val="1.9249449835677793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'8.9'!$A$10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('8.9'!$B$10,'8.9'!$D$10,'8.9'!$F$10)</c:f>
              <c:numCache>
                <c:formatCode>#\ ##0.0</c:formatCode>
                <c:ptCount val="3"/>
                <c:pt idx="0">
                  <c:v>13336.883</c:v>
                </c:pt>
                <c:pt idx="1">
                  <c:v>10171.516000000001</c:v>
                </c:pt>
                <c:pt idx="2">
                  <c:v>5187.3289999999997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9-49E0-B9F8-A65835EE11A6}"/>
            </c:ext>
          </c:extLst>
        </c:ser>
        <c:ser>
          <c:idx val="1"/>
          <c:order val="1"/>
          <c:tx>
            <c:strRef>
              <c:f>'8.9'!$A$11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('8.9'!$B$11,'8.9'!$D$11,'8.9'!$F$11)</c:f>
              <c:numCache>
                <c:formatCode>#\ ##0.0</c:formatCode>
                <c:ptCount val="3"/>
                <c:pt idx="0">
                  <c:v>2998.5020000000004</c:v>
                </c:pt>
                <c:pt idx="1">
                  <c:v>2753.76</c:v>
                </c:pt>
                <c:pt idx="2">
                  <c:v>1463.0650000000001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F9-49E0-B9F8-A65835EE11A6}"/>
            </c:ext>
          </c:extLst>
        </c:ser>
        <c:ser>
          <c:idx val="2"/>
          <c:order val="2"/>
          <c:tx>
            <c:strRef>
              <c:f>'8.9'!$A$12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('8.9'!$B$12,'8.9'!$D$12,'8.9'!$F$12)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F9-49E0-B9F8-A65835EE11A6}"/>
            </c:ext>
          </c:extLst>
        </c:ser>
        <c:ser>
          <c:idx val="3"/>
          <c:order val="3"/>
          <c:tx>
            <c:strRef>
              <c:f>'8.9'!$A$13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('8.9'!$B$13,'8.9'!$D$13,'8.9'!$F$13)</c:f>
              <c:numCache>
                <c:formatCode>#\ ##0.0</c:formatCode>
                <c:ptCount val="3"/>
                <c:pt idx="0">
                  <c:v>54.7</c:v>
                </c:pt>
                <c:pt idx="1">
                  <c:v>16</c:v>
                </c:pt>
                <c:pt idx="2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F9-49E0-B9F8-A65835EE11A6}"/>
            </c:ext>
          </c:extLst>
        </c:ser>
        <c:ser>
          <c:idx val="4"/>
          <c:order val="4"/>
          <c:tx>
            <c:strRef>
              <c:f>'8.9'!$A$14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('8.9'!$B$14,'8.9'!$D$14,'8.9'!$F$14)</c:f>
              <c:numCache>
                <c:formatCode>#\ ##0.0</c:formatCode>
                <c:ptCount val="3"/>
                <c:pt idx="0">
                  <c:v>17.899999999999999</c:v>
                </c:pt>
                <c:pt idx="1">
                  <c:v>21.2</c:v>
                </c:pt>
                <c:pt idx="2">
                  <c:v>18.7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F9-49E0-B9F8-A65835EE11A6}"/>
            </c:ext>
          </c:extLst>
        </c:ser>
        <c:ser>
          <c:idx val="5"/>
          <c:order val="5"/>
          <c:tx>
            <c:strRef>
              <c:f>'8.9'!$A$15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('8.9'!$B$15,'8.9'!$D$15,'8.9'!$F$15)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F9-49E0-B9F8-A65835EE11A6}"/>
            </c:ext>
          </c:extLst>
        </c:ser>
        <c:ser>
          <c:idx val="6"/>
          <c:order val="6"/>
          <c:tx>
            <c:strRef>
              <c:f>'8.9'!$A$16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('8.9'!$B$16,'8.9'!$D$16,'8.9'!$F$16)</c:f>
              <c:numCache>
                <c:formatCode>#\ ##0.0</c:formatCode>
                <c:ptCount val="3"/>
                <c:pt idx="0">
                  <c:v>115087.73900000002</c:v>
                </c:pt>
                <c:pt idx="1">
                  <c:v>72590.684999999998</c:v>
                </c:pt>
                <c:pt idx="2">
                  <c:v>16708.454000000002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F9-49E0-B9F8-A65835EE11A6}"/>
            </c:ext>
          </c:extLst>
        </c:ser>
        <c:ser>
          <c:idx val="7"/>
          <c:order val="7"/>
          <c:tx>
            <c:strRef>
              <c:f>'8.9'!$A$17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('8.9'!$B$17,'8.9'!$D$17,'8.9'!$F$17)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F9-49E0-B9F8-A65835EE11A6}"/>
            </c:ext>
          </c:extLst>
        </c:ser>
        <c:ser>
          <c:idx val="8"/>
          <c:order val="8"/>
          <c:tx>
            <c:strRef>
              <c:f>'8.9'!$A$18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('8.9'!$B$18,'8.9'!$D$18,'8.9'!$F$18)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F9-49E0-B9F8-A65835EE11A6}"/>
            </c:ext>
          </c:extLst>
        </c:ser>
        <c:ser>
          <c:idx val="9"/>
          <c:order val="9"/>
          <c:tx>
            <c:strRef>
              <c:f>'8.9'!$A$19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('8.9'!$B$19,'8.9'!$D$19,'8.9'!$F$19)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F9-49E0-B9F8-A65835EE11A6}"/>
            </c:ext>
          </c:extLst>
        </c:ser>
        <c:ser>
          <c:idx val="10"/>
          <c:order val="10"/>
          <c:tx>
            <c:strRef>
              <c:f>'8.9'!$A$20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('8.9'!$B$20,'8.9'!$D$20,'8.9'!$F$20)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F9-49E0-B9F8-A65835EE11A6}"/>
            </c:ext>
          </c:extLst>
        </c:ser>
        <c:ser>
          <c:idx val="11"/>
          <c:order val="11"/>
          <c:tx>
            <c:strRef>
              <c:f>'8.9'!$A$21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('8.9'!$B$21,'8.9'!$D$21,'8.9'!$F$21)</c:f>
              <c:numCache>
                <c:formatCode>#\ ##0.0</c:formatCode>
                <c:ptCount val="3"/>
                <c:pt idx="0">
                  <c:v>32542.207999999999</c:v>
                </c:pt>
                <c:pt idx="1">
                  <c:v>19863.519</c:v>
                </c:pt>
                <c:pt idx="2">
                  <c:v>14133.28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F9-49E0-B9F8-A65835EE11A6}"/>
            </c:ext>
          </c:extLst>
        </c:ser>
        <c:ser>
          <c:idx val="12"/>
          <c:order val="12"/>
          <c:tx>
            <c:strRef>
              <c:f>'8.9'!$A$22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('8.9'!$B$22,'8.9'!$D$22,'8.9'!$F$22)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6F9-49E0-B9F8-A65835EE11A6}"/>
            </c:ext>
          </c:extLst>
        </c:ser>
        <c:ser>
          <c:idx val="13"/>
          <c:order val="13"/>
          <c:tx>
            <c:strRef>
              <c:f>'8.9'!$A$23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('8.9'!$B$23,'8.9'!$D$23,'8.9'!$F$23)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F9-49E0-B9F8-A65835EE11A6}"/>
            </c:ext>
          </c:extLst>
        </c:ser>
        <c:ser>
          <c:idx val="14"/>
          <c:order val="14"/>
          <c:tx>
            <c:strRef>
              <c:f>'8.9'!$A$24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('8.9'!$B$24,'8.9'!$D$24,'8.9'!$F$24)</c:f>
              <c:numCache>
                <c:formatCode>#\ ##0.0</c:formatCode>
                <c:ptCount val="3"/>
                <c:pt idx="0">
                  <c:v>1146.652</c:v>
                </c:pt>
                <c:pt idx="1">
                  <c:v>622.83900000000006</c:v>
                </c:pt>
                <c:pt idx="2">
                  <c:v>139.68299999999999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6F9-49E0-B9F8-A65835EE11A6}"/>
            </c:ext>
          </c:extLst>
        </c:ser>
        <c:ser>
          <c:idx val="15"/>
          <c:order val="15"/>
          <c:tx>
            <c:strRef>
              <c:f>'8.9'!$A$25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'8.9'!$C$38:$E$38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('8.9'!$B$25,'8.9'!$D$25,'8.9'!$F$25)</c:f>
              <c:numCache>
                <c:formatCode>#\ ##0.0</c:formatCode>
                <c:ptCount val="3"/>
                <c:pt idx="0">
                  <c:v>71322.359999999986</c:v>
                </c:pt>
                <c:pt idx="1">
                  <c:v>38182.436999999998</c:v>
                </c:pt>
                <c:pt idx="2">
                  <c:v>55669.826000000001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6F9-49E0-B9F8-A65835EE1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9046528"/>
        <c:axId val="289048064"/>
      </c:barChart>
      <c:catAx>
        <c:axId val="28904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9048064"/>
        <c:crosses val="autoZero"/>
        <c:auto val="1"/>
        <c:lblAlgn val="ctr"/>
        <c:lblOffset val="100"/>
        <c:noMultiLvlLbl val="0"/>
      </c:catAx>
      <c:valAx>
        <c:axId val="289048064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90465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4086-4D7F-B1F4-DA43308C29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4086-4D7F-B1F4-DA43308C29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4086-4D7F-B1F4-DA43308C29E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4086-4D7F-B1F4-DA43308C29E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4086-4D7F-B1F4-DA43308C29E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4086-4D7F-B1F4-DA43308C29EB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D-4086-4D7F-B1F4-DA43308C29EB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F-4086-4D7F-B1F4-DA43308C29EB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10-4086-4D7F-B1F4-DA43308C29EB}"/>
            </c:ext>
          </c:extLst>
        </c:ser>
        <c:ser>
          <c:idx val="2"/>
          <c:order val="1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12-4086-4D7F-B1F4-DA43308C29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4-4086-4D7F-B1F4-DA43308C29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6-4086-4D7F-B1F4-DA43308C29E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8-4086-4D7F-B1F4-DA43308C29E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1A-4086-4D7F-B1F4-DA43308C29E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C-4086-4D7F-B1F4-DA43308C29EB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1E-4086-4D7F-B1F4-DA43308C29EB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20-4086-4D7F-B1F4-DA43308C29EB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21-4086-4D7F-B1F4-DA43308C2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EB79-47F7-90AB-429F41054E43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EB79-47F7-90AB-429F41054E43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EB79-47F7-90AB-429F41054E43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EB79-47F7-90AB-429F41054E43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EB79-47F7-90AB-429F41054E43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EB79-47F7-90AB-429F41054E43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EB79-47F7-90AB-429F41054E43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EB79-47F7-90AB-429F41054E43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EB79-47F7-90AB-429F41054E43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EB79-47F7-90AB-429F41054E43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EB79-47F7-90AB-429F41054E43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EB79-47F7-90AB-429F41054E43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EB79-47F7-90AB-429F41054E43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EB79-47F7-90AB-429F41054E43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EB79-47F7-90AB-429F41054E43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EB79-47F7-90AB-429F41054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tx2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tx2"/>
                </a:solidFill>
              </a:rPr>
              <a:t>sektorů</a:t>
            </a:r>
            <a:r>
              <a:rPr lang="cs-CZ" sz="1000" baseline="0">
                <a:solidFill>
                  <a:schemeClr val="tx2"/>
                </a:solidFill>
              </a:rPr>
              <a:t> národního hospodářství</a:t>
            </a:r>
            <a:r>
              <a:rPr lang="cs-CZ" sz="1000">
                <a:solidFill>
                  <a:schemeClr val="tx2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1.0726692511942471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531919219025079E-2"/>
          <c:y val="0.25777366064536045"/>
          <c:w val="0.6353664721138359"/>
          <c:h val="0.543302283293019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'8.10'!$A$28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('8.10'!$B$28,'8.10'!$D$28,'8.10'!$F$28)</c:f>
              <c:numCache>
                <c:formatCode>#\ ##0.0</c:formatCode>
                <c:ptCount val="3"/>
                <c:pt idx="0">
                  <c:v>61569.521999999997</c:v>
                </c:pt>
                <c:pt idx="1">
                  <c:v>45276.031999999999</c:v>
                </c:pt>
                <c:pt idx="2">
                  <c:v>22668.537000000004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39-477E-9522-6A9F2FCCFBB0}"/>
            </c:ext>
          </c:extLst>
        </c:ser>
        <c:ser>
          <c:idx val="1"/>
          <c:order val="1"/>
          <c:tx>
            <c:strRef>
              <c:f>'8.10'!$A$29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('8.10'!$B$29,'8.10'!$D$29,'8.10'!$F$29)</c:f>
              <c:numCache>
                <c:formatCode>#\ ##0.0</c:formatCode>
                <c:ptCount val="3"/>
                <c:pt idx="0">
                  <c:v>1062.5999999999999</c:v>
                </c:pt>
                <c:pt idx="1">
                  <c:v>383.7</c:v>
                </c:pt>
                <c:pt idx="2">
                  <c:v>164.8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39-477E-9522-6A9F2FCCFBB0}"/>
            </c:ext>
          </c:extLst>
        </c:ser>
        <c:ser>
          <c:idx val="2"/>
          <c:order val="2"/>
          <c:tx>
            <c:strRef>
              <c:f>'8.10'!$A$30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('8.10'!$B$30,'8.10'!$D$30,'8.10'!$F$30)</c:f>
              <c:numCache>
                <c:formatCode>#\ ##0.0</c:formatCode>
                <c:ptCount val="3"/>
                <c:pt idx="0">
                  <c:v>4416.7</c:v>
                </c:pt>
                <c:pt idx="1">
                  <c:v>1424.7</c:v>
                </c:pt>
                <c:pt idx="2">
                  <c:v>397.7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39-477E-9522-6A9F2FCCFBB0}"/>
            </c:ext>
          </c:extLst>
        </c:ser>
        <c:ser>
          <c:idx val="3"/>
          <c:order val="3"/>
          <c:tx>
            <c:strRef>
              <c:f>'8.10'!$A$31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('8.10'!$B$31,'8.10'!$D$31,'8.10'!$F$31)</c:f>
              <c:numCache>
                <c:formatCode>#\ ##0.0</c:formatCode>
                <c:ptCount val="3"/>
                <c:pt idx="0">
                  <c:v>1477.82</c:v>
                </c:pt>
                <c:pt idx="1">
                  <c:v>591.95100000000002</c:v>
                </c:pt>
                <c:pt idx="2">
                  <c:v>430.471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39-477E-9522-6A9F2FCCFBB0}"/>
            </c:ext>
          </c:extLst>
        </c:ser>
        <c:ser>
          <c:idx val="4"/>
          <c:order val="4"/>
          <c:tx>
            <c:strRef>
              <c:f>'8.10'!$A$32</c:f>
              <c:strCache>
                <c:ptCount val="1"/>
                <c:pt idx="0">
                  <c:v>Zemědělství a lesnictví</c:v>
                </c:pt>
              </c:strCache>
            </c:strRef>
          </c:tx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('8.10'!$B$32,'8.10'!$D$32,'8.10'!$F$32)</c:f>
              <c:numCache>
                <c:formatCode>#\ ##0.0</c:formatCode>
                <c:ptCount val="3"/>
                <c:pt idx="0">
                  <c:v>4226.87</c:v>
                </c:pt>
                <c:pt idx="1">
                  <c:v>3314.69</c:v>
                </c:pt>
                <c:pt idx="2">
                  <c:v>2102.4900000000002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39-477E-9522-6A9F2FCCFBB0}"/>
            </c:ext>
          </c:extLst>
        </c:ser>
        <c:ser>
          <c:idx val="5"/>
          <c:order val="5"/>
          <c:tx>
            <c:strRef>
              <c:f>'8.10'!$A$33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('8.10'!$B$33,'8.10'!$D$33,'8.10'!$F$33)</c:f>
              <c:numCache>
                <c:formatCode>#\ ##0.0</c:formatCode>
                <c:ptCount val="3"/>
                <c:pt idx="0">
                  <c:v>92546.69200000001</c:v>
                </c:pt>
                <c:pt idx="1">
                  <c:v>49108.121999999996</c:v>
                </c:pt>
                <c:pt idx="2">
                  <c:v>28151.408000000003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39-477E-9522-6A9F2FCCFBB0}"/>
            </c:ext>
          </c:extLst>
        </c:ser>
        <c:ser>
          <c:idx val="6"/>
          <c:order val="6"/>
          <c:tx>
            <c:strRef>
              <c:f>'8.10'!$A$34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('8.10'!$B$34,'8.10'!$D$34,'8.10'!$F$34)</c:f>
              <c:numCache>
                <c:formatCode>#\ ##0.0</c:formatCode>
                <c:ptCount val="3"/>
                <c:pt idx="0">
                  <c:v>59362.108</c:v>
                </c:pt>
                <c:pt idx="1">
                  <c:v>25067.151000000002</c:v>
                </c:pt>
                <c:pt idx="2">
                  <c:v>15278.993999999999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39-477E-9522-6A9F2FCCFBB0}"/>
            </c:ext>
          </c:extLst>
        </c:ser>
        <c:ser>
          <c:idx val="7"/>
          <c:order val="7"/>
          <c:tx>
            <c:strRef>
              <c:f>'8.10'!$A$35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('8.10'!$B$35,'8.10'!$D$35,'8.10'!$F$35)</c:f>
              <c:numCache>
                <c:formatCode>#\ ##0.0</c:formatCode>
                <c:ptCount val="3"/>
                <c:pt idx="0">
                  <c:v>14765.982</c:v>
                </c:pt>
                <c:pt idx="1">
                  <c:v>5246.2570000000005</c:v>
                </c:pt>
                <c:pt idx="2">
                  <c:v>8488.2029999999995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39-477E-9522-6A9F2FCCF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6475008"/>
        <c:axId val="286476544"/>
      </c:barChart>
      <c:catAx>
        <c:axId val="28647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6476544"/>
        <c:crosses val="autoZero"/>
        <c:auto val="1"/>
        <c:lblAlgn val="ctr"/>
        <c:lblOffset val="100"/>
        <c:noMultiLvlLbl val="0"/>
      </c:catAx>
      <c:valAx>
        <c:axId val="286476544"/>
        <c:scaling>
          <c:orientation val="minMax"/>
          <c:max val="40000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64750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cs-CZ" sz="1000">
                <a:solidFill>
                  <a:schemeClr val="tx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Podíl v ČR</a:t>
            </a:r>
          </a:p>
        </c:rich>
      </c:tx>
      <c:layout>
        <c:manualLayout>
          <c:xMode val="edge"/>
          <c:yMode val="edge"/>
          <c:x val="5.2920909316302948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592781633521109E-2"/>
          <c:y val="0.27588277344330603"/>
          <c:w val="0.86679862645627792"/>
          <c:h val="0.2754368746505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'8.10'!$A$38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'8.10'!$B$38</c:f>
              <c:numCache>
                <c:formatCode>0.0%</c:formatCode>
                <c:ptCount val="1"/>
                <c:pt idx="0">
                  <c:v>9.6184689015323302E-2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AD-442C-B4FC-8CD6B342584C}"/>
            </c:ext>
          </c:extLst>
        </c:ser>
        <c:ser>
          <c:idx val="1"/>
          <c:order val="1"/>
          <c:tx>
            <c:strRef>
              <c:f>'8.10'!$A$39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'8.10'!$B$39</c:f>
              <c:numCache>
                <c:formatCode>0.0%</c:formatCode>
                <c:ptCount val="1"/>
                <c:pt idx="0">
                  <c:v>4.0491286942575248E-2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AD-442C-B4FC-8CD6B342584C}"/>
            </c:ext>
          </c:extLst>
        </c:ser>
        <c:ser>
          <c:idx val="2"/>
          <c:order val="2"/>
          <c:tx>
            <c:strRef>
              <c:f>'8.10'!$A$40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'8.10'!$B$40</c:f>
              <c:numCache>
                <c:formatCode>0.0%</c:formatCode>
                <c:ptCount val="1"/>
                <c:pt idx="0">
                  <c:v>4.7944889762860272E-2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AD-442C-B4FC-8CD6B3425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511872"/>
        <c:axId val="286513408"/>
      </c:barChart>
      <c:catAx>
        <c:axId val="2865118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86513408"/>
        <c:crosses val="autoZero"/>
        <c:auto val="1"/>
        <c:lblAlgn val="ctr"/>
        <c:lblOffset val="100"/>
        <c:noMultiLvlLbl val="0"/>
      </c:catAx>
      <c:valAx>
        <c:axId val="286513408"/>
        <c:scaling>
          <c:orientation val="minMax"/>
          <c:max val="0.30000000000000004"/>
          <c:min val="0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6511872"/>
        <c:crosses val="max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1.5162396231415507E-3"/>
          <c:y val="0.73213894374448296"/>
          <c:w val="0.63981933730364926"/>
          <c:h val="0.26786109725220048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>
                <a:solidFill>
                  <a:schemeClr val="tx2"/>
                </a:solidFill>
                <a:latin typeface="+mn-lt"/>
              </a:defRPr>
            </a:pPr>
            <a:r>
              <a:rPr lang="cs-CZ" sz="1000" baseline="0">
                <a:solidFill>
                  <a:srgbClr val="233060"/>
                </a:solidFill>
                <a:latin typeface="Arial" panose="020B0604020202020204" pitchFamily="34" charset="0"/>
              </a:rPr>
              <a:t>Dodávky tepla podle paliv (GJ)</a:t>
            </a:r>
          </a:p>
        </c:rich>
      </c:tx>
      <c:layout>
        <c:manualLayout>
          <c:xMode val="edge"/>
          <c:yMode val="edge"/>
          <c:x val="1.1007654639433836E-3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'8.10'!$A$10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('8.10'!$B$10,'8.10'!$D$10,'8.10'!$F$10)</c:f>
              <c:numCache>
                <c:formatCode>#\ ##0.0</c:formatCode>
                <c:ptCount val="3"/>
                <c:pt idx="0">
                  <c:v>8099.0780000000004</c:v>
                </c:pt>
                <c:pt idx="1">
                  <c:v>5317.076</c:v>
                </c:pt>
                <c:pt idx="2">
                  <c:v>1485.1320000000001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5-4F4A-A54D-47D52AA346C4}"/>
            </c:ext>
          </c:extLst>
        </c:ser>
        <c:ser>
          <c:idx val="1"/>
          <c:order val="1"/>
          <c:tx>
            <c:strRef>
              <c:f>'8.10'!$A$11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('8.10'!$B$11,'8.10'!$D$11,'8.10'!$F$11)</c:f>
              <c:numCache>
                <c:formatCode>#\ ##0.0</c:formatCode>
                <c:ptCount val="3"/>
                <c:pt idx="0">
                  <c:v>4611.2150000000011</c:v>
                </c:pt>
                <c:pt idx="1">
                  <c:v>3610.3289999999997</c:v>
                </c:pt>
                <c:pt idx="2">
                  <c:v>2315.4349999999999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C5-4F4A-A54D-47D52AA346C4}"/>
            </c:ext>
          </c:extLst>
        </c:ser>
        <c:ser>
          <c:idx val="2"/>
          <c:order val="2"/>
          <c:tx>
            <c:strRef>
              <c:f>'8.10'!$A$12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('8.10'!$B$12,'8.10'!$D$12,'8.10'!$F$12)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C5-4F4A-A54D-47D52AA346C4}"/>
            </c:ext>
          </c:extLst>
        </c:ser>
        <c:ser>
          <c:idx val="3"/>
          <c:order val="3"/>
          <c:tx>
            <c:strRef>
              <c:f>'8.10'!$A$13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('8.10'!$B$13,'8.10'!$D$13,'8.10'!$F$13)</c:f>
              <c:numCache>
                <c:formatCode>#\ ##0.0</c:formatCode>
                <c:ptCount val="3"/>
                <c:pt idx="0">
                  <c:v>1522</c:v>
                </c:pt>
                <c:pt idx="1">
                  <c:v>1695</c:v>
                </c:pt>
                <c:pt idx="2">
                  <c:v>1096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C5-4F4A-A54D-47D52AA346C4}"/>
            </c:ext>
          </c:extLst>
        </c:ser>
        <c:ser>
          <c:idx val="4"/>
          <c:order val="4"/>
          <c:tx>
            <c:strRef>
              <c:f>'8.10'!$A$14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('8.10'!$B$14,'8.10'!$D$14,'8.10'!$F$14)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C5-4F4A-A54D-47D52AA346C4}"/>
            </c:ext>
          </c:extLst>
        </c:ser>
        <c:ser>
          <c:idx val="5"/>
          <c:order val="5"/>
          <c:tx>
            <c:strRef>
              <c:f>'8.10'!$A$15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('8.10'!$B$15,'8.10'!$D$15,'8.10'!$F$15)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C5-4F4A-A54D-47D52AA346C4}"/>
            </c:ext>
          </c:extLst>
        </c:ser>
        <c:ser>
          <c:idx val="6"/>
          <c:order val="6"/>
          <c:tx>
            <c:strRef>
              <c:f>'8.10'!$A$16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('8.10'!$B$16,'8.10'!$D$16,'8.10'!$F$16)</c:f>
              <c:numCache>
                <c:formatCode>#\ ##0.0</c:formatCode>
                <c:ptCount val="3"/>
                <c:pt idx="0">
                  <c:v>279738.51699999999</c:v>
                </c:pt>
                <c:pt idx="1">
                  <c:v>145873.22399999999</c:v>
                </c:pt>
                <c:pt idx="2">
                  <c:v>83342.807000000001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C5-4F4A-A54D-47D52AA346C4}"/>
            </c:ext>
          </c:extLst>
        </c:ser>
        <c:ser>
          <c:idx val="7"/>
          <c:order val="7"/>
          <c:tx>
            <c:strRef>
              <c:f>'8.10'!$A$17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('8.10'!$B$17,'8.10'!$D$17,'8.10'!$F$17)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C5-4F4A-A54D-47D52AA346C4}"/>
            </c:ext>
          </c:extLst>
        </c:ser>
        <c:ser>
          <c:idx val="8"/>
          <c:order val="8"/>
          <c:tx>
            <c:strRef>
              <c:f>'8.10'!$A$18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('8.10'!$B$18,'8.10'!$D$18,'8.10'!$F$18)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CC5-4F4A-A54D-47D52AA346C4}"/>
            </c:ext>
          </c:extLst>
        </c:ser>
        <c:ser>
          <c:idx val="9"/>
          <c:order val="9"/>
          <c:tx>
            <c:strRef>
              <c:f>'8.10'!$A$19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('8.10'!$B$19,'8.10'!$D$19,'8.10'!$F$19)</c:f>
              <c:numCache>
                <c:formatCode>#\ ##0.0</c:formatCode>
                <c:ptCount val="3"/>
                <c:pt idx="0">
                  <c:v>6257</c:v>
                </c:pt>
                <c:pt idx="1">
                  <c:v>3586</c:v>
                </c:pt>
                <c:pt idx="2">
                  <c:v>3661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CC5-4F4A-A54D-47D52AA346C4}"/>
            </c:ext>
          </c:extLst>
        </c:ser>
        <c:ser>
          <c:idx val="10"/>
          <c:order val="10"/>
          <c:tx>
            <c:strRef>
              <c:f>'8.10'!$A$20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('8.10'!$B$20,'8.10'!$D$20,'8.10'!$F$20)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C5-4F4A-A54D-47D52AA346C4}"/>
            </c:ext>
          </c:extLst>
        </c:ser>
        <c:ser>
          <c:idx val="11"/>
          <c:order val="11"/>
          <c:tx>
            <c:strRef>
              <c:f>'8.10'!$A$21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('8.10'!$B$21,'8.10'!$D$21,'8.10'!$F$21)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C5-4F4A-A54D-47D52AA346C4}"/>
            </c:ext>
          </c:extLst>
        </c:ser>
        <c:ser>
          <c:idx val="12"/>
          <c:order val="12"/>
          <c:tx>
            <c:strRef>
              <c:f>'8.10'!$A$22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('8.10'!$B$22,'8.10'!$D$22,'8.10'!$F$22)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C5-4F4A-A54D-47D52AA346C4}"/>
            </c:ext>
          </c:extLst>
        </c:ser>
        <c:ser>
          <c:idx val="13"/>
          <c:order val="13"/>
          <c:tx>
            <c:strRef>
              <c:f>'8.10'!$A$23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('8.10'!$B$23,'8.10'!$D$23,'8.10'!$F$23)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CC5-4F4A-A54D-47D52AA346C4}"/>
            </c:ext>
          </c:extLst>
        </c:ser>
        <c:ser>
          <c:idx val="14"/>
          <c:order val="14"/>
          <c:tx>
            <c:strRef>
              <c:f>'8.10'!$A$24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5A658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('8.10'!$B$24,'8.10'!$D$24,'8.10'!$F$24)</c:f>
              <c:numCache>
                <c:formatCode>#\ ##0.0</c:formatCode>
                <c:ptCount val="3"/>
                <c:pt idx="0">
                  <c:v>2.8650000000000002</c:v>
                </c:pt>
                <c:pt idx="1">
                  <c:v>2.6349999999999998</c:v>
                </c:pt>
                <c:pt idx="2">
                  <c:v>26.045000000000002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C5-4F4A-A54D-47D52AA346C4}"/>
            </c:ext>
          </c:extLst>
        </c:ser>
        <c:ser>
          <c:idx val="15"/>
          <c:order val="15"/>
          <c:tx>
            <c:strRef>
              <c:f>'8.10'!$A$25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'8.10'!$C$38:$E$38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('8.10'!$B$25,'8.10'!$D$25,'8.10'!$F$25)</c:f>
              <c:numCache>
                <c:formatCode>#\ ##0.0</c:formatCode>
                <c:ptCount val="3"/>
                <c:pt idx="0">
                  <c:v>30415.489000000001</c:v>
                </c:pt>
                <c:pt idx="1">
                  <c:v>16272.729999999998</c:v>
                </c:pt>
                <c:pt idx="2">
                  <c:v>10145.573999999999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CC5-4F4A-A54D-47D52AA34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8781056"/>
        <c:axId val="288782592"/>
      </c:barChart>
      <c:catAx>
        <c:axId val="28878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8782592"/>
        <c:crosses val="autoZero"/>
        <c:auto val="1"/>
        <c:lblAlgn val="ctr"/>
        <c:lblOffset val="100"/>
        <c:noMultiLvlLbl val="0"/>
      </c:catAx>
      <c:valAx>
        <c:axId val="28878259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87810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10CE-4878-9BBB-E2DE627D7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10CE-4878-9BBB-E2DE627D7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10CE-4878-9BBB-E2DE627D7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10CE-4878-9BBB-E2DE627D7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10CE-4878-9BBB-E2DE627D7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10CE-4878-9BBB-E2DE627D7DA4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D-10CE-4878-9BBB-E2DE627D7DA4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F-10CE-4878-9BBB-E2DE627D7DA4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10-10CE-4878-9BBB-E2DE627D7DA4}"/>
            </c:ext>
          </c:extLst>
        </c:ser>
        <c:ser>
          <c:idx val="2"/>
          <c:order val="1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12-10CE-4878-9BBB-E2DE627D7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4-10CE-4878-9BBB-E2DE627D7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6-10CE-4878-9BBB-E2DE627D7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8-10CE-4878-9BBB-E2DE627D7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1A-10CE-4878-9BBB-E2DE627D7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C-10CE-4878-9BBB-E2DE627D7DA4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1E-10CE-4878-9BBB-E2DE627D7DA4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20-10CE-4878-9BBB-E2DE627D7DA4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21-10CE-4878-9BBB-E2DE627D7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accent1"/>
                </a:solidFill>
              </a:rPr>
              <a:t>Dodávky tepla v</a:t>
            </a:r>
            <a:r>
              <a:rPr lang="en-US" sz="1000">
                <a:solidFill>
                  <a:schemeClr val="accent1"/>
                </a:solidFill>
              </a:rPr>
              <a:t> krajích ČR</a:t>
            </a:r>
            <a:r>
              <a:rPr lang="cs-CZ" sz="1000">
                <a:solidFill>
                  <a:schemeClr val="accent1"/>
                </a:solidFill>
              </a:rPr>
              <a:t> </a:t>
            </a:r>
            <a:r>
              <a:rPr lang="en-US" sz="1000">
                <a:solidFill>
                  <a:schemeClr val="accent1"/>
                </a:solidFill>
              </a:rPr>
              <a:t>(</a:t>
            </a:r>
            <a:r>
              <a:rPr lang="cs-CZ" sz="1000">
                <a:solidFill>
                  <a:schemeClr val="accent1"/>
                </a:solidFill>
              </a:rPr>
              <a:t>TJ</a:t>
            </a:r>
            <a:r>
              <a:rPr lang="en-US" sz="1000">
                <a:solidFill>
                  <a:schemeClr val="accent1"/>
                </a:solidFill>
              </a:rPr>
              <a:t>)</a:t>
            </a:r>
          </a:p>
        </c:rich>
      </c:tx>
      <c:layout>
        <c:manualLayout>
          <c:xMode val="edge"/>
          <c:yMode val="edge"/>
          <c:x val="1.6942894925858127E-3"/>
          <c:y val="2.4028834601521828E-2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7.8357197038349743E-2"/>
          <c:y val="0.11692046203475667"/>
          <c:w val="0.88754220620120694"/>
          <c:h val="0.795053907208335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'5.2'!$A$7</c:f>
              <c:strCache>
                <c:ptCount val="1"/>
                <c:pt idx="0">
                  <c:v>Hlavní město Praha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'5.2'!$B$7:$M$7</c:f>
              <c:numCache>
                <c:formatCode>#\ ##0.0</c:formatCode>
                <c:ptCount val="12"/>
                <c:pt idx="0">
                  <c:v>677.63948200000004</c:v>
                </c:pt>
                <c:pt idx="1">
                  <c:v>462.20812100000012</c:v>
                </c:pt>
                <c:pt idx="2">
                  <c:v>379.54279999999989</c:v>
                </c:pt>
                <c:pt idx="3">
                  <c:v>306.40872600000012</c:v>
                </c:pt>
                <c:pt idx="4">
                  <c:v>179.25521299999997</c:v>
                </c:pt>
                <c:pt idx="5">
                  <c:v>136.97850700000001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6-47C3-BB64-4A2AA1CEB551}"/>
            </c:ext>
          </c:extLst>
        </c:ser>
        <c:ser>
          <c:idx val="1"/>
          <c:order val="1"/>
          <c:tx>
            <c:strRef>
              <c:f>'5.2'!$A$8</c:f>
              <c:strCache>
                <c:ptCount val="1"/>
                <c:pt idx="0">
                  <c:v>Jihočeský kraj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'5.2'!$B$8:$M$8</c:f>
              <c:numCache>
                <c:formatCode>#\ ##0.0</c:formatCode>
                <c:ptCount val="12"/>
                <c:pt idx="0">
                  <c:v>724.14952800000037</c:v>
                </c:pt>
                <c:pt idx="1">
                  <c:v>526.59657500000003</c:v>
                </c:pt>
                <c:pt idx="2">
                  <c:v>448.24790599999989</c:v>
                </c:pt>
                <c:pt idx="3">
                  <c:v>341.06819499999989</c:v>
                </c:pt>
                <c:pt idx="4">
                  <c:v>193.61579300000002</c:v>
                </c:pt>
                <c:pt idx="5">
                  <c:v>128.33256599999996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6-47C3-BB64-4A2AA1CEB551}"/>
            </c:ext>
          </c:extLst>
        </c:ser>
        <c:ser>
          <c:idx val="2"/>
          <c:order val="2"/>
          <c:tx>
            <c:strRef>
              <c:f>'5.2'!$A$9</c:f>
              <c:strCache>
                <c:ptCount val="1"/>
                <c:pt idx="0">
                  <c:v>Jihomoravský kraj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'5.2'!$B$9:$M$9</c:f>
              <c:numCache>
                <c:formatCode>#\ ##0.0</c:formatCode>
                <c:ptCount val="12"/>
                <c:pt idx="0">
                  <c:v>889.35278899999969</c:v>
                </c:pt>
                <c:pt idx="1">
                  <c:v>668.07207300000016</c:v>
                </c:pt>
                <c:pt idx="2">
                  <c:v>483.97595400000012</c:v>
                </c:pt>
                <c:pt idx="3">
                  <c:v>370.15465799999998</c:v>
                </c:pt>
                <c:pt idx="4">
                  <c:v>232.59264000000005</c:v>
                </c:pt>
                <c:pt idx="5">
                  <c:v>167.29396600000004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6-47C3-BB64-4A2AA1CEB551}"/>
            </c:ext>
          </c:extLst>
        </c:ser>
        <c:ser>
          <c:idx val="3"/>
          <c:order val="3"/>
          <c:tx>
            <c:strRef>
              <c:f>'5.2'!$A$10</c:f>
              <c:strCache>
                <c:ptCount val="1"/>
                <c:pt idx="0">
                  <c:v>Karlovarský kraj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'5.2'!$B$10:$M$10</c:f>
              <c:numCache>
                <c:formatCode>#\ ##0.0</c:formatCode>
                <c:ptCount val="12"/>
                <c:pt idx="0">
                  <c:v>519.35094499999991</c:v>
                </c:pt>
                <c:pt idx="1">
                  <c:v>386.02623800000003</c:v>
                </c:pt>
                <c:pt idx="2">
                  <c:v>346.94735000000003</c:v>
                </c:pt>
                <c:pt idx="3">
                  <c:v>273.97561000000002</c:v>
                </c:pt>
                <c:pt idx="4">
                  <c:v>180.46657400000001</c:v>
                </c:pt>
                <c:pt idx="5">
                  <c:v>96.923390000000012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66-47C3-BB64-4A2AA1CEB551}"/>
            </c:ext>
          </c:extLst>
        </c:ser>
        <c:ser>
          <c:idx val="4"/>
          <c:order val="4"/>
          <c:tx>
            <c:strRef>
              <c:f>'5.2'!$A$11</c:f>
              <c:strCache>
                <c:ptCount val="1"/>
                <c:pt idx="0">
                  <c:v>Kraj Vysočina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'5.2'!$B$11:$M$11</c:f>
              <c:numCache>
                <c:formatCode>#\ ##0.0</c:formatCode>
                <c:ptCount val="12"/>
                <c:pt idx="0">
                  <c:v>277.93078699999995</c:v>
                </c:pt>
                <c:pt idx="1">
                  <c:v>211.16449900000003</c:v>
                </c:pt>
                <c:pt idx="2">
                  <c:v>172.79278100000005</c:v>
                </c:pt>
                <c:pt idx="3">
                  <c:v>131.45724999999999</c:v>
                </c:pt>
                <c:pt idx="4">
                  <c:v>76.292701999999991</c:v>
                </c:pt>
                <c:pt idx="5">
                  <c:v>45.021883000000003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66-47C3-BB64-4A2AA1CEB551}"/>
            </c:ext>
          </c:extLst>
        </c:ser>
        <c:ser>
          <c:idx val="5"/>
          <c:order val="5"/>
          <c:tx>
            <c:strRef>
              <c:f>'5.2'!$A$12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'5.2'!$B$12:$M$12</c:f>
              <c:numCache>
                <c:formatCode>#\ ##0.0</c:formatCode>
                <c:ptCount val="12"/>
                <c:pt idx="0">
                  <c:v>414.13928600000003</c:v>
                </c:pt>
                <c:pt idx="1">
                  <c:v>333.95544899999999</c:v>
                </c:pt>
                <c:pt idx="2">
                  <c:v>278.16828499999997</c:v>
                </c:pt>
                <c:pt idx="3">
                  <c:v>227.20299799999998</c:v>
                </c:pt>
                <c:pt idx="4">
                  <c:v>151.552628</c:v>
                </c:pt>
                <c:pt idx="5">
                  <c:v>111.52492100000001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66-47C3-BB64-4A2AA1CEB551}"/>
            </c:ext>
          </c:extLst>
        </c:ser>
        <c:ser>
          <c:idx val="6"/>
          <c:order val="6"/>
          <c:tx>
            <c:strRef>
              <c:f>'5.2'!$A$13</c:f>
              <c:strCache>
                <c:ptCount val="1"/>
                <c:pt idx="0">
                  <c:v>Liberecký kraj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'5.2'!$B$13:$M$13</c:f>
              <c:numCache>
                <c:formatCode>#\ ##0.0</c:formatCode>
                <c:ptCount val="12"/>
                <c:pt idx="0">
                  <c:v>310.96198800000002</c:v>
                </c:pt>
                <c:pt idx="1">
                  <c:v>236.44958099999997</c:v>
                </c:pt>
                <c:pt idx="2">
                  <c:v>190.72623400000003</c:v>
                </c:pt>
                <c:pt idx="3">
                  <c:v>149.07191500000002</c:v>
                </c:pt>
                <c:pt idx="4">
                  <c:v>71.931888000000001</c:v>
                </c:pt>
                <c:pt idx="5">
                  <c:v>47.15971900000001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66-47C3-BB64-4A2AA1CEB551}"/>
            </c:ext>
          </c:extLst>
        </c:ser>
        <c:ser>
          <c:idx val="7"/>
          <c:order val="7"/>
          <c:tx>
            <c:strRef>
              <c:f>'5.2'!$A$14</c:f>
              <c:strCache>
                <c:ptCount val="1"/>
                <c:pt idx="0">
                  <c:v>Moravskoslezský kraj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'5.2'!$B$14:$M$14</c:f>
              <c:numCache>
                <c:formatCode>#\ ##0.0</c:formatCode>
                <c:ptCount val="12"/>
                <c:pt idx="0">
                  <c:v>1866.8933350000002</c:v>
                </c:pt>
                <c:pt idx="1">
                  <c:v>1465.9422770000003</c:v>
                </c:pt>
                <c:pt idx="2">
                  <c:v>1070.8168759999996</c:v>
                </c:pt>
                <c:pt idx="3">
                  <c:v>877.3489050000004</c:v>
                </c:pt>
                <c:pt idx="4">
                  <c:v>489.77140099999986</c:v>
                </c:pt>
                <c:pt idx="5">
                  <c:v>304.89091599999995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D66-47C3-BB64-4A2AA1CEB551}"/>
            </c:ext>
          </c:extLst>
        </c:ser>
        <c:ser>
          <c:idx val="8"/>
          <c:order val="8"/>
          <c:tx>
            <c:strRef>
              <c:f>'5.2'!$A$15</c:f>
              <c:strCache>
                <c:ptCount val="1"/>
                <c:pt idx="0">
                  <c:v>Olomoucký kraj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val>
            <c:numRef>
              <c:f>'5.2'!$B$15:$M$15</c:f>
              <c:numCache>
                <c:formatCode>#\ ##0.0</c:formatCode>
                <c:ptCount val="12"/>
                <c:pt idx="0">
                  <c:v>529.68967300000008</c:v>
                </c:pt>
                <c:pt idx="1">
                  <c:v>416.46208300000001</c:v>
                </c:pt>
                <c:pt idx="2">
                  <c:v>303.56270499999994</c:v>
                </c:pt>
                <c:pt idx="3">
                  <c:v>236.50694400000003</c:v>
                </c:pt>
                <c:pt idx="4">
                  <c:v>144.22195600000003</c:v>
                </c:pt>
                <c:pt idx="5">
                  <c:v>93.330136999999993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66-47C3-BB64-4A2AA1CEB551}"/>
            </c:ext>
          </c:extLst>
        </c:ser>
        <c:ser>
          <c:idx val="9"/>
          <c:order val="9"/>
          <c:tx>
            <c:strRef>
              <c:f>'5.2'!$A$16</c:f>
              <c:strCache>
                <c:ptCount val="1"/>
                <c:pt idx="0">
                  <c:v>Pardubický kraj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val>
            <c:numRef>
              <c:f>'5.2'!$B$16:$M$16</c:f>
              <c:numCache>
                <c:formatCode>#\ ##0.0</c:formatCode>
                <c:ptCount val="12"/>
                <c:pt idx="0">
                  <c:v>770.24436000000014</c:v>
                </c:pt>
                <c:pt idx="1">
                  <c:v>558.56896199999994</c:v>
                </c:pt>
                <c:pt idx="2">
                  <c:v>449.09014500000001</c:v>
                </c:pt>
                <c:pt idx="3">
                  <c:v>330.646164</c:v>
                </c:pt>
                <c:pt idx="4">
                  <c:v>176.35699400000001</c:v>
                </c:pt>
                <c:pt idx="5">
                  <c:v>102.07199299999999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D66-47C3-BB64-4A2AA1CEB551}"/>
            </c:ext>
          </c:extLst>
        </c:ser>
        <c:ser>
          <c:idx val="10"/>
          <c:order val="10"/>
          <c:tx>
            <c:strRef>
              <c:f>'5.2'!$A$17</c:f>
              <c:strCache>
                <c:ptCount val="1"/>
                <c:pt idx="0">
                  <c:v>Plzeňský kraj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val>
            <c:numRef>
              <c:f>'5.2'!$B$17:$M$17</c:f>
              <c:numCache>
                <c:formatCode>#\ ##0.0</c:formatCode>
                <c:ptCount val="12"/>
                <c:pt idx="0">
                  <c:v>703.85453500000006</c:v>
                </c:pt>
                <c:pt idx="1">
                  <c:v>521.08743300000003</c:v>
                </c:pt>
                <c:pt idx="2">
                  <c:v>436.68019299999986</c:v>
                </c:pt>
                <c:pt idx="3">
                  <c:v>326.7859269999999</c:v>
                </c:pt>
                <c:pt idx="4">
                  <c:v>175.692114</c:v>
                </c:pt>
                <c:pt idx="5">
                  <c:v>107.82230899999998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66-47C3-BB64-4A2AA1CEB551}"/>
            </c:ext>
          </c:extLst>
        </c:ser>
        <c:ser>
          <c:idx val="11"/>
          <c:order val="11"/>
          <c:tx>
            <c:strRef>
              <c:f>'5.2'!$A$18</c:f>
              <c:strCache>
                <c:ptCount val="1"/>
                <c:pt idx="0">
                  <c:v>Středočeský kraj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val>
            <c:numRef>
              <c:f>'5.2'!$B$18:$M$18</c:f>
              <c:numCache>
                <c:formatCode>#\ ##0.0</c:formatCode>
                <c:ptCount val="12"/>
                <c:pt idx="0">
                  <c:v>2901.571824000001</c:v>
                </c:pt>
                <c:pt idx="1">
                  <c:v>2160.761724</c:v>
                </c:pt>
                <c:pt idx="2">
                  <c:v>1917.0817439999989</c:v>
                </c:pt>
                <c:pt idx="3">
                  <c:v>1414.0476960000003</c:v>
                </c:pt>
                <c:pt idx="4">
                  <c:v>946.64831299999992</c:v>
                </c:pt>
                <c:pt idx="5">
                  <c:v>691.57406499999991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D66-47C3-BB64-4A2AA1CEB551}"/>
            </c:ext>
          </c:extLst>
        </c:ser>
        <c:ser>
          <c:idx val="12"/>
          <c:order val="12"/>
          <c:tx>
            <c:strRef>
              <c:f>'5.2'!$A$19</c:f>
              <c:strCache>
                <c:ptCount val="1"/>
                <c:pt idx="0">
                  <c:v>Ústecký kraj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val>
            <c:numRef>
              <c:f>'5.2'!$B$19:$M$19</c:f>
              <c:numCache>
                <c:formatCode>#\ ##0.0</c:formatCode>
                <c:ptCount val="12"/>
                <c:pt idx="0">
                  <c:v>1684.708766</c:v>
                </c:pt>
                <c:pt idx="1">
                  <c:v>1300.4542010000002</c:v>
                </c:pt>
                <c:pt idx="2">
                  <c:v>1180.8325799999996</c:v>
                </c:pt>
                <c:pt idx="3">
                  <c:v>930.30216200000007</c:v>
                </c:pt>
                <c:pt idx="4">
                  <c:v>672.68218600000034</c:v>
                </c:pt>
                <c:pt idx="5">
                  <c:v>499.32091199999996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D66-47C3-BB64-4A2AA1CEB551}"/>
            </c:ext>
          </c:extLst>
        </c:ser>
        <c:ser>
          <c:idx val="13"/>
          <c:order val="13"/>
          <c:tx>
            <c:strRef>
              <c:f>'5.2'!$A$20</c:f>
              <c:strCache>
                <c:ptCount val="1"/>
                <c:pt idx="0">
                  <c:v>Zlínský kraj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val>
            <c:numRef>
              <c:f>'5.2'!$B$20:$M$20</c:f>
              <c:numCache>
                <c:formatCode>#\ ##0.0</c:formatCode>
                <c:ptCount val="12"/>
                <c:pt idx="0">
                  <c:v>516.98382400000003</c:v>
                </c:pt>
                <c:pt idx="1">
                  <c:v>415.55507399999999</c:v>
                </c:pt>
                <c:pt idx="2">
                  <c:v>325.76817999999992</c:v>
                </c:pt>
                <c:pt idx="3">
                  <c:v>259.91576300000003</c:v>
                </c:pt>
                <c:pt idx="4">
                  <c:v>170.00823499999998</c:v>
                </c:pt>
                <c:pt idx="5">
                  <c:v>135.42425400000002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D66-47C3-BB64-4A2AA1CEB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6155136"/>
        <c:axId val="222036352"/>
      </c:barChart>
      <c:catAx>
        <c:axId val="22615513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22036352"/>
        <c:crosses val="autoZero"/>
        <c:auto val="1"/>
        <c:lblAlgn val="ctr"/>
        <c:lblOffset val="100"/>
        <c:noMultiLvlLbl val="0"/>
      </c:catAx>
      <c:valAx>
        <c:axId val="222036352"/>
        <c:scaling>
          <c:orientation val="minMax"/>
          <c:max val="1300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26155136"/>
        <c:crosses val="autoZero"/>
        <c:crossBetween val="between"/>
        <c:majorUnit val="1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3B79-4CA2-89B6-E3E51F03F132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3B79-4CA2-89B6-E3E51F03F132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3B79-4CA2-89B6-E3E51F03F132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B79-4CA2-89B6-E3E51F03F132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3B79-4CA2-89B6-E3E51F03F132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3B79-4CA2-89B6-E3E51F03F132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3B79-4CA2-89B6-E3E51F03F132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3B79-4CA2-89B6-E3E51F03F132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3B79-4CA2-89B6-E3E51F03F132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3B79-4CA2-89B6-E3E51F03F132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3B79-4CA2-89B6-E3E51F03F132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3B79-4CA2-89B6-E3E51F03F132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3B79-4CA2-89B6-E3E51F03F132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3B79-4CA2-89B6-E3E51F03F132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3B79-4CA2-89B6-E3E51F03F132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3B79-4CA2-89B6-E3E51F03F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tx2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tx2"/>
                </a:solidFill>
              </a:rPr>
              <a:t>sektorů</a:t>
            </a:r>
            <a:r>
              <a:rPr lang="cs-CZ" sz="1000" baseline="0">
                <a:solidFill>
                  <a:schemeClr val="tx2"/>
                </a:solidFill>
              </a:rPr>
              <a:t> národního hospodářství</a:t>
            </a:r>
            <a:r>
              <a:rPr lang="cs-CZ" sz="1000">
                <a:solidFill>
                  <a:schemeClr val="tx2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1.4220466622386831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330476776411051E-2"/>
          <c:y val="0.25074902829200774"/>
          <c:w val="0.62603580707049966"/>
          <c:h val="0.584251156733399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'8.11'!$A$27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('8.11'!$B$27,'8.11'!$D$27,'8.11'!$F$27)</c:f>
              <c:numCache>
                <c:formatCode>#\ ##0.0</c:formatCode>
                <c:ptCount val="3"/>
                <c:pt idx="0">
                  <c:v>55173.197999999997</c:v>
                </c:pt>
                <c:pt idx="1">
                  <c:v>10685.669</c:v>
                </c:pt>
                <c:pt idx="2">
                  <c:v>4648.393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C6-4D23-96EC-F6F7E8DB4875}"/>
            </c:ext>
          </c:extLst>
        </c:ser>
        <c:ser>
          <c:idx val="1"/>
          <c:order val="1"/>
          <c:tx>
            <c:strRef>
              <c:f>'8.11'!$A$28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('8.11'!$B$28,'8.11'!$D$28,'8.11'!$F$28)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C6-4D23-96EC-F6F7E8DB4875}"/>
            </c:ext>
          </c:extLst>
        </c:ser>
        <c:ser>
          <c:idx val="2"/>
          <c:order val="2"/>
          <c:tx>
            <c:strRef>
              <c:f>'8.11'!$A$29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('8.11'!$B$29,'8.11'!$D$29,'8.11'!$F$29)</c:f>
              <c:numCache>
                <c:formatCode>#\ ##0.0</c:formatCode>
                <c:ptCount val="3"/>
                <c:pt idx="0">
                  <c:v>3434.46</c:v>
                </c:pt>
                <c:pt idx="1">
                  <c:v>428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C6-4D23-96EC-F6F7E8DB4875}"/>
            </c:ext>
          </c:extLst>
        </c:ser>
        <c:ser>
          <c:idx val="3"/>
          <c:order val="3"/>
          <c:tx>
            <c:strRef>
              <c:f>'8.11'!$A$30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('8.11'!$B$30,'8.11'!$D$30,'8.11'!$F$30)</c:f>
              <c:numCache>
                <c:formatCode>#\ ##0.0</c:formatCode>
                <c:ptCount val="3"/>
                <c:pt idx="0">
                  <c:v>360.01</c:v>
                </c:pt>
                <c:pt idx="1">
                  <c:v>97.644000000000005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C6-4D23-96EC-F6F7E8DB4875}"/>
            </c:ext>
          </c:extLst>
        </c:ser>
        <c:ser>
          <c:idx val="4"/>
          <c:order val="4"/>
          <c:tx>
            <c:strRef>
              <c:f>'8.11'!$A$31</c:f>
              <c:strCache>
                <c:ptCount val="1"/>
                <c:pt idx="0">
                  <c:v>Zemědělství a lesnictví</c:v>
                </c:pt>
              </c:strCache>
            </c:strRef>
          </c:tx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('8.11'!$B$31,'8.11'!$D$31,'8.11'!$F$31)</c:f>
              <c:numCache>
                <c:formatCode>#\ ##0.0</c:formatCode>
                <c:ptCount val="3"/>
                <c:pt idx="0">
                  <c:v>3348.8599999999997</c:v>
                </c:pt>
                <c:pt idx="1">
                  <c:v>1611.88</c:v>
                </c:pt>
                <c:pt idx="2">
                  <c:v>730.3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C6-4D23-96EC-F6F7E8DB4875}"/>
            </c:ext>
          </c:extLst>
        </c:ser>
        <c:ser>
          <c:idx val="5"/>
          <c:order val="5"/>
          <c:tx>
            <c:strRef>
              <c:f>'8.11'!$A$32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('8.11'!$B$32,'8.11'!$D$32,'8.11'!$F$32)</c:f>
              <c:numCache>
                <c:formatCode>#\ ##0.0</c:formatCode>
                <c:ptCount val="3"/>
                <c:pt idx="0">
                  <c:v>147834.79800000004</c:v>
                </c:pt>
                <c:pt idx="1">
                  <c:v>88262.475999999995</c:v>
                </c:pt>
                <c:pt idx="2">
                  <c:v>44282.736000000004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C6-4D23-96EC-F6F7E8DB4875}"/>
            </c:ext>
          </c:extLst>
        </c:ser>
        <c:ser>
          <c:idx val="6"/>
          <c:order val="6"/>
          <c:tx>
            <c:strRef>
              <c:f>'8.11'!$A$33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('8.11'!$B$33,'8.11'!$D$33,'8.11'!$F$33)</c:f>
              <c:numCache>
                <c:formatCode>#\ ##0.0</c:formatCode>
                <c:ptCount val="3"/>
                <c:pt idx="0">
                  <c:v>71283.65800000001</c:v>
                </c:pt>
                <c:pt idx="1">
                  <c:v>35153.517999999996</c:v>
                </c:pt>
                <c:pt idx="2">
                  <c:v>19439.679999999997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C6-4D23-96EC-F6F7E8DB4875}"/>
            </c:ext>
          </c:extLst>
        </c:ser>
        <c:ser>
          <c:idx val="7"/>
          <c:order val="7"/>
          <c:tx>
            <c:strRef>
              <c:f>'8.11'!$A$34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('8.11'!$B$34,'8.11'!$D$34,'8.11'!$F$34)</c:f>
              <c:numCache>
                <c:formatCode>#\ ##0.0</c:formatCode>
                <c:ptCount val="3"/>
                <c:pt idx="0">
                  <c:v>518.4</c:v>
                </c:pt>
                <c:pt idx="1">
                  <c:v>186.8</c:v>
                </c:pt>
                <c:pt idx="2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C6-4D23-96EC-F6F7E8DB4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9756672"/>
        <c:axId val="289758208"/>
      </c:barChart>
      <c:catAx>
        <c:axId val="28975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9758208"/>
        <c:crosses val="autoZero"/>
        <c:auto val="1"/>
        <c:lblAlgn val="ctr"/>
        <c:lblOffset val="100"/>
        <c:noMultiLvlLbl val="0"/>
      </c:catAx>
      <c:valAx>
        <c:axId val="289758208"/>
        <c:scaling>
          <c:orientation val="minMax"/>
          <c:max val="40000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97566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2920909316302948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592781633521109E-2"/>
          <c:y val="0.27588277344330603"/>
          <c:w val="0.86679862645627792"/>
          <c:h val="0.2754368746505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'8.11'!$A$38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'8.11'!$B$38</c:f>
              <c:numCache>
                <c:formatCode>0.0%</c:formatCode>
                <c:ptCount val="1"/>
                <c:pt idx="0">
                  <c:v>2.8070688228557319E-2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D-45A2-930A-B491FF02B4EE}"/>
            </c:ext>
          </c:extLst>
        </c:ser>
        <c:ser>
          <c:idx val="1"/>
          <c:order val="1"/>
          <c:tx>
            <c:strRef>
              <c:f>'8.11'!$A$39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'8.11'!$B$39</c:f>
              <c:numCache>
                <c:formatCode>0.0%</c:formatCode>
                <c:ptCount val="1"/>
                <c:pt idx="0">
                  <c:v>4.0333144027688644E-2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AD-45A2-930A-B491FF02B4EE}"/>
            </c:ext>
          </c:extLst>
        </c:ser>
        <c:ser>
          <c:idx val="2"/>
          <c:order val="2"/>
          <c:tx>
            <c:strRef>
              <c:f>'8.11'!$A$40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'8.11'!$B$40</c:f>
              <c:numCache>
                <c:formatCode>0.0%</c:formatCode>
                <c:ptCount val="1"/>
                <c:pt idx="0">
                  <c:v>4.8041334398462497E-2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AD-45A2-930A-B491FF02B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9781248"/>
        <c:axId val="289782784"/>
      </c:barChart>
      <c:catAx>
        <c:axId val="2897812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89782784"/>
        <c:crosses val="autoZero"/>
        <c:auto val="1"/>
        <c:lblAlgn val="ctr"/>
        <c:lblOffset val="100"/>
        <c:noMultiLvlLbl val="0"/>
      </c:catAx>
      <c:valAx>
        <c:axId val="289782784"/>
        <c:scaling>
          <c:orientation val="minMax"/>
          <c:max val="0.30000000000000004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978124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"/>
          <c:y val="0.6972914081748588"/>
          <c:w val="0.6452966372460005"/>
          <c:h val="0.27545798981750141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rgbClr val="233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Dodávky tepla podle paliv (GJ)</a:t>
            </a:r>
          </a:p>
        </c:rich>
      </c:tx>
      <c:layout>
        <c:manualLayout>
          <c:xMode val="edge"/>
          <c:yMode val="edge"/>
          <c:x val="7.4349038268442654E-4"/>
          <c:y val="1.3342614559817608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'8.11'!$A$10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('8.11'!$B$10,'8.11'!$D$10,'8.11'!$F$10)</c:f>
              <c:numCache>
                <c:formatCode>#\ ##0.0</c:formatCode>
                <c:ptCount val="3"/>
                <c:pt idx="0">
                  <c:v>69204.739000000001</c:v>
                </c:pt>
                <c:pt idx="1">
                  <c:v>70584.183000000005</c:v>
                </c:pt>
                <c:pt idx="2">
                  <c:v>39080.67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30-4775-A6CD-6C2849BD7E8A}"/>
            </c:ext>
          </c:extLst>
        </c:ser>
        <c:ser>
          <c:idx val="1"/>
          <c:order val="1"/>
          <c:tx>
            <c:strRef>
              <c:f>'8.11'!$A$11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('8.11'!$B$11,'8.11'!$D$11,'8.11'!$F$11)</c:f>
              <c:numCache>
                <c:formatCode>#\ ##0.0</c:formatCode>
                <c:ptCount val="3"/>
                <c:pt idx="0">
                  <c:v>3486.89</c:v>
                </c:pt>
                <c:pt idx="1">
                  <c:v>2350.13</c:v>
                </c:pt>
                <c:pt idx="2">
                  <c:v>1688.3000000000002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30-4775-A6CD-6C2849BD7E8A}"/>
            </c:ext>
          </c:extLst>
        </c:ser>
        <c:ser>
          <c:idx val="2"/>
          <c:order val="2"/>
          <c:tx>
            <c:strRef>
              <c:f>'8.11'!$A$12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('8.11'!$B$12,'8.11'!$D$12,'8.11'!$F$12)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30-4775-A6CD-6C2849BD7E8A}"/>
            </c:ext>
          </c:extLst>
        </c:ser>
        <c:ser>
          <c:idx val="3"/>
          <c:order val="3"/>
          <c:tx>
            <c:strRef>
              <c:f>'8.11'!$A$13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('8.11'!$B$13,'8.11'!$D$13,'8.11'!$F$13)</c:f>
              <c:numCache>
                <c:formatCode>#\ ##0.0</c:formatCode>
                <c:ptCount val="3"/>
                <c:pt idx="0">
                  <c:v>243.44</c:v>
                </c:pt>
                <c:pt idx="1">
                  <c:v>298.24</c:v>
                </c:pt>
                <c:pt idx="2">
                  <c:v>450.03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30-4775-A6CD-6C2849BD7E8A}"/>
            </c:ext>
          </c:extLst>
        </c:ser>
        <c:ser>
          <c:idx val="4"/>
          <c:order val="4"/>
          <c:tx>
            <c:strRef>
              <c:f>'8.11'!$A$14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('8.11'!$B$14,'8.11'!$D$14,'8.11'!$F$14)</c:f>
              <c:numCache>
                <c:formatCode>#\ ##0.0</c:formatCode>
                <c:ptCount val="3"/>
                <c:pt idx="0">
                  <c:v>219</c:v>
                </c:pt>
                <c:pt idx="1">
                  <c:v>82</c:v>
                </c:pt>
                <c:pt idx="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30-4775-A6CD-6C2849BD7E8A}"/>
            </c:ext>
          </c:extLst>
        </c:ser>
        <c:ser>
          <c:idx val="5"/>
          <c:order val="5"/>
          <c:tx>
            <c:strRef>
              <c:f>'8.11'!$A$15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('8.11'!$B$15,'8.11'!$D$15,'8.11'!$F$15)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30-4775-A6CD-6C2849BD7E8A}"/>
            </c:ext>
          </c:extLst>
        </c:ser>
        <c:ser>
          <c:idx val="6"/>
          <c:order val="6"/>
          <c:tx>
            <c:strRef>
              <c:f>'8.11'!$A$16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('8.11'!$B$16,'8.11'!$D$16,'8.11'!$F$16)</c:f>
              <c:numCache>
                <c:formatCode>#\ ##0.0</c:formatCode>
                <c:ptCount val="3"/>
                <c:pt idx="0">
                  <c:v>170077.712</c:v>
                </c:pt>
                <c:pt idx="1">
                  <c:v>43651.125999999997</c:v>
                </c:pt>
                <c:pt idx="2">
                  <c:v>33427.468999999997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30-4775-A6CD-6C2849BD7E8A}"/>
            </c:ext>
          </c:extLst>
        </c:ser>
        <c:ser>
          <c:idx val="7"/>
          <c:order val="7"/>
          <c:tx>
            <c:strRef>
              <c:f>'8.11'!$A$17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('8.11'!$B$17,'8.11'!$D$17,'8.11'!$F$17)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30-4775-A6CD-6C2849BD7E8A}"/>
            </c:ext>
          </c:extLst>
        </c:ser>
        <c:ser>
          <c:idx val="8"/>
          <c:order val="8"/>
          <c:tx>
            <c:strRef>
              <c:f>'8.11'!$A$18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('8.11'!$B$18,'8.11'!$D$18,'8.11'!$F$18)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30-4775-A6CD-6C2849BD7E8A}"/>
            </c:ext>
          </c:extLst>
        </c:ser>
        <c:ser>
          <c:idx val="9"/>
          <c:order val="9"/>
          <c:tx>
            <c:strRef>
              <c:f>'8.11'!$A$19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('8.11'!$B$19,'8.11'!$D$19,'8.11'!$F$19)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530-4775-A6CD-6C2849BD7E8A}"/>
            </c:ext>
          </c:extLst>
        </c:ser>
        <c:ser>
          <c:idx val="10"/>
          <c:order val="10"/>
          <c:tx>
            <c:strRef>
              <c:f>'8.11'!$A$20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('8.11'!$B$20,'8.11'!$D$20,'8.11'!$F$20)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30-4775-A6CD-6C2849BD7E8A}"/>
            </c:ext>
          </c:extLst>
        </c:ser>
        <c:ser>
          <c:idx val="11"/>
          <c:order val="11"/>
          <c:tx>
            <c:strRef>
              <c:f>'8.11'!$A$21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('8.11'!$B$21,'8.11'!$D$21,'8.11'!$F$21)</c:f>
              <c:numCache>
                <c:formatCode>#\ ##0.0</c:formatCode>
                <c:ptCount val="3"/>
                <c:pt idx="0">
                  <c:v>33365.563999999998</c:v>
                </c:pt>
                <c:pt idx="1">
                  <c:v>29481.27</c:v>
                </c:pt>
                <c:pt idx="2">
                  <c:v>16565.478999999999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30-4775-A6CD-6C2849BD7E8A}"/>
            </c:ext>
          </c:extLst>
        </c:ser>
        <c:ser>
          <c:idx val="12"/>
          <c:order val="12"/>
          <c:tx>
            <c:strRef>
              <c:f>'8.11'!$A$22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('8.11'!$B$22,'8.11'!$D$22,'8.11'!$F$22)</c:f>
              <c:numCache>
                <c:formatCode>#\ ##0.0</c:formatCode>
                <c:ptCount val="3"/>
                <c:pt idx="0">
                  <c:v>17</c:v>
                </c:pt>
                <c:pt idx="1">
                  <c:v>20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530-4775-A6CD-6C2849BD7E8A}"/>
            </c:ext>
          </c:extLst>
        </c:ser>
        <c:ser>
          <c:idx val="13"/>
          <c:order val="13"/>
          <c:tx>
            <c:strRef>
              <c:f>'8.11'!$A$23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('8.11'!$B$23,'8.11'!$D$23,'8.11'!$F$23)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530-4775-A6CD-6C2849BD7E8A}"/>
            </c:ext>
          </c:extLst>
        </c:ser>
        <c:ser>
          <c:idx val="14"/>
          <c:order val="14"/>
          <c:tx>
            <c:strRef>
              <c:f>'8.11'!$A$24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5A658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('8.11'!$B$24,'8.11'!$D$24,'8.11'!$F$24)</c:f>
              <c:numCache>
                <c:formatCode>#\ ##0.0</c:formatCode>
                <c:ptCount val="3"/>
                <c:pt idx="0">
                  <c:v>176.43600000000001</c:v>
                </c:pt>
                <c:pt idx="1">
                  <c:v>272.37</c:v>
                </c:pt>
                <c:pt idx="2">
                  <c:v>95.521000000000001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30-4775-A6CD-6C2849BD7E8A}"/>
            </c:ext>
          </c:extLst>
        </c:ser>
        <c:ser>
          <c:idx val="15"/>
          <c:order val="15"/>
          <c:tx>
            <c:strRef>
              <c:f>'8.11'!$A$25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('8.11'!$B$25,'8.11'!$D$25,'8.11'!$F$25)</c:f>
              <c:numCache>
                <c:formatCode>#\ ##0.0</c:formatCode>
                <c:ptCount val="3"/>
                <c:pt idx="0">
                  <c:v>49995.146000000001</c:v>
                </c:pt>
                <c:pt idx="1">
                  <c:v>28952.795000000002</c:v>
                </c:pt>
                <c:pt idx="2">
                  <c:v>16414.84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530-4775-A6CD-6C2849BD7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9617408"/>
        <c:axId val="289618944"/>
      </c:barChart>
      <c:catAx>
        <c:axId val="28961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9618944"/>
        <c:crosses val="autoZero"/>
        <c:auto val="1"/>
        <c:lblAlgn val="ctr"/>
        <c:lblOffset val="100"/>
        <c:noMultiLvlLbl val="0"/>
      </c:catAx>
      <c:valAx>
        <c:axId val="289618944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96174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FC31-42C6-8F95-7606B71E6B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FC31-42C6-8F95-7606B71E6B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FC31-42C6-8F95-7606B71E6BE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FC31-42C6-8F95-7606B71E6BE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FC31-42C6-8F95-7606B71E6BE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FC31-42C6-8F95-7606B71E6BE5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D-FC31-42C6-8F95-7606B71E6BE5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F-FC31-42C6-8F95-7606B71E6BE5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10-FC31-42C6-8F95-7606B71E6BE5}"/>
            </c:ext>
          </c:extLst>
        </c:ser>
        <c:ser>
          <c:idx val="2"/>
          <c:order val="1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12-FC31-42C6-8F95-7606B71E6B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4-FC31-42C6-8F95-7606B71E6B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6-FC31-42C6-8F95-7606B71E6BE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8-FC31-42C6-8F95-7606B71E6BE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1A-FC31-42C6-8F95-7606B71E6BE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C-FC31-42C6-8F95-7606B71E6BE5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1E-FC31-42C6-8F95-7606B71E6BE5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20-FC31-42C6-8F95-7606B71E6BE5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21-FC31-42C6-8F95-7606B71E6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AE4-49DD-8DD0-BF2FD3347764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CAE4-49DD-8DD0-BF2FD3347764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CAE4-49DD-8DD0-BF2FD3347764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CAE4-49DD-8DD0-BF2FD3347764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CAE4-49DD-8DD0-BF2FD3347764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CAE4-49DD-8DD0-BF2FD3347764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CAE4-49DD-8DD0-BF2FD3347764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CAE4-49DD-8DD0-BF2FD3347764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CAE4-49DD-8DD0-BF2FD3347764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CAE4-49DD-8DD0-BF2FD3347764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CAE4-49DD-8DD0-BF2FD3347764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CAE4-49DD-8DD0-BF2FD3347764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CAE4-49DD-8DD0-BF2FD3347764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CAE4-49DD-8DD0-BF2FD3347764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CAE4-49DD-8DD0-BF2FD3347764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CAE4-49DD-8DD0-BF2FD3347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tx2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tx2"/>
                </a:solidFill>
              </a:rPr>
              <a:t>sektorů</a:t>
            </a:r>
            <a:r>
              <a:rPr lang="cs-CZ" sz="1000" baseline="0">
                <a:solidFill>
                  <a:schemeClr val="tx2"/>
                </a:solidFill>
              </a:rPr>
              <a:t> národního hospodářství</a:t>
            </a:r>
            <a:r>
              <a:rPr lang="cs-CZ" sz="1000">
                <a:solidFill>
                  <a:schemeClr val="tx2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1.0950515117817302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8999975598373637E-2"/>
          <c:y val="0.29248122646279789"/>
          <c:w val="0.58899387519178148"/>
          <c:h val="0.539426423186832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'8.12'!$A$28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('8.12'!$B$28,'8.12'!$D$28,'8.12'!$F$28)</c:f>
              <c:numCache>
                <c:formatCode>#\ ##0.0</c:formatCode>
                <c:ptCount val="3"/>
                <c:pt idx="0">
                  <c:v>364980.12900000002</c:v>
                </c:pt>
                <c:pt idx="1">
                  <c:v>259246.63099999999</c:v>
                </c:pt>
                <c:pt idx="2">
                  <c:v>242820.96299999999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DF-4AAF-B273-0CD73148B88E}"/>
            </c:ext>
          </c:extLst>
        </c:ser>
        <c:ser>
          <c:idx val="1"/>
          <c:order val="1"/>
          <c:tx>
            <c:strRef>
              <c:f>'8.12'!$A$29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('8.12'!$B$29,'8.12'!$D$29,'8.12'!$F$29)</c:f>
              <c:numCache>
                <c:formatCode>#\ ##0.0</c:formatCode>
                <c:ptCount val="3"/>
                <c:pt idx="0">
                  <c:v>37509.790999999997</c:v>
                </c:pt>
                <c:pt idx="1">
                  <c:v>2373.8879999999999</c:v>
                </c:pt>
                <c:pt idx="2">
                  <c:v>1574.6879999999999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DF-4AAF-B273-0CD73148B88E}"/>
            </c:ext>
          </c:extLst>
        </c:ser>
        <c:ser>
          <c:idx val="2"/>
          <c:order val="2"/>
          <c:tx>
            <c:strRef>
              <c:f>'8.12'!$A$30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('8.12'!$B$30,'8.12'!$D$30,'8.12'!$F$30)</c:f>
              <c:numCache>
                <c:formatCode>#\ ##0.0</c:formatCode>
                <c:ptCount val="3"/>
                <c:pt idx="0">
                  <c:v>1640.3600000000001</c:v>
                </c:pt>
                <c:pt idx="1">
                  <c:v>529.26</c:v>
                </c:pt>
                <c:pt idx="2">
                  <c:v>242.16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DF-4AAF-B273-0CD73148B88E}"/>
            </c:ext>
          </c:extLst>
        </c:ser>
        <c:ser>
          <c:idx val="3"/>
          <c:order val="3"/>
          <c:tx>
            <c:strRef>
              <c:f>'8.12'!$A$31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('8.12'!$B$31,'8.12'!$D$31,'8.12'!$F$31)</c:f>
              <c:numCache>
                <c:formatCode>#\ ##0.0</c:formatCode>
                <c:ptCount val="3"/>
                <c:pt idx="0">
                  <c:v>134.12</c:v>
                </c:pt>
                <c:pt idx="1">
                  <c:v>38.46</c:v>
                </c:pt>
                <c:pt idx="2">
                  <c:v>12.860000000000001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DF-4AAF-B273-0CD73148B88E}"/>
            </c:ext>
          </c:extLst>
        </c:ser>
        <c:ser>
          <c:idx val="4"/>
          <c:order val="4"/>
          <c:tx>
            <c:strRef>
              <c:f>'8.12'!$A$32</c:f>
              <c:strCache>
                <c:ptCount val="1"/>
                <c:pt idx="0">
                  <c:v>Zemědělství a lesnictví</c:v>
                </c:pt>
              </c:strCache>
            </c:strRef>
          </c:tx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('8.12'!$B$32,'8.12'!$D$32,'8.12'!$F$32)</c:f>
              <c:numCache>
                <c:formatCode>#\ ##0.0</c:formatCode>
                <c:ptCount val="3"/>
                <c:pt idx="0">
                  <c:v>1285.646</c:v>
                </c:pt>
                <c:pt idx="1">
                  <c:v>1366.64</c:v>
                </c:pt>
                <c:pt idx="2">
                  <c:v>1335.4969999999998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DF-4AAF-B273-0CD73148B88E}"/>
            </c:ext>
          </c:extLst>
        </c:ser>
        <c:ser>
          <c:idx val="5"/>
          <c:order val="5"/>
          <c:tx>
            <c:strRef>
              <c:f>'8.12'!$A$33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('8.12'!$B$33,'8.12'!$D$33,'8.12'!$F$33)</c:f>
              <c:numCache>
                <c:formatCode>#\ ##0.0</c:formatCode>
                <c:ptCount val="3"/>
                <c:pt idx="0">
                  <c:v>181363.88100000008</c:v>
                </c:pt>
                <c:pt idx="1">
                  <c:v>104227.57800000001</c:v>
                </c:pt>
                <c:pt idx="2">
                  <c:v>63025.690999999999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DF-4AAF-B273-0CD73148B88E}"/>
            </c:ext>
          </c:extLst>
        </c:ser>
        <c:ser>
          <c:idx val="6"/>
          <c:order val="6"/>
          <c:tx>
            <c:strRef>
              <c:f>'8.12'!$A$34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('8.12'!$B$34,'8.12'!$D$34,'8.12'!$F$34)</c:f>
              <c:numCache>
                <c:formatCode>#\ ##0.0</c:formatCode>
                <c:ptCount val="3"/>
                <c:pt idx="0">
                  <c:v>84943.128000000012</c:v>
                </c:pt>
                <c:pt idx="1">
                  <c:v>40418.491999999991</c:v>
                </c:pt>
                <c:pt idx="2">
                  <c:v>23248.024000000001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DF-4AAF-B273-0CD73148B88E}"/>
            </c:ext>
          </c:extLst>
        </c:ser>
        <c:ser>
          <c:idx val="7"/>
          <c:order val="7"/>
          <c:tx>
            <c:strRef>
              <c:f>'8.12'!$A$35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('8.12'!$B$35,'8.12'!$D$35,'8.12'!$F$35)</c:f>
              <c:numCache>
                <c:formatCode>#\ ##0.0</c:formatCode>
                <c:ptCount val="3"/>
                <c:pt idx="0">
                  <c:v>1549.0889999999999</c:v>
                </c:pt>
                <c:pt idx="1">
                  <c:v>637.94100000000003</c:v>
                </c:pt>
                <c:pt idx="2">
                  <c:v>171.542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DF-4AAF-B273-0CD73148B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90162944"/>
        <c:axId val="290172928"/>
      </c:barChart>
      <c:catAx>
        <c:axId val="29016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90172928"/>
        <c:crosses val="autoZero"/>
        <c:auto val="1"/>
        <c:lblAlgn val="ctr"/>
        <c:lblOffset val="100"/>
        <c:noMultiLvlLbl val="0"/>
      </c:catAx>
      <c:valAx>
        <c:axId val="290172928"/>
        <c:scaling>
          <c:orientation val="minMax"/>
          <c:max val="150000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90162944"/>
        <c:crosses val="autoZero"/>
        <c:crossBetween val="between"/>
        <c:majorUnit val="50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>
                <a:solidFill>
                  <a:schemeClr val="tx2"/>
                </a:solidFill>
              </a:defRPr>
            </a:pPr>
            <a:r>
              <a:rPr lang="cs-CZ" sz="1000">
                <a:solidFill>
                  <a:schemeClr val="tx2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1553002128805394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592781633521109E-2"/>
          <c:y val="0.27588277344330603"/>
          <c:w val="0.86679862645627792"/>
          <c:h val="0.2754368746505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'8.12'!$A$38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'8.12'!$B$38</c:f>
              <c:numCache>
                <c:formatCode>0.0%</c:formatCode>
                <c:ptCount val="1"/>
                <c:pt idx="0">
                  <c:v>0.12282562036583276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6-46C0-A91E-7D3667508618}"/>
            </c:ext>
          </c:extLst>
        </c:ser>
        <c:ser>
          <c:idx val="1"/>
          <c:order val="1"/>
          <c:tx>
            <c:strRef>
              <c:f>'8.12'!$A$39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'8.12'!$B$39</c:f>
              <c:numCache>
                <c:formatCode>0.0%</c:formatCode>
                <c:ptCount val="1"/>
                <c:pt idx="0">
                  <c:v>0.15656124102090541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6-46C0-A91E-7D3667508618}"/>
            </c:ext>
          </c:extLst>
        </c:ser>
        <c:ser>
          <c:idx val="2"/>
          <c:order val="2"/>
          <c:tx>
            <c:strRef>
              <c:f>'8.12'!$A$40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'8.12'!$B$40</c:f>
              <c:numCache>
                <c:formatCode>0.0%</c:formatCode>
                <c:ptCount val="1"/>
                <c:pt idx="0">
                  <c:v>0.24026715255767736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36-46C0-A91E-7D3667508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0195712"/>
        <c:axId val="290209792"/>
      </c:barChart>
      <c:catAx>
        <c:axId val="290195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90209792"/>
        <c:crosses val="autoZero"/>
        <c:auto val="1"/>
        <c:lblAlgn val="ctr"/>
        <c:lblOffset val="100"/>
        <c:noMultiLvlLbl val="0"/>
      </c:catAx>
      <c:valAx>
        <c:axId val="290209792"/>
        <c:scaling>
          <c:orientation val="minMax"/>
          <c:max val="0.30000000000000004"/>
          <c:min val="0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90195712"/>
        <c:crosses val="max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1.5162396231415507E-3"/>
          <c:y val="0.75512807259673831"/>
          <c:w val="0.64728171500523457"/>
          <c:h val="0.24487192740326164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rgbClr val="233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Dodávky tepla podle paliv (GJ)</a:t>
            </a:r>
          </a:p>
        </c:rich>
      </c:tx>
      <c:layout>
        <c:manualLayout>
          <c:xMode val="edge"/>
          <c:yMode val="edge"/>
          <c:x val="3.2947773685037055E-3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'8.12'!$A$10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('8.12'!$B$10,'8.12'!$D$10,'8.12'!$F$10)</c:f>
              <c:numCache>
                <c:formatCode>#\ ##0.0</c:formatCode>
                <c:ptCount val="3"/>
                <c:pt idx="0">
                  <c:v>143810.90100000001</c:v>
                </c:pt>
                <c:pt idx="1">
                  <c:v>73850.278000000006</c:v>
                </c:pt>
                <c:pt idx="2">
                  <c:v>37637.934000000001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92-4281-A4C1-DC17004EBD29}"/>
            </c:ext>
          </c:extLst>
        </c:ser>
        <c:ser>
          <c:idx val="1"/>
          <c:order val="1"/>
          <c:tx>
            <c:strRef>
              <c:f>'8.12'!$A$11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('8.12'!$B$11,'8.12'!$D$11,'8.12'!$F$11)</c:f>
              <c:numCache>
                <c:formatCode>#\ ##0.0</c:formatCode>
                <c:ptCount val="3"/>
                <c:pt idx="0">
                  <c:v>3291.9889999999996</c:v>
                </c:pt>
                <c:pt idx="1">
                  <c:v>3787.1589999999997</c:v>
                </c:pt>
                <c:pt idx="2">
                  <c:v>3606.1380000000004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92-4281-A4C1-DC17004EBD29}"/>
            </c:ext>
          </c:extLst>
        </c:ser>
        <c:ser>
          <c:idx val="2"/>
          <c:order val="2"/>
          <c:tx>
            <c:strRef>
              <c:f>'8.12'!$A$12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('8.12'!$B$12,'8.12'!$D$12,'8.12'!$F$12)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92-4281-A4C1-DC17004EBD29}"/>
            </c:ext>
          </c:extLst>
        </c:ser>
        <c:ser>
          <c:idx val="3"/>
          <c:order val="3"/>
          <c:tx>
            <c:strRef>
              <c:f>'8.12'!$A$13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('8.12'!$B$13,'8.12'!$D$13,'8.12'!$F$13)</c:f>
              <c:numCache>
                <c:formatCode>#\ ##0.0</c:formatCode>
                <c:ptCount val="3"/>
                <c:pt idx="0">
                  <c:v>93.165000000000006</c:v>
                </c:pt>
                <c:pt idx="1">
                  <c:v>736.80700000000002</c:v>
                </c:pt>
                <c:pt idx="2">
                  <c:v>1318.1179999999999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92-4281-A4C1-DC17004EBD29}"/>
            </c:ext>
          </c:extLst>
        </c:ser>
        <c:ser>
          <c:idx val="4"/>
          <c:order val="4"/>
          <c:tx>
            <c:strRef>
              <c:f>'8.12'!$A$14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('8.12'!$B$14,'8.12'!$D$14,'8.12'!$F$14)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92-4281-A4C1-DC17004EBD29}"/>
            </c:ext>
          </c:extLst>
        </c:ser>
        <c:ser>
          <c:idx val="5"/>
          <c:order val="5"/>
          <c:tx>
            <c:strRef>
              <c:f>'8.12'!$A$15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('8.12'!$B$15,'8.12'!$D$15,'8.12'!$F$15)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92-4281-A4C1-DC17004EBD29}"/>
            </c:ext>
          </c:extLst>
        </c:ser>
        <c:ser>
          <c:idx val="6"/>
          <c:order val="6"/>
          <c:tx>
            <c:strRef>
              <c:f>'8.12'!$A$16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('8.12'!$B$16,'8.12'!$D$16,'8.12'!$F$16)</c:f>
              <c:numCache>
                <c:formatCode>#\ ##0.0</c:formatCode>
                <c:ptCount val="3"/>
                <c:pt idx="0">
                  <c:v>876130.71499999997</c:v>
                </c:pt>
                <c:pt idx="1">
                  <c:v>503193.84299999999</c:v>
                </c:pt>
                <c:pt idx="2">
                  <c:v>292951.66200000001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92-4281-A4C1-DC17004EBD29}"/>
            </c:ext>
          </c:extLst>
        </c:ser>
        <c:ser>
          <c:idx val="7"/>
          <c:order val="7"/>
          <c:tx>
            <c:strRef>
              <c:f>'8.12'!$A$17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('8.12'!$B$17,'8.12'!$D$17,'8.12'!$F$17)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92-4281-A4C1-DC17004EBD29}"/>
            </c:ext>
          </c:extLst>
        </c:ser>
        <c:ser>
          <c:idx val="8"/>
          <c:order val="8"/>
          <c:tx>
            <c:strRef>
              <c:f>'8.12'!$A$18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('8.12'!$B$18,'8.12'!$D$18,'8.12'!$F$18)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92-4281-A4C1-DC17004EBD29}"/>
            </c:ext>
          </c:extLst>
        </c:ser>
        <c:ser>
          <c:idx val="9"/>
          <c:order val="9"/>
          <c:tx>
            <c:strRef>
              <c:f>'8.12'!$A$19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('8.12'!$B$19,'8.12'!$D$19,'8.12'!$F$19)</c:f>
              <c:numCache>
                <c:formatCode>#\ ##0.0</c:formatCode>
                <c:ptCount val="3"/>
                <c:pt idx="0">
                  <c:v>49</c:v>
                </c:pt>
                <c:pt idx="1">
                  <c:v>57888</c:v>
                </c:pt>
                <c:pt idx="2">
                  <c:v>76316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D92-4281-A4C1-DC17004EBD29}"/>
            </c:ext>
          </c:extLst>
        </c:ser>
        <c:ser>
          <c:idx val="10"/>
          <c:order val="10"/>
          <c:tx>
            <c:strRef>
              <c:f>'8.12'!$A$20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('8.12'!$B$20,'8.12'!$D$20,'8.12'!$F$20)</c:f>
              <c:numCache>
                <c:formatCode>#\ ##0.0</c:formatCode>
                <c:ptCount val="3"/>
                <c:pt idx="0">
                  <c:v>2395.712</c:v>
                </c:pt>
                <c:pt idx="1">
                  <c:v>1299.6020000000001</c:v>
                </c:pt>
                <c:pt idx="2">
                  <c:v>867.79700000000003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92-4281-A4C1-DC17004EBD29}"/>
            </c:ext>
          </c:extLst>
        </c:ser>
        <c:ser>
          <c:idx val="11"/>
          <c:order val="11"/>
          <c:tx>
            <c:strRef>
              <c:f>'8.12'!$A$21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('8.12'!$B$21,'8.12'!$D$21,'8.12'!$F$21)</c:f>
              <c:numCache>
                <c:formatCode>#\ ##0.0</c:formatCode>
                <c:ptCount val="3"/>
                <c:pt idx="0">
                  <c:v>7577</c:v>
                </c:pt>
                <c:pt idx="1">
                  <c:v>7850</c:v>
                </c:pt>
                <c:pt idx="2">
                  <c:v>6543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92-4281-A4C1-DC17004EBD29}"/>
            </c:ext>
          </c:extLst>
        </c:ser>
        <c:ser>
          <c:idx val="12"/>
          <c:order val="12"/>
          <c:tx>
            <c:strRef>
              <c:f>'8.12'!$A$22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('8.12'!$B$22,'8.12'!$D$22,'8.12'!$F$22)</c:f>
              <c:numCache>
                <c:formatCode>#\ ##0.0</c:formatCode>
                <c:ptCount val="3"/>
                <c:pt idx="0">
                  <c:v>19394.89</c:v>
                </c:pt>
                <c:pt idx="1">
                  <c:v>45519.79</c:v>
                </c:pt>
                <c:pt idx="2">
                  <c:v>53146.619999999995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D92-4281-A4C1-DC17004EBD29}"/>
            </c:ext>
          </c:extLst>
        </c:ser>
        <c:ser>
          <c:idx val="13"/>
          <c:order val="13"/>
          <c:tx>
            <c:strRef>
              <c:f>'8.12'!$A$23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('8.12'!$B$23,'8.12'!$D$23,'8.12'!$F$23)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D92-4281-A4C1-DC17004EBD29}"/>
            </c:ext>
          </c:extLst>
        </c:ser>
        <c:ser>
          <c:idx val="14"/>
          <c:order val="14"/>
          <c:tx>
            <c:strRef>
              <c:f>'8.12'!$A$24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5A658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('8.12'!$B$24,'8.12'!$D$24,'8.12'!$F$24)</c:f>
              <c:numCache>
                <c:formatCode>#\ ##0.0</c:formatCode>
                <c:ptCount val="3"/>
                <c:pt idx="0">
                  <c:v>1408.5239999999999</c:v>
                </c:pt>
                <c:pt idx="1">
                  <c:v>827.37</c:v>
                </c:pt>
                <c:pt idx="2">
                  <c:v>371.26300000000003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D92-4281-A4C1-DC17004EBD29}"/>
            </c:ext>
          </c:extLst>
        </c:ser>
        <c:ser>
          <c:idx val="15"/>
          <c:order val="15"/>
          <c:tx>
            <c:strRef>
              <c:f>'8.12'!$A$25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('8.12'!$B$25,'8.12'!$D$25,'8.12'!$F$25)</c:f>
              <c:numCache>
                <c:formatCode>#\ ##0.0</c:formatCode>
                <c:ptCount val="3"/>
                <c:pt idx="0">
                  <c:v>359895.79999999993</c:v>
                </c:pt>
                <c:pt idx="1">
                  <c:v>251695.46399999998</c:v>
                </c:pt>
                <c:pt idx="2">
                  <c:v>218815.53300000002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D92-4281-A4C1-DC17004EB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9913088"/>
        <c:axId val="289914880"/>
      </c:barChart>
      <c:catAx>
        <c:axId val="28991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9914880"/>
        <c:crosses val="autoZero"/>
        <c:auto val="1"/>
        <c:lblAlgn val="ctr"/>
        <c:lblOffset val="100"/>
        <c:noMultiLvlLbl val="0"/>
      </c:catAx>
      <c:valAx>
        <c:axId val="289914880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9913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383C-448A-A657-8685270857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383C-448A-A657-8685270857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383C-448A-A657-8685270857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383C-448A-A657-8685270857E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383C-448A-A657-8685270857E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383C-448A-A657-8685270857EA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D-383C-448A-A657-8685270857EA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F-383C-448A-A657-8685270857EA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10-383C-448A-A657-8685270857EA}"/>
            </c:ext>
          </c:extLst>
        </c:ser>
        <c:ser>
          <c:idx val="2"/>
          <c:order val="1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12-383C-448A-A657-8685270857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4-383C-448A-A657-8685270857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6-383C-448A-A657-8685270857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8-383C-448A-A657-8685270857E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1A-383C-448A-A657-8685270857E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C-383C-448A-A657-8685270857EA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1E-383C-448A-A657-8685270857EA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20-383C-448A-A657-8685270857EA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21-383C-448A-A657-868527085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'5.2'!$O$7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'5.2'!$P$7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881-4992-8822-015BC78A9487}"/>
            </c:ext>
          </c:extLst>
        </c:ser>
        <c:ser>
          <c:idx val="1"/>
          <c:order val="1"/>
          <c:tx>
            <c:strRef>
              <c:f>'5.2'!$O$8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'5.2'!$P$8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C881-4992-8822-015BC78A9487}"/>
            </c:ext>
          </c:extLst>
        </c:ser>
        <c:ser>
          <c:idx val="2"/>
          <c:order val="2"/>
          <c:tx>
            <c:strRef>
              <c:f>'5.2'!$O$9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'5.2'!$P$9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C881-4992-8822-015BC78A9487}"/>
            </c:ext>
          </c:extLst>
        </c:ser>
        <c:ser>
          <c:idx val="3"/>
          <c:order val="3"/>
          <c:tx>
            <c:strRef>
              <c:f>'5.2'!$O$10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'5.2'!$P$10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C881-4992-8822-015BC78A9487}"/>
            </c:ext>
          </c:extLst>
        </c:ser>
        <c:ser>
          <c:idx val="4"/>
          <c:order val="4"/>
          <c:tx>
            <c:strRef>
              <c:f>'5.2'!$O$11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'5.2'!$P$11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C881-4992-8822-015BC78A9487}"/>
            </c:ext>
          </c:extLst>
        </c:ser>
        <c:ser>
          <c:idx val="5"/>
          <c:order val="5"/>
          <c:tx>
            <c:strRef>
              <c:f>'5.2'!$O$12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'5.2'!$P$12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C881-4992-8822-015BC78A9487}"/>
            </c:ext>
          </c:extLst>
        </c:ser>
        <c:ser>
          <c:idx val="6"/>
          <c:order val="6"/>
          <c:tx>
            <c:strRef>
              <c:f>'5.2'!$O$13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'5.2'!$P$13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C881-4992-8822-015BC78A9487}"/>
            </c:ext>
          </c:extLst>
        </c:ser>
        <c:ser>
          <c:idx val="7"/>
          <c:order val="7"/>
          <c:tx>
            <c:strRef>
              <c:f>'5.2'!$O$14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'5.2'!$P$14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C881-4992-8822-015BC78A9487}"/>
            </c:ext>
          </c:extLst>
        </c:ser>
        <c:ser>
          <c:idx val="8"/>
          <c:order val="8"/>
          <c:tx>
            <c:strRef>
              <c:f>'5.2'!$O$15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'5.2'!$P$15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C881-4992-8822-015BC78A9487}"/>
            </c:ext>
          </c:extLst>
        </c:ser>
        <c:ser>
          <c:idx val="9"/>
          <c:order val="9"/>
          <c:tx>
            <c:strRef>
              <c:f>'5.2'!$O$16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'5.2'!$P$16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C881-4992-8822-015BC78A9487}"/>
            </c:ext>
          </c:extLst>
        </c:ser>
        <c:ser>
          <c:idx val="10"/>
          <c:order val="10"/>
          <c:tx>
            <c:strRef>
              <c:f>'5.2'!$O$17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'5.2'!$P$17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C881-4992-8822-015BC78A9487}"/>
            </c:ext>
          </c:extLst>
        </c:ser>
        <c:ser>
          <c:idx val="11"/>
          <c:order val="11"/>
          <c:tx>
            <c:strRef>
              <c:f>'5.2'!$O$18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'5.2'!$P$18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C881-4992-8822-015BC78A9487}"/>
            </c:ext>
          </c:extLst>
        </c:ser>
        <c:ser>
          <c:idx val="12"/>
          <c:order val="12"/>
          <c:tx>
            <c:strRef>
              <c:f>'5.2'!$O$19</c:f>
              <c:strCache>
                <c:ptCount val="1"/>
              </c:strCache>
            </c:strRef>
          </c:tx>
          <c:spPr>
            <a:pattFill prst="ltUpDiag">
              <a:fgClr>
                <a:schemeClr val="tx2"/>
              </a:fgClr>
              <a:bgClr>
                <a:schemeClr val="bg1"/>
              </a:bgClr>
            </a:patt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'5.2'!$P$19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C881-4992-8822-015BC78A9487}"/>
            </c:ext>
          </c:extLst>
        </c:ser>
        <c:ser>
          <c:idx val="13"/>
          <c:order val="13"/>
          <c:tx>
            <c:strRef>
              <c:f>'5.2'!$O$20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'5.2'!$P$6</c:f>
              <c:numCache>
                <c:formatCode>General</c:formatCode>
                <c:ptCount val="1"/>
              </c:numCache>
            </c:numRef>
          </c:cat>
          <c:val>
            <c:numRef>
              <c:f>'5.2'!$P$20</c:f>
              <c:numCache>
                <c:formatCode>#\ ##0.0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C881-4992-8822-015BC78A9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242560"/>
        <c:axId val="226244096"/>
      </c:barChart>
      <c:catAx>
        <c:axId val="226242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244096"/>
        <c:crosses val="autoZero"/>
        <c:auto val="1"/>
        <c:lblAlgn val="ctr"/>
        <c:lblOffset val="100"/>
        <c:noMultiLvlLbl val="0"/>
      </c:catAx>
      <c:valAx>
        <c:axId val="226244096"/>
        <c:scaling>
          <c:orientation val="minMax"/>
        </c:scaling>
        <c:delete val="1"/>
        <c:axPos val="l"/>
        <c:numFmt formatCode="#\ ##0.0" sourceLinked="1"/>
        <c:majorTickMark val="out"/>
        <c:minorTickMark val="none"/>
        <c:tickLblPos val="nextTo"/>
        <c:crossAx val="22624256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0.9714285714285714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2D71-470A-BD04-2EF80EA2F797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2D71-470A-BD04-2EF80EA2F797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2D71-470A-BD04-2EF80EA2F797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2D71-470A-BD04-2EF80EA2F797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2D71-470A-BD04-2EF80EA2F797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2D71-470A-BD04-2EF80EA2F797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2D71-470A-BD04-2EF80EA2F797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2D71-470A-BD04-2EF80EA2F797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2D71-470A-BD04-2EF80EA2F797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2D71-470A-BD04-2EF80EA2F797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2D71-470A-BD04-2EF80EA2F797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2D71-470A-BD04-2EF80EA2F797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2D71-470A-BD04-2EF80EA2F797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2D71-470A-BD04-2EF80EA2F797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2D71-470A-BD04-2EF80EA2F797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2D71-470A-BD04-2EF80EA2F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tx2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tx2"/>
                </a:solidFill>
              </a:rPr>
              <a:t>sektorů</a:t>
            </a:r>
            <a:r>
              <a:rPr lang="cs-CZ" sz="1000" baseline="0">
                <a:solidFill>
                  <a:schemeClr val="tx2"/>
                </a:solidFill>
              </a:rPr>
              <a:t> národního hospodářství</a:t>
            </a:r>
            <a:r>
              <a:rPr lang="cs-CZ" sz="1000">
                <a:solidFill>
                  <a:schemeClr val="tx2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3.9457994814478474E-4"/>
          <c:y val="1.520757744488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5881076928623928E-2"/>
          <c:y val="0.24384722882835361"/>
          <c:w val="0.56601702853467917"/>
          <c:h val="0.587699514948137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'8.13'!$A$27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('8.13'!$B$27,'8.13'!$D$27,'8.13'!$F$27)</c:f>
              <c:numCache>
                <c:formatCode>#\ ##0.0</c:formatCode>
                <c:ptCount val="3"/>
                <c:pt idx="0">
                  <c:v>278097.88699999993</c:v>
                </c:pt>
                <c:pt idx="1">
                  <c:v>278880.90499999997</c:v>
                </c:pt>
                <c:pt idx="2">
                  <c:v>259055.24800000005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6-4B2A-9094-E970C7D48315}"/>
            </c:ext>
          </c:extLst>
        </c:ser>
        <c:ser>
          <c:idx val="1"/>
          <c:order val="1"/>
          <c:tx>
            <c:strRef>
              <c:f>'8.13'!$A$28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('8.13'!$B$28,'8.13'!$D$28,'8.13'!$F$28)</c:f>
              <c:numCache>
                <c:formatCode>#\ ##0.0</c:formatCode>
                <c:ptCount val="3"/>
                <c:pt idx="0">
                  <c:v>35705.739000000001</c:v>
                </c:pt>
                <c:pt idx="1">
                  <c:v>18607.633999999998</c:v>
                </c:pt>
                <c:pt idx="2">
                  <c:v>6501.65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D6-4B2A-9094-E970C7D48315}"/>
            </c:ext>
          </c:extLst>
        </c:ser>
        <c:ser>
          <c:idx val="2"/>
          <c:order val="2"/>
          <c:tx>
            <c:strRef>
              <c:f>'8.13'!$A$29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('8.13'!$B$29,'8.13'!$D$29,'8.13'!$F$29)</c:f>
              <c:numCache>
                <c:formatCode>#\ ##0.0</c:formatCode>
                <c:ptCount val="3"/>
                <c:pt idx="0">
                  <c:v>11396.254000000001</c:v>
                </c:pt>
                <c:pt idx="1">
                  <c:v>3849.5639999999999</c:v>
                </c:pt>
                <c:pt idx="2">
                  <c:v>1034.7900000000002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D6-4B2A-9094-E970C7D48315}"/>
            </c:ext>
          </c:extLst>
        </c:ser>
        <c:ser>
          <c:idx val="3"/>
          <c:order val="3"/>
          <c:tx>
            <c:strRef>
              <c:f>'8.13'!$A$30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('8.13'!$B$30,'8.13'!$D$30,'8.13'!$F$30)</c:f>
              <c:numCache>
                <c:formatCode>#\ ##0.0</c:formatCode>
                <c:ptCount val="3"/>
                <c:pt idx="0">
                  <c:v>799.89</c:v>
                </c:pt>
                <c:pt idx="1">
                  <c:v>280.33499999999998</c:v>
                </c:pt>
                <c:pt idx="2">
                  <c:v>85.98299999999999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D6-4B2A-9094-E970C7D48315}"/>
            </c:ext>
          </c:extLst>
        </c:ser>
        <c:ser>
          <c:idx val="4"/>
          <c:order val="4"/>
          <c:tx>
            <c:strRef>
              <c:f>'8.13'!$A$31</c:f>
              <c:strCache>
                <c:ptCount val="1"/>
                <c:pt idx="0">
                  <c:v>Zemědělství a lesnictví</c:v>
                </c:pt>
              </c:strCache>
            </c:strRef>
          </c:tx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('8.13'!$B$31,'8.13'!$D$31,'8.13'!$F$31)</c:f>
              <c:numCache>
                <c:formatCode>#\ ##0.0</c:formatCode>
                <c:ptCount val="3"/>
                <c:pt idx="0">
                  <c:v>15898.130000000003</c:v>
                </c:pt>
                <c:pt idx="1">
                  <c:v>9593.26</c:v>
                </c:pt>
                <c:pt idx="2">
                  <c:v>6770.8099999999995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D6-4B2A-9094-E970C7D48315}"/>
            </c:ext>
          </c:extLst>
        </c:ser>
        <c:ser>
          <c:idx val="5"/>
          <c:order val="5"/>
          <c:tx>
            <c:strRef>
              <c:f>'8.13'!$A$32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('8.13'!$B$32,'8.13'!$D$32,'8.13'!$F$32)</c:f>
              <c:numCache>
                <c:formatCode>#\ ##0.0</c:formatCode>
                <c:ptCount val="3"/>
                <c:pt idx="0">
                  <c:v>302250.59100000007</c:v>
                </c:pt>
                <c:pt idx="1">
                  <c:v>169046.62299999999</c:v>
                </c:pt>
                <c:pt idx="2">
                  <c:v>98351.328000000023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D6-4B2A-9094-E970C7D48315}"/>
            </c:ext>
          </c:extLst>
        </c:ser>
        <c:ser>
          <c:idx val="6"/>
          <c:order val="6"/>
          <c:tx>
            <c:strRef>
              <c:f>'8.13'!$A$33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('8.13'!$B$33,'8.13'!$D$33,'8.13'!$F$33)</c:f>
              <c:numCache>
                <c:formatCode>#\ ##0.0</c:formatCode>
                <c:ptCount val="3"/>
                <c:pt idx="0">
                  <c:v>135064.11799999999</c:v>
                </c:pt>
                <c:pt idx="1">
                  <c:v>65403.299000000006</c:v>
                </c:pt>
                <c:pt idx="2">
                  <c:v>34212.85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D6-4B2A-9094-E970C7D48315}"/>
            </c:ext>
          </c:extLst>
        </c:ser>
        <c:ser>
          <c:idx val="7"/>
          <c:order val="7"/>
          <c:tx>
            <c:strRef>
              <c:f>'8.13'!$A$34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('8.13'!$B$34,'8.13'!$D$34,'8.13'!$F$34)</c:f>
              <c:numCache>
                <c:formatCode>#\ ##0.0</c:formatCode>
                <c:ptCount val="3"/>
                <c:pt idx="0">
                  <c:v>11035.269</c:v>
                </c:pt>
                <c:pt idx="1">
                  <c:v>4878.5079999999998</c:v>
                </c:pt>
                <c:pt idx="2">
                  <c:v>2754.2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D6-4B2A-9094-E970C7D48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9430528"/>
        <c:axId val="289436416"/>
      </c:barChart>
      <c:catAx>
        <c:axId val="28943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9436416"/>
        <c:crosses val="autoZero"/>
        <c:auto val="1"/>
        <c:lblAlgn val="ctr"/>
        <c:lblOffset val="100"/>
        <c:noMultiLvlLbl val="0"/>
      </c:catAx>
      <c:valAx>
        <c:axId val="289436416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94305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2920909316302948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592781633521109E-2"/>
          <c:y val="0.27588277344330603"/>
          <c:w val="0.86679862645627792"/>
          <c:h val="0.2754368746505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'8.13'!$A$38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'8.13'!$B$38</c:f>
              <c:numCache>
                <c:formatCode>0.0%</c:formatCode>
                <c:ptCount val="1"/>
                <c:pt idx="0">
                  <c:v>0.317322168994294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4-4F37-874A-FF5326A516FF}"/>
            </c:ext>
          </c:extLst>
        </c:ser>
        <c:ser>
          <c:idx val="1"/>
          <c:order val="1"/>
          <c:tx>
            <c:strRef>
              <c:f>'8.13'!$A$39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'8.13'!$B$39</c:f>
              <c:numCache>
                <c:formatCode>0.0%</c:formatCode>
                <c:ptCount val="1"/>
                <c:pt idx="0">
                  <c:v>0.26832575431215805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4-4F37-874A-FF5326A516FF}"/>
            </c:ext>
          </c:extLst>
        </c:ser>
        <c:ser>
          <c:idx val="2"/>
          <c:order val="2"/>
          <c:tx>
            <c:strRef>
              <c:f>'8.13'!$A$40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'8.13'!$B$40</c:f>
              <c:numCache>
                <c:formatCode>0.0%</c:formatCode>
                <c:ptCount val="1"/>
                <c:pt idx="0">
                  <c:v>0.16548827147699757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E4-4F37-874A-FF5326A51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9471488"/>
        <c:axId val="294978304"/>
      </c:barChart>
      <c:catAx>
        <c:axId val="2894714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94978304"/>
        <c:crosses val="autoZero"/>
        <c:auto val="1"/>
        <c:lblAlgn val="ctr"/>
        <c:lblOffset val="100"/>
        <c:noMultiLvlLbl val="0"/>
      </c:catAx>
      <c:valAx>
        <c:axId val="294978304"/>
        <c:scaling>
          <c:orientation val="minMax"/>
          <c:max val="0.30000000000000004"/>
          <c:min val="0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9471488"/>
        <c:crosses val="max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3.5170029179910689E-2"/>
          <c:y val="0.68656067189358461"/>
          <c:w val="0.67681072653033092"/>
          <c:h val="0.2571073403440281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rgbClr val="233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Dodávky tepla podle paliv (GJ)</a:t>
            </a:r>
          </a:p>
        </c:rich>
      </c:tx>
      <c:layout>
        <c:manualLayout>
          <c:xMode val="edge"/>
          <c:yMode val="edge"/>
          <c:x val="3.8962443294197343E-4"/>
          <c:y val="2.7113986074206831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'8.13'!$A$10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('8.13'!$B$10,'8.13'!$D$10,'8.13'!$F$10)</c:f>
              <c:numCache>
                <c:formatCode>#\ ##0.0</c:formatCode>
                <c:ptCount val="3"/>
                <c:pt idx="0">
                  <c:v>112602.68800000001</c:v>
                </c:pt>
                <c:pt idx="1">
                  <c:v>104451.07500000001</c:v>
                </c:pt>
                <c:pt idx="2">
                  <c:v>124891.45799999998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D-4903-B777-01BAE80F00BB}"/>
            </c:ext>
          </c:extLst>
        </c:ser>
        <c:ser>
          <c:idx val="1"/>
          <c:order val="1"/>
          <c:tx>
            <c:strRef>
              <c:f>'8.13'!$A$11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('8.13'!$B$11,'8.13'!$D$11,'8.13'!$F$11)</c:f>
              <c:numCache>
                <c:formatCode>#\ ##0.0</c:formatCode>
                <c:ptCount val="3"/>
                <c:pt idx="0">
                  <c:v>1650.8209999999999</c:v>
                </c:pt>
                <c:pt idx="1">
                  <c:v>1332.2240000000002</c:v>
                </c:pt>
                <c:pt idx="2">
                  <c:v>1039.4639999999999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1D-4903-B777-01BAE80F00BB}"/>
            </c:ext>
          </c:extLst>
        </c:ser>
        <c:ser>
          <c:idx val="2"/>
          <c:order val="2"/>
          <c:tx>
            <c:strRef>
              <c:f>'8.13'!$A$12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('8.13'!$B$12,'8.13'!$D$12,'8.13'!$F$12)</c:f>
              <c:numCache>
                <c:formatCode>#\ ##0.0</c:formatCode>
                <c:ptCount val="3"/>
                <c:pt idx="0">
                  <c:v>170.7</c:v>
                </c:pt>
                <c:pt idx="1">
                  <c:v>194.48</c:v>
                </c:pt>
                <c:pt idx="2">
                  <c:v>136.01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1D-4903-B777-01BAE80F00BB}"/>
            </c:ext>
          </c:extLst>
        </c:ser>
        <c:ser>
          <c:idx val="3"/>
          <c:order val="3"/>
          <c:tx>
            <c:strRef>
              <c:f>'8.13'!$A$13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('8.13'!$B$13,'8.13'!$D$13,'8.13'!$F$13)</c:f>
              <c:numCache>
                <c:formatCode>#\ ##0.0</c:formatCode>
                <c:ptCount val="3"/>
                <c:pt idx="0">
                  <c:v>69.798000000000002</c:v>
                </c:pt>
                <c:pt idx="1">
                  <c:v>43.591000000000001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1D-4903-B777-01BAE80F00BB}"/>
            </c:ext>
          </c:extLst>
        </c:ser>
        <c:ser>
          <c:idx val="4"/>
          <c:order val="4"/>
          <c:tx>
            <c:strRef>
              <c:f>'8.13'!$A$14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('8.13'!$B$14,'8.13'!$D$14,'8.13'!$F$14)</c:f>
              <c:numCache>
                <c:formatCode>#\ ##0.0</c:formatCode>
                <c:ptCount val="3"/>
                <c:pt idx="0">
                  <c:v>218.4</c:v>
                </c:pt>
                <c:pt idx="1">
                  <c:v>136.1</c:v>
                </c:pt>
                <c:pt idx="2">
                  <c:v>94.1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1D-4903-B777-01BAE80F00BB}"/>
            </c:ext>
          </c:extLst>
        </c:ser>
        <c:ser>
          <c:idx val="5"/>
          <c:order val="5"/>
          <c:tx>
            <c:strRef>
              <c:f>'8.13'!$A$15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('8.13'!$B$15,'8.13'!$D$15,'8.13'!$F$15)</c:f>
              <c:numCache>
                <c:formatCode>#\ ##0.0</c:formatCode>
                <c:ptCount val="3"/>
                <c:pt idx="0">
                  <c:v>10</c:v>
                </c:pt>
                <c:pt idx="1">
                  <c:v>12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1D-4903-B777-01BAE80F00BB}"/>
            </c:ext>
          </c:extLst>
        </c:ser>
        <c:ser>
          <c:idx val="6"/>
          <c:order val="6"/>
          <c:tx>
            <c:strRef>
              <c:f>'8.13'!$A$16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('8.13'!$B$16,'8.13'!$D$16,'8.13'!$F$16)</c:f>
              <c:numCache>
                <c:formatCode>#\ ##0.0</c:formatCode>
                <c:ptCount val="3"/>
                <c:pt idx="0">
                  <c:v>712092.54799999995</c:v>
                </c:pt>
                <c:pt idx="1">
                  <c:v>498005.41600000003</c:v>
                </c:pt>
                <c:pt idx="2">
                  <c:v>337319.31299999997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1D-4903-B777-01BAE80F00BB}"/>
            </c:ext>
          </c:extLst>
        </c:ser>
        <c:ser>
          <c:idx val="7"/>
          <c:order val="7"/>
          <c:tx>
            <c:strRef>
              <c:f>'8.13'!$A$17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('8.13'!$B$17,'8.13'!$D$17,'8.13'!$F$17)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B1D-4903-B777-01BAE80F00BB}"/>
            </c:ext>
          </c:extLst>
        </c:ser>
        <c:ser>
          <c:idx val="8"/>
          <c:order val="8"/>
          <c:tx>
            <c:strRef>
              <c:f>'8.13'!$A$18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('8.13'!$B$18,'8.13'!$D$18,'8.13'!$F$18)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1D-4903-B777-01BAE80F00BB}"/>
            </c:ext>
          </c:extLst>
        </c:ser>
        <c:ser>
          <c:idx val="9"/>
          <c:order val="9"/>
          <c:tx>
            <c:strRef>
              <c:f>'8.13'!$A$19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('8.13'!$B$19,'8.13'!$D$19,'8.13'!$F$19)</c:f>
              <c:numCache>
                <c:formatCode>#\ ##0.0</c:formatCode>
                <c:ptCount val="3"/>
                <c:pt idx="0">
                  <c:v>115.35</c:v>
                </c:pt>
                <c:pt idx="1">
                  <c:v>204.33</c:v>
                </c:pt>
                <c:pt idx="2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1D-4903-B777-01BAE80F00BB}"/>
            </c:ext>
          </c:extLst>
        </c:ser>
        <c:ser>
          <c:idx val="10"/>
          <c:order val="10"/>
          <c:tx>
            <c:strRef>
              <c:f>'8.13'!$A$20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('8.13'!$B$20,'8.13'!$D$20,'8.13'!$F$20)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1D-4903-B777-01BAE80F00BB}"/>
            </c:ext>
          </c:extLst>
        </c:ser>
        <c:ser>
          <c:idx val="11"/>
          <c:order val="11"/>
          <c:tx>
            <c:strRef>
              <c:f>'8.13'!$A$21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('8.13'!$B$21,'8.13'!$D$21,'8.13'!$F$21)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B1D-4903-B777-01BAE80F00BB}"/>
            </c:ext>
          </c:extLst>
        </c:ser>
        <c:ser>
          <c:idx val="12"/>
          <c:order val="12"/>
          <c:tx>
            <c:strRef>
              <c:f>'8.13'!$A$22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('8.13'!$B$22,'8.13'!$D$22,'8.13'!$F$22)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B1D-4903-B777-01BAE80F00BB}"/>
            </c:ext>
          </c:extLst>
        </c:ser>
        <c:ser>
          <c:idx val="13"/>
          <c:order val="13"/>
          <c:tx>
            <c:strRef>
              <c:f>'8.13'!$A$23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('8.13'!$B$23,'8.13'!$D$23,'8.13'!$F$23)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B1D-4903-B777-01BAE80F00BB}"/>
            </c:ext>
          </c:extLst>
        </c:ser>
        <c:ser>
          <c:idx val="14"/>
          <c:order val="14"/>
          <c:tx>
            <c:strRef>
              <c:f>'8.13'!$A$24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5A658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('8.13'!$B$24,'8.13'!$D$24,'8.13'!$F$24)</c:f>
              <c:numCache>
                <c:formatCode>#\ ##0.0</c:formatCode>
                <c:ptCount val="3"/>
                <c:pt idx="0">
                  <c:v>134.83600000000001</c:v>
                </c:pt>
                <c:pt idx="1">
                  <c:v>73.430999999999997</c:v>
                </c:pt>
                <c:pt idx="2">
                  <c:v>60.751000000000005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B1D-4903-B777-01BAE80F00BB}"/>
            </c:ext>
          </c:extLst>
        </c:ser>
        <c:ser>
          <c:idx val="15"/>
          <c:order val="15"/>
          <c:tx>
            <c:strRef>
              <c:f>'8.13'!$A$25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'8.13'!$C$38:$E$38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('8.13'!$B$25,'8.13'!$D$25,'8.13'!$F$25)</c:f>
              <c:numCache>
                <c:formatCode>#\ ##0.0</c:formatCode>
                <c:ptCount val="3"/>
                <c:pt idx="0">
                  <c:v>103237.02099999998</c:v>
                </c:pt>
                <c:pt idx="1">
                  <c:v>68229.53899999999</c:v>
                </c:pt>
                <c:pt idx="2">
                  <c:v>35765.216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B1D-4903-B777-01BAE80F0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90626560"/>
        <c:axId val="290640640"/>
      </c:barChart>
      <c:catAx>
        <c:axId val="29062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90640640"/>
        <c:crosses val="autoZero"/>
        <c:auto val="1"/>
        <c:lblAlgn val="ctr"/>
        <c:lblOffset val="100"/>
        <c:noMultiLvlLbl val="0"/>
      </c:catAx>
      <c:valAx>
        <c:axId val="290640640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906265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A53F-43EA-A72D-3385B610C0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A53F-43EA-A72D-3385B610C0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A53F-43EA-A72D-3385B610C0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A53F-43EA-A72D-3385B610C0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A53F-43EA-A72D-3385B610C0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A53F-43EA-A72D-3385B610C0F9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D-A53F-43EA-A72D-3385B610C0F9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F-A53F-43EA-A72D-3385B610C0F9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10-A53F-43EA-A72D-3385B610C0F9}"/>
            </c:ext>
          </c:extLst>
        </c:ser>
        <c:ser>
          <c:idx val="2"/>
          <c:order val="1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12-A53F-43EA-A72D-3385B610C0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4-A53F-43EA-A72D-3385B610C0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6-A53F-43EA-A72D-3385B610C0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8-A53F-43EA-A72D-3385B610C0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1A-A53F-43EA-A72D-3385B610C0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C-A53F-43EA-A72D-3385B610C0F9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1E-A53F-43EA-A72D-3385B610C0F9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20-A53F-43EA-A72D-3385B610C0F9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21-A53F-43EA-A72D-3385B610C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6BE9-4063-BACE-DA2BF54FD16D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6BE9-4063-BACE-DA2BF54FD16D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6BE9-4063-BACE-DA2BF54FD16D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6BE9-4063-BACE-DA2BF54FD16D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6BE9-4063-BACE-DA2BF54FD16D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6BE9-4063-BACE-DA2BF54FD16D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6BE9-4063-BACE-DA2BF54FD16D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6BE9-4063-BACE-DA2BF54FD16D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6BE9-4063-BACE-DA2BF54FD16D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6BE9-4063-BACE-DA2BF54FD16D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6BE9-4063-BACE-DA2BF54FD16D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6BE9-4063-BACE-DA2BF54FD16D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6BE9-4063-BACE-DA2BF54FD16D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6BE9-4063-BACE-DA2BF54FD16D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6BE9-4063-BACE-DA2BF54FD16D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6BE9-4063-BACE-DA2BF54FD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tx2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tx2"/>
                </a:solidFill>
              </a:rPr>
              <a:t>sektorů</a:t>
            </a:r>
            <a:r>
              <a:rPr lang="cs-CZ" sz="1000" baseline="0">
                <a:solidFill>
                  <a:schemeClr val="tx2"/>
                </a:solidFill>
              </a:rPr>
              <a:t> národního hospodářství</a:t>
            </a:r>
            <a:r>
              <a:rPr lang="cs-CZ" sz="1000">
                <a:solidFill>
                  <a:schemeClr val="tx2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3.8292374816874613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909980291895035E-2"/>
          <c:y val="0.24863628410085103"/>
          <c:w val="0.62054784332341095"/>
          <c:h val="0.560954426151276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'8.14'!$A$27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('8.14'!$B$27,'8.14'!$D$27,'8.14'!$F$27)</c:f>
              <c:numCache>
                <c:formatCode>#\ ##0.0</c:formatCode>
                <c:ptCount val="3"/>
                <c:pt idx="0">
                  <c:v>113919.996</c:v>
                </c:pt>
                <c:pt idx="1">
                  <c:v>98104.672999999995</c:v>
                </c:pt>
                <c:pt idx="2">
                  <c:v>89676.971000000005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99-4B1B-BCC9-AFDE24F83B76}"/>
            </c:ext>
          </c:extLst>
        </c:ser>
        <c:ser>
          <c:idx val="1"/>
          <c:order val="1"/>
          <c:tx>
            <c:strRef>
              <c:f>'8.14'!$A$28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('8.14'!$B$28,'8.14'!$D$28,'8.14'!$F$28)</c:f>
              <c:numCache>
                <c:formatCode>#\ ##0.0</c:formatCode>
                <c:ptCount val="3"/>
                <c:pt idx="0">
                  <c:v>57.019999999999996</c:v>
                </c:pt>
                <c:pt idx="1">
                  <c:v>24.83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99-4B1B-BCC9-AFDE24F83B76}"/>
            </c:ext>
          </c:extLst>
        </c:ser>
        <c:ser>
          <c:idx val="2"/>
          <c:order val="2"/>
          <c:tx>
            <c:strRef>
              <c:f>'8.14'!$A$29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('8.14'!$B$29,'8.14'!$D$29,'8.14'!$F$29)</c:f>
              <c:numCache>
                <c:formatCode>#\ ##0.0</c:formatCode>
                <c:ptCount val="3"/>
                <c:pt idx="0">
                  <c:v>1205.5999999999999</c:v>
                </c:pt>
                <c:pt idx="1">
                  <c:v>296.61</c:v>
                </c:pt>
                <c:pt idx="2">
                  <c:v>163.37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99-4B1B-BCC9-AFDE24F83B76}"/>
            </c:ext>
          </c:extLst>
        </c:ser>
        <c:ser>
          <c:idx val="3"/>
          <c:order val="3"/>
          <c:tx>
            <c:strRef>
              <c:f>'8.14'!$A$30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('8.14'!$B$30,'8.14'!$D$30,'8.14'!$F$30)</c:f>
              <c:numCache>
                <c:formatCode>#\ ##0.0</c:formatCode>
                <c:ptCount val="3"/>
                <c:pt idx="0">
                  <c:v>950.48700000000008</c:v>
                </c:pt>
                <c:pt idx="1">
                  <c:v>202.35399999999998</c:v>
                </c:pt>
                <c:pt idx="2">
                  <c:v>146.88999999999999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99-4B1B-BCC9-AFDE24F83B76}"/>
            </c:ext>
          </c:extLst>
        </c:ser>
        <c:ser>
          <c:idx val="4"/>
          <c:order val="4"/>
          <c:tx>
            <c:strRef>
              <c:f>'8.14'!$A$31</c:f>
              <c:strCache>
                <c:ptCount val="1"/>
                <c:pt idx="0">
                  <c:v>Zemědělství a lesnictví</c:v>
                </c:pt>
              </c:strCache>
            </c:strRef>
          </c:tx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('8.14'!$B$31,'8.14'!$D$31,'8.14'!$F$31)</c:f>
              <c:numCache>
                <c:formatCode>#\ ##0.0</c:formatCode>
                <c:ptCount val="3"/>
                <c:pt idx="0">
                  <c:v>943.35</c:v>
                </c:pt>
                <c:pt idx="1">
                  <c:v>748.82999999999993</c:v>
                </c:pt>
                <c:pt idx="2">
                  <c:v>710.17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99-4B1B-BCC9-AFDE24F83B76}"/>
            </c:ext>
          </c:extLst>
        </c:ser>
        <c:ser>
          <c:idx val="5"/>
          <c:order val="5"/>
          <c:tx>
            <c:strRef>
              <c:f>'8.14'!$A$32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('8.14'!$B$32,'8.14'!$D$32,'8.14'!$F$32)</c:f>
              <c:numCache>
                <c:formatCode>#\ ##0.0</c:formatCode>
                <c:ptCount val="3"/>
                <c:pt idx="0">
                  <c:v>94584.983999999997</c:v>
                </c:pt>
                <c:pt idx="1">
                  <c:v>49117.632999999994</c:v>
                </c:pt>
                <c:pt idx="2">
                  <c:v>29271.557000000001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99-4B1B-BCC9-AFDE24F83B76}"/>
            </c:ext>
          </c:extLst>
        </c:ser>
        <c:ser>
          <c:idx val="6"/>
          <c:order val="6"/>
          <c:tx>
            <c:strRef>
              <c:f>'8.14'!$A$33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('8.14'!$B$33,'8.14'!$D$33,'8.14'!$F$33)</c:f>
              <c:numCache>
                <c:formatCode>#\ ##0.0</c:formatCode>
                <c:ptCount val="3"/>
                <c:pt idx="0">
                  <c:v>41009.359999999993</c:v>
                </c:pt>
                <c:pt idx="1">
                  <c:v>15575.055000000002</c:v>
                </c:pt>
                <c:pt idx="2">
                  <c:v>9378.9930000000004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99-4B1B-BCC9-AFDE24F83B76}"/>
            </c:ext>
          </c:extLst>
        </c:ser>
        <c:ser>
          <c:idx val="7"/>
          <c:order val="7"/>
          <c:tx>
            <c:strRef>
              <c:f>'8.14'!$A$34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('8.14'!$B$34,'8.14'!$D$34,'8.14'!$F$34)</c:f>
              <c:numCache>
                <c:formatCode>#\ ##0.0</c:formatCode>
                <c:ptCount val="3"/>
                <c:pt idx="0">
                  <c:v>135.191</c:v>
                </c:pt>
                <c:pt idx="1">
                  <c:v>22.081</c:v>
                </c:pt>
                <c:pt idx="2">
                  <c:v>3.0379999999999998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99-4B1B-BCC9-AFDE24F83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4426240"/>
        <c:axId val="284427776"/>
      </c:barChart>
      <c:catAx>
        <c:axId val="28442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4427776"/>
        <c:crosses val="autoZero"/>
        <c:auto val="1"/>
        <c:lblAlgn val="ctr"/>
        <c:lblOffset val="100"/>
        <c:noMultiLvlLbl val="0"/>
      </c:catAx>
      <c:valAx>
        <c:axId val="284427776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84426240"/>
        <c:crosses val="autoZero"/>
        <c:crossBetween val="between"/>
        <c:majorUnit val="10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chemeClr val="tx2"/>
                </a:solidFill>
              </a:defRPr>
            </a:pPr>
            <a:r>
              <a:rPr lang="cs-CZ" sz="1000">
                <a:solidFill>
                  <a:schemeClr val="tx2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2920909316302948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592781633521109E-2"/>
          <c:y val="0.27588277344330603"/>
          <c:w val="0.86679862645627792"/>
          <c:h val="0.2754368746505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'8.14'!$A$38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'8.14'!$B$38</c:f>
              <c:numCache>
                <c:formatCode>0.0%</c:formatCode>
                <c:ptCount val="1"/>
                <c:pt idx="0">
                  <c:v>3.4150904925994527E-2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C-4FB2-83B0-E06802AF94F6}"/>
            </c:ext>
          </c:extLst>
        </c:ser>
        <c:ser>
          <c:idx val="1"/>
          <c:order val="1"/>
          <c:tx>
            <c:strRef>
              <c:f>'8.14'!$A$39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'8.14'!$B$39</c:f>
              <c:numCache>
                <c:formatCode>0.0%</c:formatCode>
                <c:ptCount val="1"/>
                <c:pt idx="0">
                  <c:v>4.867084050721146E-2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C-4FB2-83B0-E06802AF94F6}"/>
            </c:ext>
          </c:extLst>
        </c:ser>
        <c:ser>
          <c:idx val="2"/>
          <c:order val="2"/>
          <c:tx>
            <c:strRef>
              <c:f>'8.14'!$A$40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'8.14'!$B$40</c:f>
              <c:numCache>
                <c:formatCode>0.0%</c:formatCode>
                <c:ptCount val="1"/>
                <c:pt idx="0">
                  <c:v>4.4502816401659026E-2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0C-4FB2-83B0-E06802AF9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471296"/>
        <c:axId val="284472832"/>
      </c:barChart>
      <c:catAx>
        <c:axId val="2844712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84472832"/>
        <c:crosses val="autoZero"/>
        <c:auto val="1"/>
        <c:lblAlgn val="ctr"/>
        <c:lblOffset val="100"/>
        <c:noMultiLvlLbl val="0"/>
      </c:catAx>
      <c:valAx>
        <c:axId val="284472832"/>
        <c:scaling>
          <c:orientation val="minMax"/>
          <c:max val="0.30000000000000004"/>
          <c:min val="0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4471296"/>
        <c:crosses val="max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1.5162396231415507E-3"/>
          <c:y val="0.76406173692914925"/>
          <c:w val="0.65737346283491216"/>
          <c:h val="0.2359382630708507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chemeClr val="tx2"/>
                </a:solidFill>
              </a:defRPr>
            </a:pPr>
            <a:r>
              <a:rPr lang="cs-CZ" sz="1000" b="1" i="0" baseline="0">
                <a:solidFill>
                  <a:srgbClr val="23306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Dodávky tepla podle paliv (GJ)</a:t>
            </a:r>
            <a:endParaRPr lang="cs-CZ" sz="1000">
              <a:solidFill>
                <a:srgbClr val="23306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2.8085811307106494E-3"/>
          <c:y val="2.8891280065699226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'8.14'!$A$10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15F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('8.14'!$B$10,'8.14'!$D$10,'8.14'!$F$10)</c:f>
              <c:numCache>
                <c:formatCode>#\ ##0.0</c:formatCode>
                <c:ptCount val="3"/>
                <c:pt idx="0">
                  <c:v>57490.428</c:v>
                </c:pt>
                <c:pt idx="1">
                  <c:v>89133.08600000001</c:v>
                </c:pt>
                <c:pt idx="2">
                  <c:v>74954.688999999998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FC-45C0-93EE-DC9598E52E86}"/>
            </c:ext>
          </c:extLst>
        </c:ser>
        <c:ser>
          <c:idx val="1"/>
          <c:order val="1"/>
          <c:tx>
            <c:strRef>
              <c:f>'8.14'!$A$11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A6588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('8.14'!$B$11,'8.14'!$D$11,'8.14'!$F$11)</c:f>
              <c:numCache>
                <c:formatCode>#\ ##0.0</c:formatCode>
                <c:ptCount val="3"/>
                <c:pt idx="0">
                  <c:v>568.58000000000004</c:v>
                </c:pt>
                <c:pt idx="1">
                  <c:v>457.59999999999997</c:v>
                </c:pt>
                <c:pt idx="2">
                  <c:v>231.52999999999997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FC-45C0-93EE-DC9598E52E86}"/>
            </c:ext>
          </c:extLst>
        </c:ser>
        <c:ser>
          <c:idx val="2"/>
          <c:order val="2"/>
          <c:tx>
            <c:strRef>
              <c:f>'8.14'!$A$12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8B0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('8.14'!$B$12,'8.14'!$D$12,'8.14'!$F$12)</c:f>
              <c:numCache>
                <c:formatCode>#\ ##0.0</c:formatCode>
                <c:ptCount val="3"/>
                <c:pt idx="0">
                  <c:v>8188.69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FC-45C0-93EE-DC9598E52E86}"/>
            </c:ext>
          </c:extLst>
        </c:ser>
        <c:ser>
          <c:idx val="3"/>
          <c:order val="3"/>
          <c:tx>
            <c:strRef>
              <c:f>'8.14'!$A$13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rgbClr val="C8CBD7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('8.14'!$B$13,'8.14'!$D$13,'8.14'!$F$13)</c:f>
              <c:numCache>
                <c:formatCode>#\ ##0.0</c:formatCode>
                <c:ptCount val="3"/>
                <c:pt idx="0">
                  <c:v>1.0900000000000001</c:v>
                </c:pt>
                <c:pt idx="1">
                  <c:v>0.78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FC-45C0-93EE-DC9598E52E86}"/>
            </c:ext>
          </c:extLst>
        </c:ser>
        <c:ser>
          <c:idx val="4"/>
          <c:order val="4"/>
          <c:tx>
            <c:strRef>
              <c:f>'8.14'!$A$14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rgbClr val="E02C1F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('8.14'!$B$14,'8.14'!$D$14,'8.14'!$F$14)</c:f>
              <c:numCache>
                <c:formatCode>#\ ##0.0</c:formatCode>
                <c:ptCount val="3"/>
                <c:pt idx="0">
                  <c:v>342</c:v>
                </c:pt>
                <c:pt idx="1">
                  <c:v>176</c:v>
                </c:pt>
                <c:pt idx="2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FC-45C0-93EE-DC9598E52E86}"/>
            </c:ext>
          </c:extLst>
        </c:ser>
        <c:ser>
          <c:idx val="5"/>
          <c:order val="5"/>
          <c:tx>
            <c:strRef>
              <c:f>'8.14'!$A$15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rgbClr val="E86158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('8.14'!$B$15,'8.14'!$D$15,'8.14'!$F$15)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FC-45C0-93EE-DC9598E52E86}"/>
            </c:ext>
          </c:extLst>
        </c:ser>
        <c:ser>
          <c:idx val="6"/>
          <c:order val="6"/>
          <c:tx>
            <c:strRef>
              <c:f>'8.14'!$A$16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('8.14'!$B$16,'8.14'!$D$16,'8.14'!$F$16)</c:f>
              <c:numCache>
                <c:formatCode>#\ ##0.0</c:formatCode>
                <c:ptCount val="3"/>
                <c:pt idx="0">
                  <c:v>101135.68799999999</c:v>
                </c:pt>
                <c:pt idx="1">
                  <c:v>26575.510999999999</c:v>
                </c:pt>
                <c:pt idx="2">
                  <c:v>7080.8580000000002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FC-45C0-93EE-DC9598E52E86}"/>
            </c:ext>
          </c:extLst>
        </c:ser>
        <c:ser>
          <c:idx val="7"/>
          <c:order val="7"/>
          <c:tx>
            <c:strRef>
              <c:f>'8.14'!$A$17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('8.14'!$B$17,'8.14'!$D$17,'8.14'!$F$17)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FC-45C0-93EE-DC9598E52E86}"/>
            </c:ext>
          </c:extLst>
        </c:ser>
        <c:ser>
          <c:idx val="8"/>
          <c:order val="8"/>
          <c:tx>
            <c:strRef>
              <c:f>'8.14'!$A$18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262626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('8.14'!$B$18,'8.14'!$D$18,'8.14'!$F$18)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FC-45C0-93EE-DC9598E52E86}"/>
            </c:ext>
          </c:extLst>
        </c:ser>
        <c:ser>
          <c:idx val="9"/>
          <c:order val="9"/>
          <c:tx>
            <c:strRef>
              <c:f>'8.14'!$A$19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('8.14'!$B$19,'8.14'!$D$19,'8.14'!$F$19)</c:f>
              <c:numCache>
                <c:formatCode>#\ ##0.0</c:formatCode>
                <c:ptCount val="3"/>
                <c:pt idx="0">
                  <c:v>2316</c:v>
                </c:pt>
                <c:pt idx="1">
                  <c:v>2483</c:v>
                </c:pt>
                <c:pt idx="2">
                  <c:v>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EFC-45C0-93EE-DC9598E52E86}"/>
            </c:ext>
          </c:extLst>
        </c:ser>
        <c:ser>
          <c:idx val="10"/>
          <c:order val="10"/>
          <c:tx>
            <c:strRef>
              <c:f>'8.14'!$A$20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('8.14'!$B$20,'8.14'!$D$20,'8.14'!$F$20)</c:f>
              <c:numCache>
                <c:formatCode>#\ ##0.0</c:formatCode>
                <c:ptCount val="3"/>
                <c:pt idx="0">
                  <c:v>4050</c:v>
                </c:pt>
                <c:pt idx="1">
                  <c:v>960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FC-45C0-93EE-DC9598E52E86}"/>
            </c:ext>
          </c:extLst>
        </c:ser>
        <c:ser>
          <c:idx val="11"/>
          <c:order val="11"/>
          <c:tx>
            <c:strRef>
              <c:f>'8.14'!$A$21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('8.14'!$B$21,'8.14'!$D$21,'8.14'!$F$21)</c:f>
              <c:numCache>
                <c:formatCode>#\ ##0.0</c:formatCode>
                <c:ptCount val="3"/>
                <c:pt idx="0">
                  <c:v>2671.6</c:v>
                </c:pt>
                <c:pt idx="1">
                  <c:v>2602.4</c:v>
                </c:pt>
                <c:pt idx="2">
                  <c:v>2441.6999999999998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EFC-45C0-93EE-DC9598E52E86}"/>
            </c:ext>
          </c:extLst>
        </c:ser>
        <c:ser>
          <c:idx val="12"/>
          <c:order val="12"/>
          <c:tx>
            <c:strRef>
              <c:f>'8.14'!$A$22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rgbClr val="23315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('8.14'!$B$22,'8.14'!$D$22,'8.14'!$F$22)</c:f>
              <c:numCache>
                <c:formatCode>#\ ##0.0</c:formatCode>
                <c:ptCount val="3"/>
                <c:pt idx="0">
                  <c:v>11885</c:v>
                </c:pt>
                <c:pt idx="1">
                  <c:v>7574</c:v>
                </c:pt>
                <c:pt idx="2">
                  <c:v>7330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EFC-45C0-93EE-DC9598E52E86}"/>
            </c:ext>
          </c:extLst>
        </c:ser>
        <c:ser>
          <c:idx val="13"/>
          <c:order val="13"/>
          <c:tx>
            <c:strRef>
              <c:f>'8.14'!$A$23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rgbClr val="E02C1F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('8.14'!$B$23,'8.14'!$D$23,'8.14'!$F$23)</c:f>
              <c:numCache>
                <c:formatCode>#\ ##0.0</c:formatCode>
                <c:ptCount val="3"/>
                <c:pt idx="0">
                  <c:v>78.003</c:v>
                </c:pt>
                <c:pt idx="1">
                  <c:v>101.545</c:v>
                </c:pt>
                <c:pt idx="2">
                  <c:v>101.94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EFC-45C0-93EE-DC9598E52E86}"/>
            </c:ext>
          </c:extLst>
        </c:ser>
        <c:ser>
          <c:idx val="14"/>
          <c:order val="14"/>
          <c:tx>
            <c:strRef>
              <c:f>'8.14'!$A$24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rgbClr val="5A658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('8.14'!$B$24,'8.14'!$D$24,'8.14'!$F$24)</c:f>
              <c:numCache>
                <c:formatCode>#\ ##0.0</c:formatCode>
                <c:ptCount val="3"/>
                <c:pt idx="0">
                  <c:v>81.42</c:v>
                </c:pt>
                <c:pt idx="1">
                  <c:v>59.8</c:v>
                </c:pt>
                <c:pt idx="2">
                  <c:v>73.62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FC-45C0-93EE-DC9598E52E86}"/>
            </c:ext>
          </c:extLst>
        </c:ser>
        <c:ser>
          <c:idx val="15"/>
          <c:order val="15"/>
          <c:tx>
            <c:strRef>
              <c:f>'8.14'!$A$25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8"/>
              </a:fgClr>
              <a:bgClr>
                <a:sysClr val="window" lastClr="FFFFFF"/>
              </a:bgClr>
            </a:pattFill>
          </c:spPr>
          <c:invertIfNegative val="0"/>
          <c:cat>
            <c:strRef>
              <c:f>'8.14'!$C$38:$E$38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('8.14'!$B$25,'8.14'!$D$25,'8.14'!$F$25)</c:f>
              <c:numCache>
                <c:formatCode>#\ ##0.0</c:formatCode>
                <c:ptCount val="3"/>
                <c:pt idx="0">
                  <c:v>71107.263999999996</c:v>
                </c:pt>
                <c:pt idx="1">
                  <c:v>39884.513000000006</c:v>
                </c:pt>
                <c:pt idx="2">
                  <c:v>41783.917000000001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EFC-45C0-93EE-DC9598E52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90467840"/>
        <c:axId val="290469376"/>
      </c:barChart>
      <c:catAx>
        <c:axId val="29046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90469376"/>
        <c:crosses val="autoZero"/>
        <c:auto val="1"/>
        <c:lblAlgn val="ctr"/>
        <c:lblOffset val="100"/>
        <c:noMultiLvlLbl val="0"/>
      </c:catAx>
      <c:valAx>
        <c:axId val="290469376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90467840"/>
        <c:crosses val="autoZero"/>
        <c:crossBetween val="between"/>
        <c:majorUnit val="10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FBD0-42E5-B52B-A07C1DB437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FBD0-42E5-B52B-A07C1DB437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FBD0-42E5-B52B-A07C1DB437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FBD0-42E5-B52B-A07C1DB4377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FBD0-42E5-B52B-A07C1DB4377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FBD0-42E5-B52B-A07C1DB43778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D-FBD0-42E5-B52B-A07C1DB43778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F-FBD0-42E5-B52B-A07C1DB43778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10-FBD0-42E5-B52B-A07C1DB43778}"/>
            </c:ext>
          </c:extLst>
        </c:ser>
        <c:ser>
          <c:idx val="2"/>
          <c:order val="1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12-FBD0-42E5-B52B-A07C1DB437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4-FBD0-42E5-B52B-A07C1DB437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6-FBD0-42E5-B52B-A07C1DB437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8-FBD0-42E5-B52B-A07C1DB4377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1A-FBD0-42E5-B52B-A07C1DB4377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C-FBD0-42E5-B52B-A07C1DB43778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1E-FBD0-42E5-B52B-A07C1DB43778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20-FBD0-42E5-B52B-A07C1DB43778}"/>
              </c:ext>
            </c:extLst>
          </c:dPt>
          <c:cat>
            <c:numRef>
              <c:f>'8.5'!$O$27:$O$34</c:f>
              <c:numCache>
                <c:formatCode>#\ ##0.0</c:formatCode>
                <c:ptCount val="8"/>
              </c:numCache>
            </c:numRef>
          </c:cat>
          <c:val>
            <c:numRef>
              <c:f>'8.5'!$J$27:$J$34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21-FBD0-42E5-B52B-A07C1DB43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Dodávky tepla v krajích ČR </a:t>
            </a:r>
            <a:r>
              <a:rPr lang="en-US" sz="1000">
                <a:solidFill>
                  <a:schemeClr val="tx2"/>
                </a:solidFill>
              </a:rPr>
              <a:t>(</a:t>
            </a:r>
            <a:r>
              <a:rPr lang="cs-CZ" sz="1000">
                <a:solidFill>
                  <a:schemeClr val="tx2"/>
                </a:solidFill>
              </a:rPr>
              <a:t>TJ</a:t>
            </a:r>
            <a:r>
              <a:rPr lang="en-US" sz="1000">
                <a:solidFill>
                  <a:schemeClr val="tx2"/>
                </a:solidFill>
              </a:rPr>
              <a:t>)</a:t>
            </a:r>
          </a:p>
        </c:rich>
      </c:tx>
      <c:layout>
        <c:manualLayout>
          <c:xMode val="edge"/>
          <c:yMode val="edge"/>
          <c:x val="8.7522858821926803E-4"/>
          <c:y val="1.94125685426714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2474996437257108E-2"/>
          <c:y val="0.10191598484902524"/>
          <c:w val="0.93207800450719913"/>
          <c:h val="0.826969305722988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'5.3'!$A$5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'5.3'!$B$5:$O$5</c:f>
              <c:numCache>
                <c:formatCode>#\ ##0.0</c:formatCode>
                <c:ptCount val="14"/>
                <c:pt idx="0">
                  <c:v>0</c:v>
                </c:pt>
                <c:pt idx="1">
                  <c:v>299.30231000000009</c:v>
                </c:pt>
                <c:pt idx="2">
                  <c:v>130.76512</c:v>
                </c:pt>
                <c:pt idx="3">
                  <c:v>72.396034999999998</c:v>
                </c:pt>
                <c:pt idx="4">
                  <c:v>106.982643</c:v>
                </c:pt>
                <c:pt idx="5">
                  <c:v>132.86936300000002</c:v>
                </c:pt>
                <c:pt idx="6">
                  <c:v>0.86375000000000002</c:v>
                </c:pt>
                <c:pt idx="7">
                  <c:v>177.22813799999997</c:v>
                </c:pt>
                <c:pt idx="8">
                  <c:v>28.695727999999999</c:v>
                </c:pt>
                <c:pt idx="9">
                  <c:v>14.901285999999999</c:v>
                </c:pt>
                <c:pt idx="10">
                  <c:v>178.86959200000001</c:v>
                </c:pt>
                <c:pt idx="11">
                  <c:v>255.29911300000003</c:v>
                </c:pt>
                <c:pt idx="12">
                  <c:v>341.945221</c:v>
                </c:pt>
                <c:pt idx="13">
                  <c:v>221.578203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3-4CEE-99A3-8A94D6647563}"/>
            </c:ext>
          </c:extLst>
        </c:ser>
        <c:ser>
          <c:idx val="1"/>
          <c:order val="1"/>
          <c:tx>
            <c:strRef>
              <c:f>'5.3'!$A$6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'5.3'!$B$6:$O$6</c:f>
              <c:numCache>
                <c:formatCode>#\ ##0.0</c:formatCode>
                <c:ptCount val="14"/>
                <c:pt idx="0">
                  <c:v>9.1418799999999987</c:v>
                </c:pt>
                <c:pt idx="1">
                  <c:v>19.386230999999999</c:v>
                </c:pt>
                <c:pt idx="2">
                  <c:v>15.799113000000002</c:v>
                </c:pt>
                <c:pt idx="3">
                  <c:v>0.872</c:v>
                </c:pt>
                <c:pt idx="4">
                  <c:v>6.6485440000000002</c:v>
                </c:pt>
                <c:pt idx="5">
                  <c:v>6.1440000000000001</c:v>
                </c:pt>
                <c:pt idx="6">
                  <c:v>1.7712100000000002</c:v>
                </c:pt>
                <c:pt idx="7">
                  <c:v>0.44397699999999996</c:v>
                </c:pt>
                <c:pt idx="8">
                  <c:v>7.2153269999999994</c:v>
                </c:pt>
                <c:pt idx="9">
                  <c:v>10.536979000000001</c:v>
                </c:pt>
                <c:pt idx="10">
                  <c:v>7.5253199999999998</c:v>
                </c:pt>
                <c:pt idx="11">
                  <c:v>10.685286000000001</c:v>
                </c:pt>
                <c:pt idx="12">
                  <c:v>4.0225090000000003</c:v>
                </c:pt>
                <c:pt idx="13">
                  <c:v>1.2577100000000001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F3-4CEE-99A3-8A94D6647563}"/>
            </c:ext>
          </c:extLst>
        </c:ser>
        <c:ser>
          <c:idx val="2"/>
          <c:order val="2"/>
          <c:tx>
            <c:strRef>
              <c:f>'5.3'!$A$7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'5.3'!$B$7:$O$7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9.8349999999999993E-2</c:v>
                </c:pt>
                <c:pt idx="6">
                  <c:v>0</c:v>
                </c:pt>
                <c:pt idx="7">
                  <c:v>747.92553199999998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0.50118999999999991</c:v>
                </c:pt>
                <c:pt idx="13">
                  <c:v>8.1886899999999994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F3-4CEE-99A3-8A94D6647563}"/>
            </c:ext>
          </c:extLst>
        </c:ser>
        <c:ser>
          <c:idx val="3"/>
          <c:order val="3"/>
          <c:tx>
            <c:strRef>
              <c:f>'5.3'!$A$8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'5.3'!$B$8:$O$8</c:f>
              <c:numCache>
                <c:formatCode>#\ ##0.0</c:formatCode>
                <c:ptCount val="14"/>
                <c:pt idx="0">
                  <c:v>0.57599999999999996</c:v>
                </c:pt>
                <c:pt idx="1">
                  <c:v>8.9570000000000011E-2</c:v>
                </c:pt>
                <c:pt idx="2">
                  <c:v>2.8769999999999998</c:v>
                </c:pt>
                <c:pt idx="3">
                  <c:v>1.8094699999999997</c:v>
                </c:pt>
                <c:pt idx="4">
                  <c:v>0.67773000000000017</c:v>
                </c:pt>
                <c:pt idx="5">
                  <c:v>1.2363000000000002</c:v>
                </c:pt>
                <c:pt idx="6">
                  <c:v>7.2472999999999992</c:v>
                </c:pt>
                <c:pt idx="7">
                  <c:v>2.0119999999999999E-3</c:v>
                </c:pt>
                <c:pt idx="8">
                  <c:v>8.0500000000000002E-2</c:v>
                </c:pt>
                <c:pt idx="9">
                  <c:v>4.3129999999999997</c:v>
                </c:pt>
                <c:pt idx="10">
                  <c:v>0.99171000000000009</c:v>
                </c:pt>
                <c:pt idx="11">
                  <c:v>2.1480900000000003</c:v>
                </c:pt>
                <c:pt idx="12">
                  <c:v>0.113389</c:v>
                </c:pt>
                <c:pt idx="13">
                  <c:v>1.8700000000000001E-3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F3-4CEE-99A3-8A94D6647563}"/>
            </c:ext>
          </c:extLst>
        </c:ser>
        <c:ser>
          <c:idx val="4"/>
          <c:order val="4"/>
          <c:tx>
            <c:strRef>
              <c:f>'5.3'!$A$9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'5.3'!$B$9:$O$9</c:f>
              <c:numCache>
                <c:formatCode>#\ ##0.0</c:formatCode>
                <c:ptCount val="14"/>
                <c:pt idx="0">
                  <c:v>7.7001199999999992</c:v>
                </c:pt>
                <c:pt idx="1">
                  <c:v>0</c:v>
                </c:pt>
                <c:pt idx="2">
                  <c:v>0.11600000000000001</c:v>
                </c:pt>
                <c:pt idx="3">
                  <c:v>0.43354300000000001</c:v>
                </c:pt>
                <c:pt idx="4">
                  <c:v>0.92401000000000011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5.7799999999999997E-2</c:v>
                </c:pt>
                <c:pt idx="9">
                  <c:v>0</c:v>
                </c:pt>
                <c:pt idx="10">
                  <c:v>0.38300000000000001</c:v>
                </c:pt>
                <c:pt idx="11">
                  <c:v>0</c:v>
                </c:pt>
                <c:pt idx="12">
                  <c:v>0.4486</c:v>
                </c:pt>
                <c:pt idx="13">
                  <c:v>0.57699999999999996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F3-4CEE-99A3-8A94D6647563}"/>
            </c:ext>
          </c:extLst>
        </c:ser>
        <c:ser>
          <c:idx val="5"/>
          <c:order val="5"/>
          <c:tx>
            <c:strRef>
              <c:f>'5.3'!$A$10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'5.3'!$B$10:$O$10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0.17661500000000002</c:v>
                </c:pt>
                <c:pt idx="4">
                  <c:v>6.7810000000000009E-2</c:v>
                </c:pt>
                <c:pt idx="5">
                  <c:v>5.9000000000000007E-3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3.4000000000000002E-2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F3-4CEE-99A3-8A94D6647563}"/>
            </c:ext>
          </c:extLst>
        </c:ser>
        <c:ser>
          <c:idx val="6"/>
          <c:order val="6"/>
          <c:tx>
            <c:strRef>
              <c:f>'5.3'!$A$11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'5.3'!$B$11:$O$11</c:f>
              <c:numCache>
                <c:formatCode>#\ ##0.0</c:formatCode>
                <c:ptCount val="14"/>
                <c:pt idx="0">
                  <c:v>0</c:v>
                </c:pt>
                <c:pt idx="1">
                  <c:v>92.906594999999982</c:v>
                </c:pt>
                <c:pt idx="2">
                  <c:v>0</c:v>
                </c:pt>
                <c:pt idx="3">
                  <c:v>360.57997899999998</c:v>
                </c:pt>
                <c:pt idx="4">
                  <c:v>11.897573</c:v>
                </c:pt>
                <c:pt idx="5">
                  <c:v>190.65729000000002</c:v>
                </c:pt>
                <c:pt idx="6">
                  <c:v>6.9488889999999994</c:v>
                </c:pt>
                <c:pt idx="7">
                  <c:v>22.167459999999998</c:v>
                </c:pt>
                <c:pt idx="8">
                  <c:v>204.38687800000002</c:v>
                </c:pt>
                <c:pt idx="9">
                  <c:v>508.95454799999993</c:v>
                </c:pt>
                <c:pt idx="10">
                  <c:v>247.156307</c:v>
                </c:pt>
                <c:pt idx="11">
                  <c:v>1672.27622</c:v>
                </c:pt>
                <c:pt idx="12">
                  <c:v>1547.4172770000002</c:v>
                </c:pt>
                <c:pt idx="13">
                  <c:v>134.792057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F3-4CEE-99A3-8A94D6647563}"/>
            </c:ext>
          </c:extLst>
        </c:ser>
        <c:ser>
          <c:idx val="7"/>
          <c:order val="7"/>
          <c:tx>
            <c:strRef>
              <c:f>'5.3'!$A$12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'5.3'!$B$12:$O$12</c:f>
              <c:numCache>
                <c:formatCode>#\ ##0.0</c:formatCode>
                <c:ptCount val="14"/>
                <c:pt idx="0">
                  <c:v>0</c:v>
                </c:pt>
                <c:pt idx="1">
                  <c:v>164.68734000000001</c:v>
                </c:pt>
                <c:pt idx="2">
                  <c:v>0</c:v>
                </c:pt>
                <c:pt idx="3">
                  <c:v>0</c:v>
                </c:pt>
                <c:pt idx="4">
                  <c:v>6.4266199999999998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F3-4CEE-99A3-8A94D6647563}"/>
            </c:ext>
          </c:extLst>
        </c:ser>
        <c:ser>
          <c:idx val="8"/>
          <c:order val="8"/>
          <c:tx>
            <c:strRef>
              <c:f>'5.3'!$A$13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'5.3'!$B$13:$O$13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F3-4CEE-99A3-8A94D6647563}"/>
            </c:ext>
          </c:extLst>
        </c:ser>
        <c:ser>
          <c:idx val="9"/>
          <c:order val="9"/>
          <c:tx>
            <c:strRef>
              <c:f>'5.3'!$A$14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'5.3'!$B$14:$O$14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10.04027</c:v>
                </c:pt>
                <c:pt idx="3">
                  <c:v>3.0661000000000001E-2</c:v>
                </c:pt>
                <c:pt idx="4">
                  <c:v>3.6656500000000003</c:v>
                </c:pt>
                <c:pt idx="5">
                  <c:v>0</c:v>
                </c:pt>
                <c:pt idx="6">
                  <c:v>0.57940000000000003</c:v>
                </c:pt>
                <c:pt idx="7">
                  <c:v>151.12532000000002</c:v>
                </c:pt>
                <c:pt idx="8">
                  <c:v>0</c:v>
                </c:pt>
                <c:pt idx="9">
                  <c:v>13.504</c:v>
                </c:pt>
                <c:pt idx="10">
                  <c:v>0</c:v>
                </c:pt>
                <c:pt idx="11">
                  <c:v>134.25299999999999</c:v>
                </c:pt>
                <c:pt idx="12">
                  <c:v>0.32228000000000001</c:v>
                </c:pt>
                <c:pt idx="13">
                  <c:v>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F3-4CEE-99A3-8A94D6647563}"/>
            </c:ext>
          </c:extLst>
        </c:ser>
        <c:ser>
          <c:idx val="10"/>
          <c:order val="10"/>
          <c:tx>
            <c:strRef>
              <c:f>'5.3'!$A$15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'5.3'!$B$15:$O$15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4.563111000000001</c:v>
                </c:pt>
                <c:pt idx="12">
                  <c:v>0</c:v>
                </c:pt>
                <c:pt idx="13">
                  <c:v>5.0860000000000003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F3-4CEE-99A3-8A94D6647563}"/>
            </c:ext>
          </c:extLst>
        </c:ser>
        <c:ser>
          <c:idx val="11"/>
          <c:order val="11"/>
          <c:tx>
            <c:strRef>
              <c:f>'5.3'!$A$16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'5.3'!$B$16:$O$16</c:f>
              <c:numCache>
                <c:formatCode>#\ ##0.0</c:formatCode>
                <c:ptCount val="14"/>
                <c:pt idx="0">
                  <c:v>187.29900000000001</c:v>
                </c:pt>
                <c:pt idx="1">
                  <c:v>1.3706050000000001</c:v>
                </c:pt>
                <c:pt idx="2">
                  <c:v>280.84671999999995</c:v>
                </c:pt>
                <c:pt idx="3">
                  <c:v>0</c:v>
                </c:pt>
                <c:pt idx="4">
                  <c:v>1.723797</c:v>
                </c:pt>
                <c:pt idx="5">
                  <c:v>0</c:v>
                </c:pt>
                <c:pt idx="6">
                  <c:v>91.768010000000004</c:v>
                </c:pt>
                <c:pt idx="7">
                  <c:v>3.625</c:v>
                </c:pt>
                <c:pt idx="8">
                  <c:v>66.539006999999998</c:v>
                </c:pt>
                <c:pt idx="9">
                  <c:v>0</c:v>
                </c:pt>
                <c:pt idx="10">
                  <c:v>79.412312999999997</c:v>
                </c:pt>
                <c:pt idx="11">
                  <c:v>21.97</c:v>
                </c:pt>
                <c:pt idx="12">
                  <c:v>0</c:v>
                </c:pt>
                <c:pt idx="13">
                  <c:v>7.7157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CF3-4CEE-99A3-8A94D6647563}"/>
            </c:ext>
          </c:extLst>
        </c:ser>
        <c:ser>
          <c:idx val="12"/>
          <c:order val="12"/>
          <c:tx>
            <c:strRef>
              <c:f>'5.3'!$A$17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'5.3'!$B$17:$O$17</c:f>
              <c:numCache>
                <c:formatCode>#\ ##0.0</c:formatCode>
                <c:ptCount val="14"/>
                <c:pt idx="0">
                  <c:v>0</c:v>
                </c:pt>
                <c:pt idx="1">
                  <c:v>6.6947000000000007E-2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269.16712999999993</c:v>
                </c:pt>
                <c:pt idx="8">
                  <c:v>0</c:v>
                </c:pt>
                <c:pt idx="9">
                  <c:v>0</c:v>
                </c:pt>
                <c:pt idx="10">
                  <c:v>5.5E-2</c:v>
                </c:pt>
                <c:pt idx="11">
                  <c:v>118.06130000000002</c:v>
                </c:pt>
                <c:pt idx="12">
                  <c:v>0</c:v>
                </c:pt>
                <c:pt idx="13">
                  <c:v>26.789000000000001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CF3-4CEE-99A3-8A94D6647563}"/>
            </c:ext>
          </c:extLst>
        </c:ser>
        <c:ser>
          <c:idx val="13"/>
          <c:order val="13"/>
          <c:tx>
            <c:strRef>
              <c:f>'5.3'!$A$18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'5.3'!$B$18:$O$18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0.28148800000000002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CF3-4CEE-99A3-8A94D6647563}"/>
            </c:ext>
          </c:extLst>
        </c:ser>
        <c:ser>
          <c:idx val="14"/>
          <c:order val="14"/>
          <c:tx>
            <c:strRef>
              <c:f>'5.3'!$A$19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'5.3'!$B$19:$O$19</c:f>
              <c:numCache>
                <c:formatCode>#\ ##0.0</c:formatCode>
                <c:ptCount val="14"/>
                <c:pt idx="0">
                  <c:v>0</c:v>
                </c:pt>
                <c:pt idx="1">
                  <c:v>4.0350650000000003</c:v>
                </c:pt>
                <c:pt idx="2">
                  <c:v>3.9876999999999996E-2</c:v>
                </c:pt>
                <c:pt idx="3">
                  <c:v>0</c:v>
                </c:pt>
                <c:pt idx="4">
                  <c:v>2.1000000000000001E-2</c:v>
                </c:pt>
                <c:pt idx="5">
                  <c:v>1.9309999999999997E-2</c:v>
                </c:pt>
                <c:pt idx="6">
                  <c:v>0.95</c:v>
                </c:pt>
                <c:pt idx="7">
                  <c:v>1.681554</c:v>
                </c:pt>
                <c:pt idx="8">
                  <c:v>1.9091739999999999</c:v>
                </c:pt>
                <c:pt idx="9">
                  <c:v>3.1545000000000004E-2</c:v>
                </c:pt>
                <c:pt idx="10">
                  <c:v>0.54432700000000001</c:v>
                </c:pt>
                <c:pt idx="11">
                  <c:v>2.6071569999999999</c:v>
                </c:pt>
                <c:pt idx="12">
                  <c:v>0.26901800000000003</c:v>
                </c:pt>
                <c:pt idx="13">
                  <c:v>0.21484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CF3-4CEE-99A3-8A94D6647563}"/>
            </c:ext>
          </c:extLst>
        </c:ser>
        <c:ser>
          <c:idx val="15"/>
          <c:order val="15"/>
          <c:tx>
            <c:strRef>
              <c:f>'5.3'!$A$20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strRef>
              <c:f>'5.3'!$B$3:$O$3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'5.3'!$B$20:$O$20</c:f>
              <c:numCache>
                <c:formatCode>#\ ##0.0</c:formatCode>
                <c:ptCount val="14"/>
                <c:pt idx="0">
                  <c:v>417.92544600000025</c:v>
                </c:pt>
                <c:pt idx="1">
                  <c:v>81.171891000000002</c:v>
                </c:pt>
                <c:pt idx="2">
                  <c:v>329.557164</c:v>
                </c:pt>
                <c:pt idx="3">
                  <c:v>115.06727100000001</c:v>
                </c:pt>
                <c:pt idx="4">
                  <c:v>113.736458</c:v>
                </c:pt>
                <c:pt idx="5">
                  <c:v>159.25003399999997</c:v>
                </c:pt>
                <c:pt idx="6">
                  <c:v>158.03496299999995</c:v>
                </c:pt>
                <c:pt idx="7">
                  <c:v>298.64509900000013</c:v>
                </c:pt>
                <c:pt idx="8">
                  <c:v>165.174623</c:v>
                </c:pt>
                <c:pt idx="9">
                  <c:v>56.833793</c:v>
                </c:pt>
                <c:pt idx="10">
                  <c:v>95.362781000000012</c:v>
                </c:pt>
                <c:pt idx="11">
                  <c:v>830.40679699999987</c:v>
                </c:pt>
                <c:pt idx="12">
                  <c:v>207.23177599999997</c:v>
                </c:pt>
                <c:pt idx="13">
                  <c:v>152.77569399999999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CF3-4CEE-99A3-8A94D6647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2878848"/>
        <c:axId val="232880384"/>
      </c:barChart>
      <c:catAx>
        <c:axId val="232878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0" vert="horz"/>
          <a:lstStyle/>
          <a:p>
            <a:pPr>
              <a:defRPr sz="900"/>
            </a:pPr>
            <a:endParaRPr lang="cs-CZ"/>
          </a:p>
        </c:txPr>
        <c:crossAx val="232880384"/>
        <c:crosses val="autoZero"/>
        <c:auto val="1"/>
        <c:lblAlgn val="ctr"/>
        <c:lblOffset val="100"/>
        <c:noMultiLvlLbl val="0"/>
      </c:catAx>
      <c:valAx>
        <c:axId val="232880384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2878848"/>
        <c:crosses val="autoZero"/>
        <c:crossBetween val="between"/>
        <c:majorUnit val="5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F2A-44FE-A1F9-81F9253ED128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F2A-44FE-A1F9-81F9253ED128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FF2A-44FE-A1F9-81F9253ED128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FF2A-44FE-A1F9-81F9253ED128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FF2A-44FE-A1F9-81F9253ED128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FF2A-44FE-A1F9-81F9253ED128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FF2A-44FE-A1F9-81F9253ED128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FF2A-44FE-A1F9-81F9253ED128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FF2A-44FE-A1F9-81F9253ED128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FF2A-44FE-A1F9-81F9253ED128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FF2A-44FE-A1F9-81F9253ED128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FF2A-44FE-A1F9-81F9253ED128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FF2A-44FE-A1F9-81F9253ED128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FF2A-44FE-A1F9-81F9253ED128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FF2A-44FE-A1F9-81F9253ED128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FF2A-44FE-A1F9-81F9253ED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Výroba tepla netto a výroba tepla z KVET podle paliv (TJ)</a:t>
            </a:r>
          </a:p>
        </c:rich>
      </c:tx>
      <c:layout>
        <c:manualLayout>
          <c:xMode val="edge"/>
          <c:yMode val="edge"/>
          <c:x val="2.5527497369253281E-5"/>
          <c:y val="2.5188916876574308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'9'!$A$6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('9'!$B$6,'9'!$C$6,'9'!$E$6,'9'!$F$6,'9'!$H$6,'9'!$I$6)</c:f>
              <c:numCache>
                <c:formatCode>#\ ##0.0</c:formatCode>
                <c:ptCount val="6"/>
                <c:pt idx="0">
                  <c:v>2205.2041989999993</c:v>
                </c:pt>
                <c:pt idx="1">
                  <c:v>1675.2324100000001</c:v>
                </c:pt>
                <c:pt idx="2">
                  <c:v>2085.7688060000005</c:v>
                </c:pt>
                <c:pt idx="3">
                  <c:v>1615.447298</c:v>
                </c:pt>
                <c:pt idx="4">
                  <c:v>1756.1502390000003</c:v>
                </c:pt>
                <c:pt idx="5">
                  <c:v>1352.215477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1E-4FD0-8E82-17407FA0E629}"/>
            </c:ext>
          </c:extLst>
        </c:ser>
        <c:ser>
          <c:idx val="1"/>
          <c:order val="1"/>
          <c:tx>
            <c:strRef>
              <c:f>'9'!$A$7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('9'!$B$7,'9'!$C$7,'9'!$E$7,'9'!$F$7,'9'!$H$7,'9'!$I$7)</c:f>
              <c:numCache>
                <c:formatCode>#\ ##0.0</c:formatCode>
                <c:ptCount val="6"/>
                <c:pt idx="0">
                  <c:v>167.7736899999999</c:v>
                </c:pt>
                <c:pt idx="1">
                  <c:v>153.81273899999994</c:v>
                </c:pt>
                <c:pt idx="2">
                  <c:v>142.40143499999996</c:v>
                </c:pt>
                <c:pt idx="3">
                  <c:v>124.39473099999999</c:v>
                </c:pt>
                <c:pt idx="4">
                  <c:v>118.59627200000006</c:v>
                </c:pt>
                <c:pt idx="5">
                  <c:v>101.03529400000004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1E-4FD0-8E82-17407FA0E629}"/>
            </c:ext>
          </c:extLst>
        </c:ser>
        <c:ser>
          <c:idx val="2"/>
          <c:order val="2"/>
          <c:tx>
            <c:strRef>
              <c:f>'9'!$A$8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('9'!$B$8,'9'!$C$8,'9'!$E$8,'9'!$F$8,'9'!$H$8,'9'!$I$8)</c:f>
              <c:numCache>
                <c:formatCode>#\ ##0.0</c:formatCode>
                <c:ptCount val="6"/>
                <c:pt idx="0">
                  <c:v>590.58751899999993</c:v>
                </c:pt>
                <c:pt idx="1">
                  <c:v>454.50863699999996</c:v>
                </c:pt>
                <c:pt idx="2">
                  <c:v>378.312614</c:v>
                </c:pt>
                <c:pt idx="3">
                  <c:v>291.40370799999994</c:v>
                </c:pt>
                <c:pt idx="4">
                  <c:v>276.89326199999999</c:v>
                </c:pt>
                <c:pt idx="5">
                  <c:v>211.234364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1E-4FD0-8E82-17407FA0E629}"/>
            </c:ext>
          </c:extLst>
        </c:ser>
        <c:ser>
          <c:idx val="3"/>
          <c:order val="3"/>
          <c:tx>
            <c:strRef>
              <c:f>'9'!$A$9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('9'!$B$9,'9'!$C$9,'9'!$E$9,'9'!$F$9,'9'!$H$9,'9'!$I$9)</c:f>
              <c:numCache>
                <c:formatCode>#\ ##0.0</c:formatCode>
                <c:ptCount val="6"/>
                <c:pt idx="0">
                  <c:v>9.5046250000000025</c:v>
                </c:pt>
                <c:pt idx="1">
                  <c:v>0</c:v>
                </c:pt>
                <c:pt idx="2">
                  <c:v>8.3500200000000007</c:v>
                </c:pt>
                <c:pt idx="3">
                  <c:v>0</c:v>
                </c:pt>
                <c:pt idx="4">
                  <c:v>7.7416490000000007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1E-4FD0-8E82-17407FA0E629}"/>
            </c:ext>
          </c:extLst>
        </c:ser>
        <c:ser>
          <c:idx val="4"/>
          <c:order val="4"/>
          <c:tx>
            <c:strRef>
              <c:f>'9'!$A$10</c:f>
              <c:strCache>
                <c:ptCount val="1"/>
                <c:pt idx="0">
                  <c:v>Energie prostředí (tepelné čerpadlo)</c:v>
                </c:pt>
              </c:strCache>
            </c:strRef>
          </c:tx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('9'!$B$10,'9'!$C$10,'9'!$E$10,'9'!$F$10,'9'!$H$10,'9'!$I$10)</c:f>
              <c:numCache>
                <c:formatCode>#\ ##0.0</c:formatCode>
                <c:ptCount val="6"/>
                <c:pt idx="0">
                  <c:v>3.2529910000000002</c:v>
                </c:pt>
                <c:pt idx="1">
                  <c:v>0</c:v>
                </c:pt>
                <c:pt idx="2">
                  <c:v>3.594843</c:v>
                </c:pt>
                <c:pt idx="3">
                  <c:v>0</c:v>
                </c:pt>
                <c:pt idx="4">
                  <c:v>4.996569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1E-4FD0-8E82-17407FA0E629}"/>
            </c:ext>
          </c:extLst>
        </c:ser>
        <c:ser>
          <c:idx val="5"/>
          <c:order val="5"/>
          <c:tx>
            <c:strRef>
              <c:f>'9'!$A$11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('9'!$B$11,'9'!$C$11,'9'!$E$11,'9'!$F$11,'9'!$H$11,'9'!$I$11)</c:f>
              <c:numCache>
                <c:formatCode>#\ ##0.0</c:formatCode>
                <c:ptCount val="6"/>
                <c:pt idx="0">
                  <c:v>8.2129999999999995E-2</c:v>
                </c:pt>
                <c:pt idx="1">
                  <c:v>0</c:v>
                </c:pt>
                <c:pt idx="2">
                  <c:v>9.727899999999999E-2</c:v>
                </c:pt>
                <c:pt idx="3">
                  <c:v>0</c:v>
                </c:pt>
                <c:pt idx="4">
                  <c:v>0.11091600000000001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1E-4FD0-8E82-17407FA0E629}"/>
            </c:ext>
          </c:extLst>
        </c:ser>
        <c:ser>
          <c:idx val="6"/>
          <c:order val="6"/>
          <c:tx>
            <c:strRef>
              <c:f>'9'!$A$12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('9'!$B$12,'9'!$C$12,'9'!$E$12,'9'!$F$12,'9'!$H$12,'9'!$I$12)</c:f>
              <c:numCache>
                <c:formatCode>#\ ##0.0</c:formatCode>
                <c:ptCount val="6"/>
                <c:pt idx="0">
                  <c:v>3702.6019109999988</c:v>
                </c:pt>
                <c:pt idx="1">
                  <c:v>3235.2520350000004</c:v>
                </c:pt>
                <c:pt idx="2">
                  <c:v>2322.6989090000002</c:v>
                </c:pt>
                <c:pt idx="3">
                  <c:v>2084.5005639999999</c:v>
                </c:pt>
                <c:pt idx="4">
                  <c:v>1666.011078</c:v>
                </c:pt>
                <c:pt idx="5">
                  <c:v>1423.4491800000003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1E-4FD0-8E82-17407FA0E629}"/>
            </c:ext>
          </c:extLst>
        </c:ser>
        <c:ser>
          <c:idx val="7"/>
          <c:order val="7"/>
          <c:tx>
            <c:strRef>
              <c:f>'9'!$A$13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('9'!$B$13,'9'!$C$13,'9'!$E$13,'9'!$F$13,'9'!$H$13,'9'!$I$13)</c:f>
              <c:numCache>
                <c:formatCode>#\ ##0.0</c:formatCode>
                <c:ptCount val="6"/>
                <c:pt idx="0">
                  <c:v>151.12200000000001</c:v>
                </c:pt>
                <c:pt idx="1">
                  <c:v>0</c:v>
                </c:pt>
                <c:pt idx="2">
                  <c:v>79.814999999999998</c:v>
                </c:pt>
                <c:pt idx="3">
                  <c:v>0</c:v>
                </c:pt>
                <c:pt idx="4">
                  <c:v>46.686999999999998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1E-4FD0-8E82-17407FA0E629}"/>
            </c:ext>
          </c:extLst>
        </c:ser>
        <c:ser>
          <c:idx val="8"/>
          <c:order val="8"/>
          <c:tx>
            <c:strRef>
              <c:f>'9'!$A$14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('9'!$B$14,'9'!$C$14,'9'!$E$14,'9'!$F$14,'9'!$H$14,'9'!$I$14)</c:f>
              <c:numCache>
                <c:formatCode>#\ ##0.0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1E-4FD0-8E82-17407FA0E629}"/>
            </c:ext>
          </c:extLst>
        </c:ser>
        <c:ser>
          <c:idx val="9"/>
          <c:order val="9"/>
          <c:tx>
            <c:strRef>
              <c:f>'9'!$A$15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('9'!$B$15,'9'!$C$15,'9'!$E$15,'9'!$F$15,'9'!$H$15,'9'!$I$15)</c:f>
              <c:numCache>
                <c:formatCode>#\ ##0.0</c:formatCode>
                <c:ptCount val="6"/>
                <c:pt idx="0">
                  <c:v>371.128353</c:v>
                </c:pt>
                <c:pt idx="1">
                  <c:v>83.279759999999996</c:v>
                </c:pt>
                <c:pt idx="2">
                  <c:v>564.98114499999997</c:v>
                </c:pt>
                <c:pt idx="3">
                  <c:v>83.448594999999997</c:v>
                </c:pt>
                <c:pt idx="4">
                  <c:v>557.47437100000002</c:v>
                </c:pt>
                <c:pt idx="5">
                  <c:v>85.412068000000005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1E-4FD0-8E82-17407FA0E629}"/>
            </c:ext>
          </c:extLst>
        </c:ser>
        <c:ser>
          <c:idx val="10"/>
          <c:order val="10"/>
          <c:tx>
            <c:strRef>
              <c:f>'9'!$A$16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('9'!$B$16,'9'!$C$16,'9'!$E$16,'9'!$F$16,'9'!$H$16,'9'!$I$16)</c:f>
              <c:numCache>
                <c:formatCode>#\ ##0.0</c:formatCode>
                <c:ptCount val="6"/>
                <c:pt idx="0">
                  <c:v>31.965452999999997</c:v>
                </c:pt>
                <c:pt idx="1">
                  <c:v>19.835457999999999</c:v>
                </c:pt>
                <c:pt idx="2">
                  <c:v>11.935544</c:v>
                </c:pt>
                <c:pt idx="3">
                  <c:v>5.7782419999999997</c:v>
                </c:pt>
                <c:pt idx="4">
                  <c:v>2.5606</c:v>
                </c:pt>
                <c:pt idx="5">
                  <c:v>1.357523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31E-4FD0-8E82-17407FA0E629}"/>
            </c:ext>
          </c:extLst>
        </c:ser>
        <c:ser>
          <c:idx val="11"/>
          <c:order val="11"/>
          <c:tx>
            <c:strRef>
              <c:f>'9'!$A$17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('9'!$B$17,'9'!$C$17,'9'!$E$17,'9'!$F$17,'9'!$H$17,'9'!$I$17)</c:f>
              <c:numCache>
                <c:formatCode>#\ ##0.0</c:formatCode>
                <c:ptCount val="6"/>
                <c:pt idx="0">
                  <c:v>334.08095600000001</c:v>
                </c:pt>
                <c:pt idx="1">
                  <c:v>246.28956199999999</c:v>
                </c:pt>
                <c:pt idx="2">
                  <c:v>286.07228900000007</c:v>
                </c:pt>
                <c:pt idx="3">
                  <c:v>226.06154700000002</c:v>
                </c:pt>
                <c:pt idx="4">
                  <c:v>234.89554800000002</c:v>
                </c:pt>
                <c:pt idx="5">
                  <c:v>177.022053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1E-4FD0-8E82-17407FA0E629}"/>
            </c:ext>
          </c:extLst>
        </c:ser>
        <c:ser>
          <c:idx val="12"/>
          <c:order val="12"/>
          <c:tx>
            <c:strRef>
              <c:f>'9'!$A$18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('9'!$B$18,'9'!$C$18,'9'!$E$18,'9'!$F$18,'9'!$H$18,'9'!$I$18)</c:f>
              <c:numCache>
                <c:formatCode>#\ ##0.0</c:formatCode>
                <c:ptCount val="6"/>
                <c:pt idx="0">
                  <c:v>492.51583799999997</c:v>
                </c:pt>
                <c:pt idx="1">
                  <c:v>346.19867699999998</c:v>
                </c:pt>
                <c:pt idx="2">
                  <c:v>506.31906200000003</c:v>
                </c:pt>
                <c:pt idx="3">
                  <c:v>281.11853000000002</c:v>
                </c:pt>
                <c:pt idx="4">
                  <c:v>436.44653900000003</c:v>
                </c:pt>
                <c:pt idx="5">
                  <c:v>254.54861300000002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31E-4FD0-8E82-17407FA0E629}"/>
            </c:ext>
          </c:extLst>
        </c:ser>
        <c:ser>
          <c:idx val="13"/>
          <c:order val="13"/>
          <c:tx>
            <c:strRef>
              <c:f>'9'!$A$19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('9'!$B$19,'9'!$C$19,'9'!$E$19,'9'!$F$19,'9'!$H$19,'9'!$I$19)</c:f>
              <c:numCache>
                <c:formatCode>#\ ##0.0</c:formatCode>
                <c:ptCount val="6"/>
                <c:pt idx="0">
                  <c:v>9.4420000000000004E-2</c:v>
                </c:pt>
                <c:pt idx="1">
                  <c:v>0</c:v>
                </c:pt>
                <c:pt idx="2">
                  <c:v>0.14515999999999998</c:v>
                </c:pt>
                <c:pt idx="3">
                  <c:v>0</c:v>
                </c:pt>
                <c:pt idx="4">
                  <c:v>0.15884000000000001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31E-4FD0-8E82-17407FA0E629}"/>
            </c:ext>
          </c:extLst>
        </c:ser>
        <c:ser>
          <c:idx val="14"/>
          <c:order val="14"/>
          <c:tx>
            <c:strRef>
              <c:f>'9'!$A$20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('9'!$B$20,'9'!$C$20,'9'!$E$20,'9'!$F$20,'9'!$H$20,'9'!$I$20)</c:f>
              <c:numCache>
                <c:formatCode>#\ ##0.0</c:formatCode>
                <c:ptCount val="6"/>
                <c:pt idx="0">
                  <c:v>7.59131</c:v>
                </c:pt>
                <c:pt idx="1">
                  <c:v>2.0852849999999998</c:v>
                </c:pt>
                <c:pt idx="2">
                  <c:v>2.7194300000000009</c:v>
                </c:pt>
                <c:pt idx="3">
                  <c:v>1.2669480000000002</c:v>
                </c:pt>
                <c:pt idx="4">
                  <c:v>6.3334369999999991</c:v>
                </c:pt>
                <c:pt idx="5">
                  <c:v>0.99549600000000005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31E-4FD0-8E82-17407FA0E629}"/>
            </c:ext>
          </c:extLst>
        </c:ser>
        <c:ser>
          <c:idx val="15"/>
          <c:order val="15"/>
          <c:tx>
            <c:strRef>
              <c:f>'9'!$A$21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multiLvlStrRef>
              <c:f>('9'!$B$25:$C$26,'9'!$D$25:$E$26,'9'!$F$25:$G$26)</c:f>
              <c:multiLvlStrCache>
                <c:ptCount val="6"/>
                <c:lvl>
                  <c:pt idx="0">
                    <c:v>Qnetto</c:v>
                  </c:pt>
                  <c:pt idx="1">
                    <c:v>QKVET</c:v>
                  </c:pt>
                  <c:pt idx="2">
                    <c:v>Qnetto</c:v>
                  </c:pt>
                  <c:pt idx="3">
                    <c:v>QKVET</c:v>
                  </c:pt>
                  <c:pt idx="4">
                    <c:v>Qnetto</c:v>
                  </c:pt>
                  <c:pt idx="5">
                    <c:v>QKVET</c:v>
                  </c:pt>
                </c:lvl>
                <c:lvl>
                  <c:pt idx="0">
                    <c:v>Duben</c:v>
                  </c:pt>
                  <c:pt idx="2">
                    <c:v>Květen</c:v>
                  </c:pt>
                  <c:pt idx="4">
                    <c:v>Červen</c:v>
                  </c:pt>
                </c:lvl>
              </c:multiLvlStrCache>
            </c:multiLvlStrRef>
          </c:cat>
          <c:val>
            <c:numRef>
              <c:f>('9'!$B$21,'9'!$C$21,'9'!$E$21,'9'!$F$21,'9'!$H$21,'9'!$I$21)</c:f>
              <c:numCache>
                <c:formatCode>#\ ##0.0</c:formatCode>
                <c:ptCount val="6"/>
                <c:pt idx="0">
                  <c:v>2033.7721819999997</c:v>
                </c:pt>
                <c:pt idx="1">
                  <c:v>649.16583200000048</c:v>
                </c:pt>
                <c:pt idx="2">
                  <c:v>1241.2303859999995</c:v>
                </c:pt>
                <c:pt idx="3">
                  <c:v>347.63226300000008</c:v>
                </c:pt>
                <c:pt idx="4">
                  <c:v>994.33113700000058</c:v>
                </c:pt>
                <c:pt idx="5">
                  <c:v>389.43518899999975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31E-4FD0-8E82-17407FA0E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95475072"/>
        <c:axId val="295476608"/>
      </c:barChart>
      <c:catAx>
        <c:axId val="295475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95476608"/>
        <c:crosses val="autoZero"/>
        <c:auto val="1"/>
        <c:lblAlgn val="ctr"/>
        <c:lblOffset val="100"/>
        <c:noMultiLvlLbl val="0"/>
      </c:catAx>
      <c:valAx>
        <c:axId val="29547660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954750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Podíl paliv na výrobě tepla z KVET</a:t>
            </a:r>
          </a:p>
        </c:rich>
      </c:tx>
      <c:layout>
        <c:manualLayout>
          <c:xMode val="edge"/>
          <c:yMode val="edge"/>
          <c:x val="1.2365513134387615E-2"/>
          <c:y val="1.424837049254735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327201746840469"/>
          <c:y val="0.12741290273775357"/>
          <c:w val="0.56024199194582802"/>
          <c:h val="0.8829528445022656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64B4-4EC7-B98F-E0BEFB0BE8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64B4-4EC7-B98F-E0BEFB0BE86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64B4-4EC7-B98F-E0BEFB0BE86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A-64B4-4EC7-B98F-E0BEFB0BE86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C-64B4-4EC7-B98F-E0BEFB0BE867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64B4-4EC7-B98F-E0BEFB0BE867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D-64B4-4EC7-B98F-E0BEFB0BE867}"/>
              </c:ext>
            </c:extLst>
          </c:dPt>
          <c:dPt>
            <c:idx val="8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E-64B4-4EC7-B98F-E0BEFB0BE867}"/>
              </c:ext>
            </c:extLst>
          </c:dPt>
          <c:dPt>
            <c:idx val="9"/>
            <c:bubble3D val="0"/>
            <c:spPr>
              <a:solidFill>
                <a:srgbClr val="646363"/>
              </a:solidFill>
            </c:spPr>
            <c:extLst>
              <c:ext xmlns:c16="http://schemas.microsoft.com/office/drawing/2014/chart" uri="{C3380CC4-5D6E-409C-BE32-E72D297353CC}">
                <c16:uniqueId val="{0000000F-64B4-4EC7-B98F-E0BEFB0BE867}"/>
              </c:ext>
            </c:extLst>
          </c:dPt>
          <c:dPt>
            <c:idx val="10"/>
            <c:bubble3D val="0"/>
            <c:spPr>
              <a:solidFill>
                <a:srgbClr val="9D9D9C"/>
              </a:solidFill>
            </c:spPr>
            <c:extLst>
              <c:ext xmlns:c16="http://schemas.microsoft.com/office/drawing/2014/chart" uri="{C3380CC4-5D6E-409C-BE32-E72D297353CC}">
                <c16:uniqueId val="{00000010-64B4-4EC7-B98F-E0BEFB0BE867}"/>
              </c:ext>
            </c:extLst>
          </c:dPt>
          <c:dPt>
            <c:idx val="11"/>
            <c:bubble3D val="0"/>
            <c:spPr>
              <a:solidFill>
                <a:srgbClr val="D0D0D0"/>
              </a:solidFill>
            </c:spPr>
            <c:extLst>
              <c:ext xmlns:c16="http://schemas.microsoft.com/office/drawing/2014/chart" uri="{C3380CC4-5D6E-409C-BE32-E72D297353CC}">
                <c16:uniqueId val="{0000000A-8459-4506-9FF0-C9D71A85D7B8}"/>
              </c:ext>
            </c:extLst>
          </c:dPt>
          <c:dPt>
            <c:idx val="12"/>
            <c:bubble3D val="0"/>
            <c:spPr>
              <a:pattFill prst="ltUpDiag">
                <a:fgClr>
                  <a:schemeClr val="tx2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B-8459-4506-9FF0-C9D71A85D7B8}"/>
              </c:ext>
            </c:extLst>
          </c:dPt>
          <c:dPt>
            <c:idx val="13"/>
            <c:bubble3D val="0"/>
            <c:spPr>
              <a:pattFill prst="ltUpDiag">
                <a:fgClr>
                  <a:schemeClr val="accent5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11-64B4-4EC7-B98F-E0BEFB0BE867}"/>
              </c:ext>
            </c:extLst>
          </c:dPt>
          <c:dPt>
            <c:idx val="14"/>
            <c:bubble3D val="0"/>
            <c:spPr>
              <a:pattFill prst="ltUpDiag">
                <a:fgClr>
                  <a:schemeClr val="accent2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12-64B4-4EC7-B98F-E0BEFB0BE867}"/>
              </c:ext>
            </c:extLst>
          </c:dPt>
          <c:dPt>
            <c:idx val="15"/>
            <c:bubble3D val="0"/>
            <c:spPr>
              <a:pattFill prst="ltUpDiag">
                <a:fgClr>
                  <a:schemeClr val="accent6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9-64B4-4EC7-B98F-E0BEFB0BE867}"/>
              </c:ext>
            </c:extLst>
          </c:dPt>
          <c:dLbls>
            <c:dLbl>
              <c:idx val="2"/>
              <c:numFmt formatCode="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4B4-4EC7-B98F-E0BEFB0BE86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B4-4EC7-B98F-E0BEFB0BE86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B4-4EC7-B98F-E0BEFB0BE8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B4-4EC7-B98F-E0BEFB0BE867}"/>
                </c:ext>
              </c:extLst>
            </c:dLbl>
            <c:dLbl>
              <c:idx val="6"/>
              <c:numFmt formatCode="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64B4-4EC7-B98F-E0BEFB0BE86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B4-4EC7-B98F-E0BEFB0BE86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B4-4EC7-B98F-E0BEFB0BE867}"/>
                </c:ext>
              </c:extLst>
            </c:dLbl>
            <c:dLbl>
              <c:idx val="9"/>
              <c:layout>
                <c:manualLayout>
                  <c:x val="-0.1727238857047631"/>
                  <c:y val="-4.318445293744540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B4-4EC7-B98F-E0BEFB0BE86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B4-4EC7-B98F-E0BEFB0BE867}"/>
                </c:ext>
              </c:extLst>
            </c:dLbl>
            <c:dLbl>
              <c:idx val="12"/>
              <c:numFmt formatCode="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8459-4506-9FF0-C9D71A85D7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B4-4EC7-B98F-E0BEFB0BE86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B4-4EC7-B98F-E0BEFB0BE867}"/>
                </c:ext>
              </c:extLst>
            </c:dLbl>
            <c:dLbl>
              <c:idx val="15"/>
              <c:numFmt formatCode="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64B4-4EC7-B98F-E0BEFB0BE86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'9'!$A$6:$A$21</c:f>
              <c:strCache>
                <c:ptCount val="16"/>
                <c:pt idx="0">
                  <c:v>Biomasa</c:v>
                </c:pt>
                <c:pt idx="1">
                  <c:v>Bioplyn</c:v>
                </c:pt>
                <c:pt idx="2">
                  <c:v>Černé uhlí</c:v>
                </c:pt>
                <c:pt idx="3">
                  <c:v>Elektrická energie</c:v>
                </c:pt>
                <c:pt idx="4">
                  <c:v>Energie prostředí (tepelné čerpadlo)</c:v>
                </c:pt>
                <c:pt idx="5">
                  <c:v>Energie Slunce (solární kolektor)</c:v>
                </c:pt>
                <c:pt idx="6">
                  <c:v>Hnědé uhlí</c:v>
                </c:pt>
                <c:pt idx="7">
                  <c:v>Jaderné palivo</c:v>
                </c:pt>
                <c:pt idx="8">
                  <c:v>Koks</c:v>
                </c:pt>
                <c:pt idx="9">
                  <c:v>Odpadní teplo</c:v>
                </c:pt>
                <c:pt idx="10">
                  <c:v>Ostatní kapalná paliva</c:v>
                </c:pt>
                <c:pt idx="11">
                  <c:v>Ostatní pevná paliva</c:v>
                </c:pt>
                <c:pt idx="12">
                  <c:v>Ostatní plyny</c:v>
                </c:pt>
                <c:pt idx="13">
                  <c:v>Ostatní</c:v>
                </c:pt>
                <c:pt idx="14">
                  <c:v>Topné oleje</c:v>
                </c:pt>
                <c:pt idx="15">
                  <c:v>Zemní plyn</c:v>
                </c:pt>
              </c:strCache>
            </c:strRef>
          </c:cat>
          <c:val>
            <c:numRef>
              <c:f>'9'!$L$6:$L$21</c:f>
              <c:numCache>
                <c:formatCode>#\ ##0.0</c:formatCode>
                <c:ptCount val="16"/>
                <c:pt idx="0">
                  <c:v>4642.8951850000003</c:v>
                </c:pt>
                <c:pt idx="1">
                  <c:v>379.24276399999997</c:v>
                </c:pt>
                <c:pt idx="2">
                  <c:v>957.14670899999999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6743.2017790000009</c:v>
                </c:pt>
                <c:pt idx="7">
                  <c:v>0</c:v>
                </c:pt>
                <c:pt idx="8">
                  <c:v>0</c:v>
                </c:pt>
                <c:pt idx="9">
                  <c:v>252.140423</c:v>
                </c:pt>
                <c:pt idx="10">
                  <c:v>26.971222999999998</c:v>
                </c:pt>
                <c:pt idx="11">
                  <c:v>649.37316199999998</c:v>
                </c:pt>
                <c:pt idx="12">
                  <c:v>881.8658200000001</c:v>
                </c:pt>
                <c:pt idx="13">
                  <c:v>0</c:v>
                </c:pt>
                <c:pt idx="14">
                  <c:v>4.3477290000000002</c:v>
                </c:pt>
                <c:pt idx="15">
                  <c:v>1386.2332840000004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4B4-4EC7-B98F-E0BEFB0BE86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38B3-4745-A9F7-2CB7F9482BEE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38B3-4745-A9F7-2CB7F9482BEE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38B3-4745-A9F7-2CB7F9482BEE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8B3-4745-A9F7-2CB7F9482BEE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38B3-4745-A9F7-2CB7F9482BEE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38B3-4745-A9F7-2CB7F9482BEE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38B3-4745-A9F7-2CB7F9482BEE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38B3-4745-A9F7-2CB7F9482BEE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38B3-4745-A9F7-2CB7F9482BEE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38B3-4745-A9F7-2CB7F9482BEE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38B3-4745-A9F7-2CB7F9482BEE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38B3-4745-A9F7-2CB7F9482BEE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38B3-4745-A9F7-2CB7F9482BEE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38B3-4745-A9F7-2CB7F9482BEE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38B3-4745-A9F7-2CB7F9482BEE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38B3-4745-A9F7-2CB7F9482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Brutto výroba tepla (TJ)</a:t>
            </a:r>
          </a:p>
        </c:rich>
      </c:tx>
      <c:layout>
        <c:manualLayout>
          <c:xMode val="edge"/>
          <c:yMode val="edge"/>
          <c:x val="2.1835448443131076E-3"/>
          <c:y val="6.0430953590930982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'10.1'!$H$5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'10.1'!$B$4:$E$4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'10.1'!$B$5:$E$5</c:f>
              <c:numCache>
                <c:formatCode>#\ ##0.0</c:formatCode>
                <c:ptCount val="4"/>
                <c:pt idx="0">
                  <c:v>59492.390077321405</c:v>
                </c:pt>
                <c:pt idx="1">
                  <c:v>33647.194626035664</c:v>
                </c:pt>
                <c:pt idx="2">
                  <c:v>26175.937773657737</c:v>
                </c:pt>
                <c:pt idx="3">
                  <c:v>50852.251834295188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1-4FA4-8A90-31289B13B312}"/>
            </c:ext>
          </c:extLst>
        </c:ser>
        <c:ser>
          <c:idx val="1"/>
          <c:order val="1"/>
          <c:tx>
            <c:strRef>
              <c:f>'10.1'!$H$6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596387"/>
            </a:solidFill>
          </c:spPr>
          <c:invertIfNegative val="0"/>
          <c:cat>
            <c:strRef>
              <c:f>'10.1'!$B$4:$E$4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'10.1'!$B$6:$E$6</c:f>
              <c:numCache>
                <c:formatCode>#\ ##0.0</c:formatCode>
                <c:ptCount val="4"/>
                <c:pt idx="0">
                  <c:v>59760.704269635316</c:v>
                </c:pt>
                <c:pt idx="1">
                  <c:v>28688.566620999998</c:v>
                </c:pt>
                <c:pt idx="2">
                  <c:v>24452.443356056858</c:v>
                </c:pt>
                <c:pt idx="3">
                  <c:v>50022.54916319999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D1-4FA4-8A90-31289B13B312}"/>
            </c:ext>
          </c:extLst>
        </c:ser>
        <c:ser>
          <c:idx val="2"/>
          <c:order val="2"/>
          <c:tx>
            <c:strRef>
              <c:f>'10.1'!$H$7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'10.1'!$B$4:$E$4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'10.1'!$B$7:$E$7</c:f>
              <c:numCache>
                <c:formatCode>#\ ##0.0</c:formatCode>
                <c:ptCount val="4"/>
                <c:pt idx="0">
                  <c:v>55809.228224338687</c:v>
                </c:pt>
                <c:pt idx="1">
                  <c:v>32753.71361992339</c:v>
                </c:pt>
                <c:pt idx="2">
                  <c:v>24978.363623037163</c:v>
                </c:pt>
                <c:pt idx="3">
                  <c:v>48372.261379309275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D1-4FA4-8A90-31289B13B312}"/>
            </c:ext>
          </c:extLst>
        </c:ser>
        <c:ser>
          <c:idx val="3"/>
          <c:order val="3"/>
          <c:tx>
            <c:v>2020</c:v>
          </c:tx>
          <c:spPr>
            <a:solidFill>
              <a:srgbClr val="C7CCD6"/>
            </a:solidFill>
          </c:spPr>
          <c:invertIfNegative val="0"/>
          <c:val>
            <c:numRef>
              <c:f>'10.1'!$B$8:$E$8</c:f>
              <c:numCache>
                <c:formatCode>#\ ##0.0</c:formatCode>
                <c:ptCount val="4"/>
                <c:pt idx="0">
                  <c:v>53528.76771021785</c:v>
                </c:pt>
                <c:pt idx="1">
                  <c:v>31489.553688778622</c:v>
                </c:pt>
                <c:pt idx="2">
                  <c:v>24527.664056400004</c:v>
                </c:pt>
                <c:pt idx="3">
                  <c:v>47371.722850400001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14-4693-8A06-821683EB311A}"/>
            </c:ext>
          </c:extLst>
        </c:ser>
        <c:ser>
          <c:idx val="4"/>
          <c:order val="4"/>
          <c:tx>
            <c:v>2021</c:v>
          </c:tx>
          <c:spPr>
            <a:solidFill>
              <a:srgbClr val="DF2B20"/>
            </a:solidFill>
          </c:spPr>
          <c:invertIfNegative val="0"/>
          <c:val>
            <c:numRef>
              <c:f>'10.1'!$B$9:$E$9</c:f>
              <c:numCache>
                <c:formatCode>#\ ##0.0</c:formatCode>
                <c:ptCount val="4"/>
                <c:pt idx="0">
                  <c:v>55541.375279728229</c:v>
                </c:pt>
                <c:pt idx="1">
                  <c:v>33762.132468309996</c:v>
                </c:pt>
                <c:pt idx="2">
                  <c:v>24376.239993047431</c:v>
                </c:pt>
                <c:pt idx="3">
                  <c:v>48025.460575200006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9-41A3-A116-D17EB565C8A1}"/>
            </c:ext>
          </c:extLst>
        </c:ser>
        <c:ser>
          <c:idx val="5"/>
          <c:order val="5"/>
          <c:tx>
            <c:v>2022</c:v>
          </c:tx>
          <c:spPr>
            <a:solidFill>
              <a:srgbClr val="E86159"/>
            </a:solidFill>
          </c:spPr>
          <c:invertIfNegative val="0"/>
          <c:val>
            <c:numRef>
              <c:f>'10.1'!$B$10:$E$10</c:f>
              <c:numCache>
                <c:formatCode>#\ ##0.0</c:formatCode>
                <c:ptCount val="4"/>
                <c:pt idx="0">
                  <c:v>51649.8799137733</c:v>
                </c:pt>
                <c:pt idx="1">
                  <c:v>30879.657070071997</c:v>
                </c:pt>
                <c:pt idx="2">
                  <c:v>24270.988412999999</c:v>
                </c:pt>
                <c:pt idx="3">
                  <c:v>44292.940444376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D-4D1F-882B-8BDB606A786C}"/>
            </c:ext>
          </c:extLst>
        </c:ser>
        <c:ser>
          <c:idx val="6"/>
          <c:order val="6"/>
          <c:tx>
            <c:v>2023</c:v>
          </c:tx>
          <c:spPr>
            <a:solidFill>
              <a:srgbClr val="F0948F"/>
            </a:solidFill>
            <a:ln>
              <a:solidFill>
                <a:srgbClr val="F0948F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F93-4B07-89B7-C07E0C0EBAD8}"/>
              </c:ext>
            </c:extLst>
          </c:dPt>
          <c:val>
            <c:numRef>
              <c:f>'10.1'!$B$11:$E$11</c:f>
              <c:numCache>
                <c:formatCode>#\ ##0.0</c:formatCode>
                <c:ptCount val="4"/>
                <c:pt idx="0">
                  <c:v>48006.112881209148</c:v>
                </c:pt>
                <c:pt idx="1">
                  <c:v>29478.211146895621</c:v>
                </c:pt>
                <c:pt idx="2">
                  <c:v>21441.523402999996</c:v>
                </c:pt>
                <c:pt idx="3">
                  <c:v>42149.674503999995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B-4ED2-853E-7906BF5A3208}"/>
            </c:ext>
          </c:extLst>
        </c:ser>
        <c:ser>
          <c:idx val="7"/>
          <c:order val="7"/>
          <c:tx>
            <c:v>2024</c:v>
          </c:tx>
          <c:spPr>
            <a:solidFill>
              <a:srgbClr val="F7C9C7"/>
            </a:solidFill>
          </c:spPr>
          <c:invertIfNegative val="0"/>
          <c:val>
            <c:numRef>
              <c:f>'10.1'!$B$12:$E$12</c:f>
              <c:numCache>
                <c:formatCode>#\ ##0.0</c:formatCode>
                <c:ptCount val="4"/>
                <c:pt idx="0">
                  <c:v>44946.430122999998</c:v>
                </c:pt>
                <c:pt idx="1">
                  <c:v>25432.945527</c:v>
                </c:pt>
                <c:pt idx="2">
                  <c:v>20203.737184000001</c:v>
                </c:pt>
                <c:pt idx="3">
                  <c:v>42253.749194000004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AE-4AFF-B71E-33E2064EBEC9}"/>
            </c:ext>
          </c:extLst>
        </c:ser>
        <c:ser>
          <c:idx val="8"/>
          <c:order val="8"/>
          <c:tx>
            <c:v>2025</c:v>
          </c:tx>
          <c:spPr>
            <a:solidFill>
              <a:srgbClr val="000000"/>
            </a:solidFill>
          </c:spPr>
          <c:invertIfNegative val="0"/>
          <c:val>
            <c:numRef>
              <c:f>'10.1'!$B$13:$E$13</c:f>
              <c:numCache>
                <c:formatCode>#\ ##0.0</c:formatCode>
                <c:ptCount val="4"/>
                <c:pt idx="0">
                  <c:v>47740.327230999996</c:v>
                </c:pt>
                <c:pt idx="1">
                  <c:v>26025.743050999998</c:v>
                </c:pt>
                <c:pt idx="2">
                  <c:v>21016.82935</c:v>
                </c:pt>
                <c:pt idx="3">
                  <c:v>42551.557183999998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C7-4BF6-BAB5-F73066C12E24}"/>
            </c:ext>
          </c:extLst>
        </c:ser>
        <c:ser>
          <c:idx val="9"/>
          <c:order val="9"/>
          <c:tx>
            <c:v>2026</c:v>
          </c:tx>
          <c:spPr>
            <a:solidFill>
              <a:srgbClr val="646363"/>
            </a:solidFill>
            <a:effectLst>
              <a:outerShdw blurRad="50800" dist="50800" dir="5400000" algn="ctr" rotWithShape="0">
                <a:schemeClr val="bg1"/>
              </a:outerShdw>
            </a:effectLst>
          </c:spPr>
          <c:invertIfNegative val="0"/>
          <c:val>
            <c:numRef>
              <c:f>'10.1'!$B$14:$E$14</c:f>
              <c:numCache>
                <c:formatCode>#\ ##0.0</c:formatCode>
                <c:ptCount val="4"/>
                <c:pt idx="0">
                  <c:v>46998.810792999997</c:v>
                </c:pt>
                <c:pt idx="1">
                  <c:v>25809.420566999994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52-48BE-8645-93564474B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296082432"/>
        <c:axId val="295764736"/>
      </c:barChart>
      <c:catAx>
        <c:axId val="29608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95764736"/>
        <c:crosses val="autoZero"/>
        <c:auto val="1"/>
        <c:lblAlgn val="ctr"/>
        <c:lblOffset val="100"/>
        <c:noMultiLvlLbl val="0"/>
      </c:catAx>
      <c:valAx>
        <c:axId val="295764736"/>
        <c:scaling>
          <c:orientation val="minMax"/>
          <c:max val="6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960824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752044327792359"/>
          <c:y val="0.8806898593420559"/>
          <c:w val="0.88247959071341253"/>
          <c:h val="9.141277113479479E-2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Dodávky tepla (TJ)</a:t>
            </a:r>
          </a:p>
        </c:rich>
      </c:tx>
      <c:layout>
        <c:manualLayout>
          <c:xMode val="edge"/>
          <c:yMode val="edge"/>
          <c:x val="1.4794263872489634E-3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'10.1'!$H$5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'10.1'!$B$4:$E$4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'10.1'!$B$17:$E$17</c:f>
              <c:numCache>
                <c:formatCode>#\ ##0.0</c:formatCode>
                <c:ptCount val="4"/>
                <c:pt idx="0">
                  <c:v>37510.164867892709</c:v>
                </c:pt>
                <c:pt idx="1">
                  <c:v>16101.258851967654</c:v>
                </c:pt>
                <c:pt idx="2">
                  <c:v>10892.098498398203</c:v>
                </c:pt>
                <c:pt idx="3">
                  <c:v>29809.263052627972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03-45FB-A5FA-CD79BCEC54C0}"/>
            </c:ext>
          </c:extLst>
        </c:ser>
        <c:ser>
          <c:idx val="1"/>
          <c:order val="1"/>
          <c:tx>
            <c:strRef>
              <c:f>'10.1'!$H$6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596387"/>
            </a:solidFill>
          </c:spPr>
          <c:invertIfNegative val="0"/>
          <c:cat>
            <c:strRef>
              <c:f>'10.1'!$B$4:$E$4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'10.1'!$B$18:$E$18</c:f>
              <c:numCache>
                <c:formatCode>#\ ##0.0</c:formatCode>
                <c:ptCount val="4"/>
                <c:pt idx="0">
                  <c:v>38059.708081806333</c:v>
                </c:pt>
                <c:pt idx="1">
                  <c:v>12376.442392000001</c:v>
                </c:pt>
                <c:pt idx="2">
                  <c:v>9704.6084629196266</c:v>
                </c:pt>
                <c:pt idx="3">
                  <c:v>28893.454441721136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03-45FB-A5FA-CD79BCEC54C0}"/>
            </c:ext>
          </c:extLst>
        </c:ser>
        <c:ser>
          <c:idx val="2"/>
          <c:order val="2"/>
          <c:tx>
            <c:strRef>
              <c:f>'10.1'!$H$7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'10.1'!$B$4:$E$4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'10.1'!$B$19:$E$19</c:f>
              <c:numCache>
                <c:formatCode>#\ ##0.0</c:formatCode>
                <c:ptCount val="4"/>
                <c:pt idx="0">
                  <c:v>34400.185867995431</c:v>
                </c:pt>
                <c:pt idx="1">
                  <c:v>15804.078629958018</c:v>
                </c:pt>
                <c:pt idx="2">
                  <c:v>10045.79911108522</c:v>
                </c:pt>
                <c:pt idx="3">
                  <c:v>27517.002409825865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03-45FB-A5FA-CD79BCEC54C0}"/>
            </c:ext>
          </c:extLst>
        </c:ser>
        <c:ser>
          <c:idx val="3"/>
          <c:order val="3"/>
          <c:tx>
            <c:v>2020</c:v>
          </c:tx>
          <c:spPr>
            <a:solidFill>
              <a:srgbClr val="C7CCD6"/>
            </a:solidFill>
          </c:spPr>
          <c:invertIfNegative val="0"/>
          <c:val>
            <c:numRef>
              <c:f>'10.1'!$B$20:$E$20</c:f>
              <c:numCache>
                <c:formatCode>#\ ##0.0</c:formatCode>
                <c:ptCount val="4"/>
                <c:pt idx="0">
                  <c:v>32870.945788518613</c:v>
                </c:pt>
                <c:pt idx="1">
                  <c:v>14818.914658930849</c:v>
                </c:pt>
                <c:pt idx="2">
                  <c:v>9700.1600115525835</c:v>
                </c:pt>
                <c:pt idx="3">
                  <c:v>28538.475790229295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E-49CF-90D6-9A641DF48C49}"/>
            </c:ext>
          </c:extLst>
        </c:ser>
        <c:ser>
          <c:idx val="4"/>
          <c:order val="4"/>
          <c:tx>
            <c:v>2021</c:v>
          </c:tx>
          <c:spPr>
            <a:solidFill>
              <a:srgbClr val="DF2B20"/>
            </a:solidFill>
          </c:spPr>
          <c:invertIfNegative val="0"/>
          <c:val>
            <c:numRef>
              <c:f>'10.1'!$B$21:$E$21</c:f>
              <c:numCache>
                <c:formatCode>#\ ##0.0</c:formatCode>
                <c:ptCount val="4"/>
                <c:pt idx="0">
                  <c:v>35884.338605227051</c:v>
                </c:pt>
                <c:pt idx="1">
                  <c:v>17769.04911468277</c:v>
                </c:pt>
                <c:pt idx="2">
                  <c:v>9774.41938479083</c:v>
                </c:pt>
                <c:pt idx="3">
                  <c:v>29062.793518273029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4-4FFC-993F-690CD845D8F9}"/>
            </c:ext>
          </c:extLst>
        </c:ser>
        <c:ser>
          <c:idx val="5"/>
          <c:order val="5"/>
          <c:tx>
            <c:v>2022</c:v>
          </c:tx>
          <c:spPr>
            <a:solidFill>
              <a:srgbClr val="E86159"/>
            </a:solidFill>
          </c:spPr>
          <c:invertIfNegative val="0"/>
          <c:val>
            <c:numRef>
              <c:f>'10.1'!$B$22:$E$22</c:f>
              <c:numCache>
                <c:formatCode>#\ ##0.0</c:formatCode>
                <c:ptCount val="4"/>
                <c:pt idx="0">
                  <c:v>31881.908243022164</c:v>
                </c:pt>
                <c:pt idx="1">
                  <c:v>14755.739691572808</c:v>
                </c:pt>
                <c:pt idx="2">
                  <c:v>9897.3190016545013</c:v>
                </c:pt>
                <c:pt idx="3">
                  <c:v>25535.021715121322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B-436D-8C94-E0C09588B35C}"/>
            </c:ext>
          </c:extLst>
        </c:ser>
        <c:ser>
          <c:idx val="6"/>
          <c:order val="6"/>
          <c:tx>
            <c:v>2023</c:v>
          </c:tx>
          <c:spPr>
            <a:solidFill>
              <a:srgbClr val="F0948F"/>
            </a:solidFill>
          </c:spPr>
          <c:invertIfNegative val="0"/>
          <c:val>
            <c:numRef>
              <c:f>'10.1'!$B$23:$E$23</c:f>
              <c:numCache>
                <c:formatCode>#\ ##0.0</c:formatCode>
                <c:ptCount val="4"/>
                <c:pt idx="0">
                  <c:v>29537.161911276286</c:v>
                </c:pt>
                <c:pt idx="1">
                  <c:v>14379.329966146561</c:v>
                </c:pt>
                <c:pt idx="2">
                  <c:v>8040.447451</c:v>
                </c:pt>
                <c:pt idx="3">
                  <c:v>23982.614303095688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C-4156-9CFB-A95BEAD296F0}"/>
            </c:ext>
          </c:extLst>
        </c:ser>
        <c:ser>
          <c:idx val="7"/>
          <c:order val="7"/>
          <c:tx>
            <c:v>2024</c:v>
          </c:tx>
          <c:spPr>
            <a:solidFill>
              <a:srgbClr val="F7C9C7"/>
            </a:solidFill>
          </c:spPr>
          <c:invertIfNegative val="0"/>
          <c:val>
            <c:numRef>
              <c:f>'10.1'!$B$24:$E$24</c:f>
              <c:numCache>
                <c:formatCode>#\ ##0.0</c:formatCode>
                <c:ptCount val="4"/>
                <c:pt idx="0">
                  <c:v>27473.734489999995</c:v>
                </c:pt>
                <c:pt idx="1">
                  <c:v>11714.858453000001</c:v>
                </c:pt>
                <c:pt idx="2">
                  <c:v>8173.2212310000014</c:v>
                </c:pt>
                <c:pt idx="3">
                  <c:v>25640.774159000001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9-43CE-9CBB-2FA595C58F94}"/>
            </c:ext>
          </c:extLst>
        </c:ser>
        <c:ser>
          <c:idx val="8"/>
          <c:order val="8"/>
          <c:tx>
            <c:v>2025</c:v>
          </c:tx>
          <c:spPr>
            <a:solidFill>
              <a:srgbClr val="000000"/>
            </a:solidFill>
          </c:spPr>
          <c:invertIfNegative val="0"/>
          <c:val>
            <c:numRef>
              <c:f>'10.1'!$B$25:$E$25</c:f>
              <c:numCache>
                <c:formatCode>#\ ##0.0</c:formatCode>
                <c:ptCount val="4"/>
                <c:pt idx="0">
                  <c:v>30010.318861999993</c:v>
                </c:pt>
                <c:pt idx="1">
                  <c:v>12492.291046</c:v>
                </c:pt>
                <c:pt idx="2">
                  <c:v>8395.3319199999987</c:v>
                </c:pt>
                <c:pt idx="3">
                  <c:v>26195.149057999999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D9-49E0-9F4A-83038E377F26}"/>
            </c:ext>
          </c:extLst>
        </c:ser>
        <c:ser>
          <c:idx val="9"/>
          <c:order val="9"/>
          <c:tx>
            <c:v>2026</c:v>
          </c:tx>
          <c:spPr>
            <a:solidFill>
              <a:srgbClr val="646363"/>
            </a:solidFill>
            <a:effectLst>
              <a:outerShdw blurRad="50800" dist="50800" dir="5400000" algn="ctr" rotWithShape="0">
                <a:srgbClr val="F0948F"/>
              </a:outerShdw>
            </a:effectLst>
          </c:spPr>
          <c:invertIfNegative val="0"/>
          <c:val>
            <c:numRef>
              <c:f>'10.1'!$B$26:$E$26</c:f>
              <c:numCache>
                <c:formatCode>#\ ##0.0</c:formatCode>
                <c:ptCount val="4"/>
                <c:pt idx="0">
                  <c:v>30435.009145</c:v>
                </c:pt>
                <c:pt idx="1">
                  <c:v>12703.651088000001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2-42A1-A651-C0409FDD8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295805696"/>
        <c:axId val="295807232"/>
      </c:barChart>
      <c:catAx>
        <c:axId val="29580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cs-CZ"/>
          </a:p>
        </c:txPr>
        <c:crossAx val="295807232"/>
        <c:crosses val="autoZero"/>
        <c:auto val="1"/>
        <c:lblAlgn val="ctr"/>
        <c:lblOffset val="100"/>
        <c:noMultiLvlLbl val="0"/>
      </c:catAx>
      <c:valAx>
        <c:axId val="295807232"/>
        <c:scaling>
          <c:orientation val="minMax"/>
          <c:max val="6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958056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5940070505287893E-2"/>
          <c:y val="0.86962880651804431"/>
          <c:w val="0.86378742160447064"/>
          <c:h val="0.13037119388647231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Meziroční změna (%)</a:t>
            </a:r>
          </a:p>
        </c:rich>
      </c:tx>
      <c:layout>
        <c:manualLayout>
          <c:xMode val="edge"/>
          <c:yMode val="edge"/>
          <c:x val="1.5914139445440609E-2"/>
          <c:y val="7.94123486202104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2238371319203765E-2"/>
          <c:y val="0.17729298250025788"/>
          <c:w val="0.87790067825680207"/>
          <c:h val="0.542747067937428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'10.2'!$A$15</c:f>
              <c:strCache>
                <c:ptCount val="1"/>
                <c:pt idx="0">
                  <c:v>Meziroční změna-výroba tepla brutto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val>
            <c:numRef>
              <c:f>'10.2'!$B$15:$M$15</c:f>
              <c:numCache>
                <c:formatCode>0.0%</c:formatCode>
                <c:ptCount val="12"/>
                <c:pt idx="0">
                  <c:v>7.2612597691648642E-2</c:v>
                </c:pt>
                <c:pt idx="1">
                  <c:v>-7.6290704790573344E-2</c:v>
                </c:pt>
                <c:pt idx="2">
                  <c:v>-5.8032273343947553E-2</c:v>
                </c:pt>
                <c:pt idx="3">
                  <c:v>6.3268386475937161E-2</c:v>
                </c:pt>
                <c:pt idx="4">
                  <c:v>-8.9505721431292554E-2</c:v>
                </c:pt>
                <c:pt idx="5">
                  <c:v>-6.5897885279857446E-3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1-4267-BCC9-0ED9F1BA0328}"/>
            </c:ext>
          </c:extLst>
        </c:ser>
        <c:ser>
          <c:idx val="1"/>
          <c:order val="1"/>
          <c:tx>
            <c:strRef>
              <c:f>'10.2'!$A$27</c:f>
              <c:strCache>
                <c:ptCount val="1"/>
                <c:pt idx="0">
                  <c:v>Meziroční změna-dodávky tepla</c:v>
                </c:pt>
              </c:strCache>
            </c:strRef>
          </c:tx>
          <c:spPr>
            <a:solidFill>
              <a:srgbClr val="DF2B20"/>
            </a:solidFill>
          </c:spPr>
          <c:invertIfNegative val="0"/>
          <c:val>
            <c:numRef>
              <c:f>'10.2'!$B$27:$M$27</c:f>
              <c:numCache>
                <c:formatCode>0.0%</c:formatCode>
                <c:ptCount val="12"/>
                <c:pt idx="0">
                  <c:v>0.1272761987615306</c:v>
                </c:pt>
                <c:pt idx="1">
                  <c:v>-7.1220616781566021E-2</c:v>
                </c:pt>
                <c:pt idx="2">
                  <c:v>-3.365764212434539E-2</c:v>
                </c:pt>
                <c:pt idx="3">
                  <c:v>0.14653577550869654</c:v>
                </c:pt>
                <c:pt idx="4">
                  <c:v>-0.12869454023302077</c:v>
                </c:pt>
                <c:pt idx="5">
                  <c:v>-2.8192934686743863E-3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1-4267-BCC9-0ED9F1BA0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295947264"/>
        <c:axId val="295949056"/>
      </c:barChart>
      <c:catAx>
        <c:axId val="29594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800"/>
            </a:pPr>
            <a:endParaRPr lang="cs-CZ"/>
          </a:p>
        </c:txPr>
        <c:crossAx val="295949056"/>
        <c:crosses val="autoZero"/>
        <c:auto val="1"/>
        <c:lblAlgn val="ctr"/>
        <c:lblOffset val="100"/>
        <c:noMultiLvlLbl val="0"/>
      </c:catAx>
      <c:valAx>
        <c:axId val="295949056"/>
        <c:scaling>
          <c:orientation val="minMax"/>
          <c:max val="0.15000000000000002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cs-CZ"/>
          </a:p>
        </c:txPr>
        <c:crossAx val="295947264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"/>
          <c:y val="0.86033448729017903"/>
          <c:w val="0.949457807340094"/>
          <c:h val="0.13688820586081379"/>
        </c:manualLayout>
      </c:layout>
      <c:overlay val="0"/>
      <c:txPr>
        <a:bodyPr/>
        <a:lstStyle/>
        <a:p>
          <a:pPr>
            <a:defRPr sz="8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cs-CZ" sz="1000" b="1">
                <a:solidFill>
                  <a:schemeClr val="tx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Výroba tepla brutto (TJ)</a:t>
            </a:r>
          </a:p>
        </c:rich>
      </c:tx>
      <c:layout>
        <c:manualLayout>
          <c:xMode val="edge"/>
          <c:yMode val="edge"/>
          <c:x val="1.0013779527559072E-2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spPr>
            <a:solidFill>
              <a:schemeClr val="bg1">
                <a:alpha val="0"/>
              </a:schemeClr>
            </a:solidFill>
            <a:ln>
              <a:noFill/>
            </a:ln>
            <a:effectLst/>
          </c:spPr>
          <c:cat>
            <c:numRef>
              <c:f>'10.2'!$B$31:$M$31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'10.2'!$B$34:$M$34</c:f>
              <c:numCache>
                <c:formatCode>#\ ##0.0</c:formatCode>
                <c:ptCount val="12"/>
                <c:pt idx="0">
                  <c:v>17271.858659492998</c:v>
                </c:pt>
                <c:pt idx="1">
                  <c:v>13612.464886</c:v>
                </c:pt>
                <c:pt idx="2">
                  <c:v>12876.706660999998</c:v>
                </c:pt>
                <c:pt idx="3">
                  <c:v>10129.228413999999</c:v>
                </c:pt>
                <c:pt idx="4">
                  <c:v>8104.0154730000013</c:v>
                </c:pt>
                <c:pt idx="5">
                  <c:v>6821.9287780000004</c:v>
                </c:pt>
                <c:pt idx="6">
                  <c:v>6486.0417599999992</c:v>
                </c:pt>
                <c:pt idx="7">
                  <c:v>6271.9956180000017</c:v>
                </c:pt>
                <c:pt idx="8">
                  <c:v>7309.5027709999986</c:v>
                </c:pt>
                <c:pt idx="9">
                  <c:v>10568.480660000001</c:v>
                </c:pt>
                <c:pt idx="10">
                  <c:v>14270.517816999996</c:v>
                </c:pt>
                <c:pt idx="11">
                  <c:v>16406.202335999998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D-48C2-9AED-44B48B7244AD}"/>
            </c:ext>
          </c:extLst>
        </c:ser>
        <c:ser>
          <c:idx val="1"/>
          <c:order val="1"/>
          <c:tx>
            <c:strRef>
              <c:f>'10.2'!$A$35</c:f>
              <c:strCache>
                <c:ptCount val="1"/>
                <c:pt idx="0">
                  <c:v>Rozsah 2017-2025</c:v>
                </c:pt>
              </c:strCache>
            </c:strRef>
          </c:tx>
          <c:spPr>
            <a:solidFill>
              <a:srgbClr val="C7CCD6"/>
            </a:solidFill>
            <a:ln>
              <a:noFill/>
            </a:ln>
            <a:effectLst/>
          </c:spPr>
          <c:cat>
            <c:numRef>
              <c:f>'10.2'!$B$31:$M$31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'10.2'!$B$35:$M$35</c:f>
              <c:numCache>
                <c:formatCode>#\ ##0.0</c:formatCode>
                <c:ptCount val="12"/>
                <c:pt idx="0">
                  <c:v>7517.7556730877841</c:v>
                </c:pt>
                <c:pt idx="1">
                  <c:v>6280.7015009108418</c:v>
                </c:pt>
                <c:pt idx="2">
                  <c:v>6785.6197793056217</c:v>
                </c:pt>
                <c:pt idx="3">
                  <c:v>4159.0995928589327</c:v>
                </c:pt>
                <c:pt idx="4">
                  <c:v>3844.6587991386859</c:v>
                </c:pt>
                <c:pt idx="5">
                  <c:v>1760.8107794000016</c:v>
                </c:pt>
                <c:pt idx="6">
                  <c:v>1538.0636264000004</c:v>
                </c:pt>
                <c:pt idx="7">
                  <c:v>1776.4025011524236</c:v>
                </c:pt>
                <c:pt idx="8">
                  <c:v>3025.2993804956304</c:v>
                </c:pt>
                <c:pt idx="9">
                  <c:v>2872.0831456680226</c:v>
                </c:pt>
                <c:pt idx="10">
                  <c:v>3058.2476802944257</c:v>
                </c:pt>
                <c:pt idx="11">
                  <c:v>3724.9164853999973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D-48C2-9AED-44B48B724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420784"/>
        <c:axId val="858419144"/>
      </c:areaChart>
      <c:lineChart>
        <c:grouping val="standard"/>
        <c:varyColors val="0"/>
        <c:ser>
          <c:idx val="2"/>
          <c:order val="2"/>
          <c:tx>
            <c:strRef>
              <c:f>'10.2'!$A$36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23306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'10.2'!$B$36:$M$36</c:f>
              <c:numCache>
                <c:formatCode>#\ ##0.0</c:formatCode>
                <c:ptCount val="12"/>
                <c:pt idx="0">
                  <c:v>17776.669269999995</c:v>
                </c:pt>
                <c:pt idx="1">
                  <c:v>16072.978868999999</c:v>
                </c:pt>
                <c:pt idx="2">
                  <c:v>13890.679092</c:v>
                </c:pt>
                <c:pt idx="3">
                  <c:v>10129.228413999999</c:v>
                </c:pt>
                <c:pt idx="4">
                  <c:v>9074.5858589999989</c:v>
                </c:pt>
                <c:pt idx="5">
                  <c:v>6821.9287780000004</c:v>
                </c:pt>
                <c:pt idx="6">
                  <c:v>6698.5725780000002</c:v>
                </c:pt>
                <c:pt idx="7">
                  <c:v>6715.0381390000011</c:v>
                </c:pt>
                <c:pt idx="8">
                  <c:v>7603.2186329999995</c:v>
                </c:pt>
                <c:pt idx="9">
                  <c:v>11558.006442999998</c:v>
                </c:pt>
                <c:pt idx="10">
                  <c:v>14587.348405000001</c:v>
                </c:pt>
                <c:pt idx="11">
                  <c:v>16406.202335999998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AD-48C2-9AED-44B48B7244AD}"/>
            </c:ext>
          </c:extLst>
        </c:ser>
        <c:ser>
          <c:idx val="3"/>
          <c:order val="3"/>
          <c:tx>
            <c:strRef>
              <c:f>'10.2'!$A$37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DF2B20"/>
              </a:solidFill>
              <a:round/>
            </a:ln>
            <a:effectLst/>
          </c:spPr>
          <c:marker>
            <c:symbol val="none"/>
          </c:marker>
          <c:val>
            <c:numRef>
              <c:f>'10.2'!$B$37:$M$37</c:f>
              <c:numCache>
                <c:formatCode>#\ ##0.0</c:formatCode>
                <c:ptCount val="12"/>
                <c:pt idx="0">
                  <c:v>19067.479403999998</c:v>
                </c:pt>
                <c:pt idx="1">
                  <c:v>14846.759982999996</c:v>
                </c:pt>
                <c:pt idx="2">
                  <c:v>13084.571405999999</c:v>
                </c:pt>
                <c:pt idx="3">
                  <c:v>10770.088351999995</c:v>
                </c:pt>
                <c:pt idx="4">
                  <c:v>8262.3585049999983</c:v>
                </c:pt>
                <c:pt idx="5">
                  <c:v>6776.9737100000002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AD-48C2-9AED-44B48B724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420784"/>
        <c:axId val="858419144"/>
      </c:lineChart>
      <c:catAx>
        <c:axId val="85842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bg2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58419144"/>
        <c:crosses val="autoZero"/>
        <c:auto val="1"/>
        <c:lblAlgn val="ctr"/>
        <c:lblOffset val="100"/>
        <c:noMultiLvlLbl val="0"/>
      </c:catAx>
      <c:valAx>
        <c:axId val="858419144"/>
        <c:scaling>
          <c:orientation val="minMax"/>
          <c:max val="25000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5842078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cs-CZ" sz="1000" b="1">
                <a:solidFill>
                  <a:schemeClr val="tx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Dodávky tepla (TJ)</a:t>
            </a:r>
          </a:p>
        </c:rich>
      </c:tx>
      <c:layout>
        <c:manualLayout>
          <c:xMode val="edge"/>
          <c:yMode val="edge"/>
          <c:x val="1.0013779527559072E-2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spPr>
            <a:solidFill>
              <a:schemeClr val="bg1">
                <a:alpha val="0"/>
              </a:schemeClr>
            </a:solidFill>
            <a:ln>
              <a:noFill/>
            </a:ln>
            <a:effectLst/>
          </c:spPr>
          <c:cat>
            <c:numRef>
              <c:f>'10.2'!$B$31:$M$31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'10.2'!$B$41:$M$41</c:f>
              <c:numCache>
                <c:formatCode>#\ ##0.0</c:formatCode>
                <c:ptCount val="12"/>
                <c:pt idx="0">
                  <c:v>10502.688458235476</c:v>
                </c:pt>
                <c:pt idx="1">
                  <c:v>8188.6469299999972</c:v>
                </c:pt>
                <c:pt idx="2">
                  <c:v>7516.9039679999996</c:v>
                </c:pt>
                <c:pt idx="3">
                  <c:v>5385.6958020000002</c:v>
                </c:pt>
                <c:pt idx="4">
                  <c:v>3464.0072140000007</c:v>
                </c:pt>
                <c:pt idx="5">
                  <c:v>2675.2117450000001</c:v>
                </c:pt>
                <c:pt idx="6">
                  <c:v>2450.8204420000002</c:v>
                </c:pt>
                <c:pt idx="7">
                  <c:v>2500.1212150000006</c:v>
                </c:pt>
                <c:pt idx="8">
                  <c:v>2795.0587320000004</c:v>
                </c:pt>
                <c:pt idx="9">
                  <c:v>5048.0970149296772</c:v>
                </c:pt>
                <c:pt idx="10">
                  <c:v>8480.3642282333603</c:v>
                </c:pt>
                <c:pt idx="11">
                  <c:v>10454.153059932652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B-4C13-B82D-3DFA15E37B36}"/>
            </c:ext>
          </c:extLst>
        </c:ser>
        <c:ser>
          <c:idx val="1"/>
          <c:order val="1"/>
          <c:tx>
            <c:strRef>
              <c:f>'10.2'!$A$42</c:f>
              <c:strCache>
                <c:ptCount val="1"/>
                <c:pt idx="0">
                  <c:v>Rozsah 2017-2025</c:v>
                </c:pt>
              </c:strCache>
            </c:strRef>
          </c:tx>
          <c:spPr>
            <a:solidFill>
              <a:srgbClr val="C7CCD6"/>
            </a:solidFill>
            <a:ln>
              <a:noFill/>
            </a:ln>
            <a:effectLst/>
          </c:spPr>
          <c:cat>
            <c:numRef>
              <c:f>'10.2'!$B$31:$M$31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'10.2'!$B$42:$M$42</c:f>
              <c:numCache>
                <c:formatCode>#\ ##0.0</c:formatCode>
                <c:ptCount val="12"/>
                <c:pt idx="0">
                  <c:v>5974.1337215315107</c:v>
                </c:pt>
                <c:pt idx="1">
                  <c:v>4898.5749422998997</c:v>
                </c:pt>
                <c:pt idx="2">
                  <c:v>5058.5124104068918</c:v>
                </c:pt>
                <c:pt idx="3">
                  <c:v>3216.6129957396352</c:v>
                </c:pt>
                <c:pt idx="4">
                  <c:v>2569.8998787347123</c:v>
                </c:pt>
                <c:pt idx="5">
                  <c:v>559.62473994255743</c:v>
                </c:pt>
                <c:pt idx="6">
                  <c:v>592.80372320310289</c:v>
                </c:pt>
                <c:pt idx="7">
                  <c:v>596.7164714329997</c:v>
                </c:pt>
                <c:pt idx="8">
                  <c:v>1993.157713153204</c:v>
                </c:pt>
                <c:pt idx="9">
                  <c:v>2233.2896830802065</c:v>
                </c:pt>
                <c:pt idx="10">
                  <c:v>1831.2306284812948</c:v>
                </c:pt>
                <c:pt idx="11">
                  <c:v>1975.156302742007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7B-4C13-B82D-3DFA15E37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420784"/>
        <c:axId val="858419144"/>
      </c:areaChart>
      <c:lineChart>
        <c:grouping val="standard"/>
        <c:varyColors val="0"/>
        <c:ser>
          <c:idx val="2"/>
          <c:order val="2"/>
          <c:tx>
            <c:strRef>
              <c:f>'10.2'!$A$43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23306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'10.2'!$B$43:$M$43</c:f>
              <c:numCache>
                <c:formatCode>#\ ##0.0</c:formatCode>
                <c:ptCount val="12"/>
                <c:pt idx="0">
                  <c:v>11343.689448999998</c:v>
                </c:pt>
                <c:pt idx="1">
                  <c:v>10404.305332999998</c:v>
                </c:pt>
                <c:pt idx="2">
                  <c:v>8262.3240799999985</c:v>
                </c:pt>
                <c:pt idx="3">
                  <c:v>5385.6958020000002</c:v>
                </c:pt>
                <c:pt idx="4">
                  <c:v>4431.3834989999996</c:v>
                </c:pt>
                <c:pt idx="5">
                  <c:v>2675.2117450000001</c:v>
                </c:pt>
                <c:pt idx="6">
                  <c:v>2529.1830219999993</c:v>
                </c:pt>
                <c:pt idx="7">
                  <c:v>2578.0161079999993</c:v>
                </c:pt>
                <c:pt idx="8">
                  <c:v>3288.1327899999992</c:v>
                </c:pt>
                <c:pt idx="9">
                  <c:v>6681.1730380000008</c:v>
                </c:pt>
                <c:pt idx="10">
                  <c:v>9011.7368769999994</c:v>
                </c:pt>
                <c:pt idx="11">
                  <c:v>10502.239142999999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B-4C13-B82D-3DFA15E37B36}"/>
            </c:ext>
          </c:extLst>
        </c:ser>
        <c:ser>
          <c:idx val="3"/>
          <c:order val="3"/>
          <c:tx>
            <c:strRef>
              <c:f>'10.2'!$A$44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DF2B20"/>
              </a:solidFill>
              <a:round/>
            </a:ln>
            <a:effectLst/>
          </c:spPr>
          <c:marker>
            <c:symbol val="none"/>
          </c:marker>
          <c:val>
            <c:numRef>
              <c:f>'10.2'!$B$44:$M$44</c:f>
              <c:numCache>
                <c:formatCode>#\ ##0.0</c:formatCode>
                <c:ptCount val="12"/>
                <c:pt idx="0">
                  <c:v>12787.471121999999</c:v>
                </c:pt>
                <c:pt idx="1">
                  <c:v>9663.3042900000019</c:v>
                </c:pt>
                <c:pt idx="2">
                  <c:v>7984.2337329999973</c:v>
                </c:pt>
                <c:pt idx="3">
                  <c:v>6174.8929130000015</c:v>
                </c:pt>
                <c:pt idx="4">
                  <c:v>3861.0886369999998</c:v>
                </c:pt>
                <c:pt idx="5">
                  <c:v>2667.6695380000006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7B-4C13-B82D-3DFA15E37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420784"/>
        <c:axId val="858419144"/>
      </c:lineChart>
      <c:catAx>
        <c:axId val="85842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2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58419144"/>
        <c:crosses val="autoZero"/>
        <c:auto val="1"/>
        <c:lblAlgn val="ctr"/>
        <c:lblOffset val="100"/>
        <c:noMultiLvlLbl val="0"/>
      </c:catAx>
      <c:valAx>
        <c:axId val="85841914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5842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Spotřeba tepla -</a:t>
            </a:r>
            <a:r>
              <a:rPr lang="cs-CZ" sz="1000" baseline="0">
                <a:solidFill>
                  <a:schemeClr val="tx2"/>
                </a:solidFill>
              </a:rPr>
              <a:t> průmysl</a:t>
            </a:r>
            <a:r>
              <a:rPr lang="cs-CZ" sz="1000">
                <a:solidFill>
                  <a:schemeClr val="tx2"/>
                </a:solidFill>
              </a:rPr>
              <a:t> (TJ)</a:t>
            </a:r>
          </a:p>
        </c:rich>
      </c:tx>
      <c:layout>
        <c:manualLayout>
          <c:xMode val="edge"/>
          <c:yMode val="edge"/>
          <c:x val="1.1742784893065813E-3"/>
          <c:y val="4.881664470052831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70410297886574E-2"/>
          <c:y val="0.16706746420645918"/>
          <c:w val="0.90299353993263509"/>
          <c:h val="0.5751744336678945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'10.4'!$B$16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'10.4'!$B$5:$E$5</c:f>
              <c:numCache>
                <c:formatCode>#\ ##0.0</c:formatCode>
                <c:ptCount val="4"/>
                <c:pt idx="0">
                  <c:v>7671.9408000000003</c:v>
                </c:pt>
                <c:pt idx="1">
                  <c:v>4633.9967153999996</c:v>
                </c:pt>
                <c:pt idx="2">
                  <c:v>3745.8223309999994</c:v>
                </c:pt>
                <c:pt idx="3">
                  <c:v>6136.9892919999984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ED-4744-A8E3-BCC24A7E0D32}"/>
            </c:ext>
          </c:extLst>
        </c:ser>
        <c:ser>
          <c:idx val="0"/>
          <c:order val="1"/>
          <c:tx>
            <c:strRef>
              <c:f>'10.4'!$C$16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596387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'10.4'!$B$6:$E$6</c:f>
              <c:numCache>
                <c:formatCode>#\ ##0.0</c:formatCode>
                <c:ptCount val="4"/>
                <c:pt idx="0">
                  <c:v>7021.2371049999983</c:v>
                </c:pt>
                <c:pt idx="1">
                  <c:v>3965.4027319999996</c:v>
                </c:pt>
                <c:pt idx="2">
                  <c:v>3547.4660890000009</c:v>
                </c:pt>
                <c:pt idx="3">
                  <c:v>6203.9500329999992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ED-4744-A8E3-BCC24A7E0D32}"/>
            </c:ext>
          </c:extLst>
        </c:ser>
        <c:ser>
          <c:idx val="1"/>
          <c:order val="2"/>
          <c:tx>
            <c:strRef>
              <c:f>'10.4'!$D$16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'10.4'!$B$7:$E$7</c:f>
              <c:numCache>
                <c:formatCode>#\ ##0.0</c:formatCode>
                <c:ptCount val="4"/>
                <c:pt idx="0">
                  <c:v>7667.5807229664297</c:v>
                </c:pt>
                <c:pt idx="1">
                  <c:v>4621.9647687183515</c:v>
                </c:pt>
                <c:pt idx="2">
                  <c:v>3456.9184949999994</c:v>
                </c:pt>
                <c:pt idx="3">
                  <c:v>6278.3488349999998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ED-4744-A8E3-BCC24A7E0D32}"/>
            </c:ext>
          </c:extLst>
        </c:ser>
        <c:ser>
          <c:idx val="3"/>
          <c:order val="3"/>
          <c:tx>
            <c:strRef>
              <c:f>'10.4'!$E$16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'10.4'!$B$8:$E$8</c:f>
              <c:numCache>
                <c:formatCode>#\ ##0.0</c:formatCode>
                <c:ptCount val="4"/>
                <c:pt idx="0">
                  <c:v>6952.8222269999997</c:v>
                </c:pt>
                <c:pt idx="1">
                  <c:v>4444.882713</c:v>
                </c:pt>
                <c:pt idx="2">
                  <c:v>3569.6563310000001</c:v>
                </c:pt>
                <c:pt idx="3">
                  <c:v>5485.4993239999994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7C-4F18-B016-F894BE7AD923}"/>
            </c:ext>
          </c:extLst>
        </c:ser>
        <c:ser>
          <c:idx val="4"/>
          <c:order val="4"/>
          <c:tx>
            <c:v>2023</c:v>
          </c:tx>
          <c:spPr>
            <a:solidFill>
              <a:srgbClr val="DF2B20"/>
            </a:solidFill>
          </c:spPr>
          <c:invertIfNegative val="0"/>
          <c:val>
            <c:numRef>
              <c:f>'10.4'!$B$9:$E$9</c:f>
              <c:numCache>
                <c:formatCode>#\ ##0.0</c:formatCode>
                <c:ptCount val="4"/>
                <c:pt idx="0">
                  <c:v>6362.3415779999996</c:v>
                </c:pt>
                <c:pt idx="1">
                  <c:v>3693.0485550000003</c:v>
                </c:pt>
                <c:pt idx="2">
                  <c:v>2884.346661</c:v>
                </c:pt>
                <c:pt idx="3">
                  <c:v>4785.7502970000005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33-4604-A918-92B5BB02A746}"/>
            </c:ext>
          </c:extLst>
        </c:ser>
        <c:ser>
          <c:idx val="5"/>
          <c:order val="5"/>
          <c:tx>
            <c:v>2024</c:v>
          </c:tx>
          <c:spPr>
            <a:solidFill>
              <a:srgbClr val="E86159"/>
            </a:solidFill>
          </c:spPr>
          <c:invertIfNegative val="0"/>
          <c:val>
            <c:numRef>
              <c:f>'10.4'!$B$10:$E$10</c:f>
              <c:numCache>
                <c:formatCode>#\ ##0.0</c:formatCode>
                <c:ptCount val="4"/>
                <c:pt idx="0">
                  <c:v>4895.8526029999994</c:v>
                </c:pt>
                <c:pt idx="1">
                  <c:v>3047.2187430000004</c:v>
                </c:pt>
                <c:pt idx="2">
                  <c:v>2458.8822540000001</c:v>
                </c:pt>
                <c:pt idx="3">
                  <c:v>4339.2736840000007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D-48FE-8B13-AB0F8BD1E930}"/>
            </c:ext>
          </c:extLst>
        </c:ser>
        <c:ser>
          <c:idx val="6"/>
          <c:order val="6"/>
          <c:tx>
            <c:v>2025</c:v>
          </c:tx>
          <c:spPr>
            <a:solidFill>
              <a:srgbClr val="F0948F"/>
            </a:solidFill>
          </c:spPr>
          <c:invertIfNegative val="0"/>
          <c:val>
            <c:numRef>
              <c:f>'10.4'!$B$11:$E$11</c:f>
              <c:numCache>
                <c:formatCode>#\ ##0.0</c:formatCode>
                <c:ptCount val="4"/>
                <c:pt idx="0">
                  <c:v>5173.755647</c:v>
                </c:pt>
                <c:pt idx="1">
                  <c:v>2773.6112010000011</c:v>
                </c:pt>
                <c:pt idx="2">
                  <c:v>2350.9971850000006</c:v>
                </c:pt>
                <c:pt idx="3">
                  <c:v>4436.3890390000006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2D-4C92-AA8D-0512D3A8278B}"/>
            </c:ext>
          </c:extLst>
        </c:ser>
        <c:ser>
          <c:idx val="7"/>
          <c:order val="7"/>
          <c:tx>
            <c:v>2026</c:v>
          </c:tx>
          <c:spPr>
            <a:solidFill>
              <a:srgbClr val="F7C9C7"/>
            </a:solidFill>
          </c:spPr>
          <c:invertIfNegative val="0"/>
          <c:val>
            <c:numRef>
              <c:f>'10.4'!$B$12:$E$12</c:f>
              <c:numCache>
                <c:formatCode>#\ ##0.0</c:formatCode>
                <c:ptCount val="4"/>
                <c:pt idx="0">
                  <c:v>5382.8830269999989</c:v>
                </c:pt>
                <c:pt idx="1">
                  <c:v>3089.7306860000003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5-438D-8E9C-C391F839F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144700544"/>
        <c:axId val="144702080"/>
      </c:barChart>
      <c:catAx>
        <c:axId val="14470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cs-CZ"/>
          </a:p>
        </c:txPr>
        <c:crossAx val="144702080"/>
        <c:crosses val="autoZero"/>
        <c:auto val="1"/>
        <c:lblAlgn val="ctr"/>
        <c:lblOffset val="100"/>
        <c:noMultiLvlLbl val="0"/>
      </c:catAx>
      <c:valAx>
        <c:axId val="144702080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44700544"/>
        <c:crosses val="autoZero"/>
        <c:crossBetween val="between"/>
        <c:majorUnit val="2500"/>
      </c:valAx>
    </c:plotArea>
    <c:legend>
      <c:legendPos val="b"/>
      <c:layout>
        <c:manualLayout>
          <c:xMode val="edge"/>
          <c:yMode val="edge"/>
          <c:x val="7.9452310597542715E-3"/>
          <c:y val="0.8582905802054891"/>
          <c:w val="0.89999981656967998"/>
          <c:h val="9.9807292531513908E-2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F5E-443A-8638-483B753BB5E8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CF5E-443A-8638-483B753BB5E8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CF5E-443A-8638-483B753BB5E8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CF5E-443A-8638-483B753BB5E8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CF5E-443A-8638-483B753BB5E8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CF5E-443A-8638-483B753BB5E8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CF5E-443A-8638-483B753BB5E8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CF5E-443A-8638-483B753BB5E8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CF5E-443A-8638-483B753BB5E8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CF5E-443A-8638-483B753BB5E8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CF5E-443A-8638-483B753BB5E8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CF5E-443A-8638-483B753BB5E8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CF5E-443A-8638-483B753BB5E8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CF5E-443A-8638-483B753BB5E8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CF5E-443A-8638-483B753BB5E8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CF5E-443A-8638-483B753BB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Spotřeba tepla -</a:t>
            </a:r>
            <a:r>
              <a:rPr lang="cs-CZ" sz="1000" baseline="0">
                <a:solidFill>
                  <a:schemeClr val="tx2"/>
                </a:solidFill>
              </a:rPr>
              <a:t> domácnosti</a:t>
            </a:r>
            <a:r>
              <a:rPr lang="cs-CZ" sz="1000">
                <a:solidFill>
                  <a:schemeClr val="tx2"/>
                </a:solidFill>
              </a:rPr>
              <a:t> (TJ)</a:t>
            </a:r>
          </a:p>
        </c:rich>
      </c:tx>
      <c:layout>
        <c:manualLayout>
          <c:xMode val="edge"/>
          <c:yMode val="edge"/>
          <c:x val="1.1742784893065813E-3"/>
          <c:y val="4.881664470052831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70410297886574E-2"/>
          <c:y val="0.16706746420645918"/>
          <c:w val="0.90299353993263509"/>
          <c:h val="0.5751744336678945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'10.4'!$B$16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'10.4'!$B$19:$E$19</c:f>
              <c:numCache>
                <c:formatCode>#\ ##0.0</c:formatCode>
                <c:ptCount val="4"/>
                <c:pt idx="0">
                  <c:v>14015.397265597716</c:v>
                </c:pt>
                <c:pt idx="1">
                  <c:v>5663.1111253245599</c:v>
                </c:pt>
                <c:pt idx="2">
                  <c:v>3090.2147482706205</c:v>
                </c:pt>
                <c:pt idx="3">
                  <c:v>11080.062526775408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A-406C-BFD4-0E23DCD5CCA0}"/>
            </c:ext>
          </c:extLst>
        </c:ser>
        <c:ser>
          <c:idx val="0"/>
          <c:order val="1"/>
          <c:tx>
            <c:strRef>
              <c:f>'10.4'!$C$16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596387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'10.4'!$B$20:$E$20</c:f>
              <c:numCache>
                <c:formatCode>#\ ##0.0</c:formatCode>
                <c:ptCount val="4"/>
                <c:pt idx="0">
                  <c:v>13365.702517027044</c:v>
                </c:pt>
                <c:pt idx="1">
                  <c:v>5557.4149748755744</c:v>
                </c:pt>
                <c:pt idx="2">
                  <c:v>2881.1293208541133</c:v>
                </c:pt>
                <c:pt idx="3">
                  <c:v>11704.285397282179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A-406C-BFD4-0E23DCD5CCA0}"/>
            </c:ext>
          </c:extLst>
        </c:ser>
        <c:ser>
          <c:idx val="1"/>
          <c:order val="2"/>
          <c:tx>
            <c:strRef>
              <c:f>'10.4'!$D$16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'10.4'!$B$21:$E$21</c:f>
              <c:numCache>
                <c:formatCode>#\ ##0.0</c:formatCode>
                <c:ptCount val="4"/>
                <c:pt idx="0">
                  <c:v>14475.47323926062</c:v>
                </c:pt>
                <c:pt idx="1">
                  <c:v>6886.6457983141918</c:v>
                </c:pt>
                <c:pt idx="2">
                  <c:v>3111.065786985374</c:v>
                </c:pt>
                <c:pt idx="3">
                  <c:v>12285.201532999999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A-406C-BFD4-0E23DCD5CCA0}"/>
            </c:ext>
          </c:extLst>
        </c:ser>
        <c:ser>
          <c:idx val="3"/>
          <c:order val="3"/>
          <c:tx>
            <c:strRef>
              <c:f>'10.4'!$E$16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'10.4'!$B$22:$E$22</c:f>
              <c:numCache>
                <c:formatCode>#\ ##0.0</c:formatCode>
                <c:ptCount val="4"/>
                <c:pt idx="0">
                  <c:v>12966.086234000002</c:v>
                </c:pt>
                <c:pt idx="1">
                  <c:v>5233.3896450000011</c:v>
                </c:pt>
                <c:pt idx="2">
                  <c:v>3145.012549</c:v>
                </c:pt>
                <c:pt idx="3">
                  <c:v>10944.489931000007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CA-406C-BFD4-0E23DCD5CCA0}"/>
            </c:ext>
          </c:extLst>
        </c:ser>
        <c:ser>
          <c:idx val="4"/>
          <c:order val="4"/>
          <c:tx>
            <c:v>2023</c:v>
          </c:tx>
          <c:spPr>
            <a:solidFill>
              <a:srgbClr val="DF2B20"/>
            </a:solidFill>
          </c:spPr>
          <c:invertIfNegative val="0"/>
          <c:val>
            <c:numRef>
              <c:f>'10.4'!$B$23:$E$23</c:f>
              <c:numCache>
                <c:formatCode>#\ ##0.0</c:formatCode>
                <c:ptCount val="4"/>
                <c:pt idx="0">
                  <c:v>12336.449079</c:v>
                </c:pt>
                <c:pt idx="1">
                  <c:v>5396.062098999997</c:v>
                </c:pt>
                <c:pt idx="2">
                  <c:v>2443.3230830000002</c:v>
                </c:pt>
                <c:pt idx="3">
                  <c:v>10421.358761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7-4631-B511-34DA7A27AA30}"/>
            </c:ext>
          </c:extLst>
        </c:ser>
        <c:ser>
          <c:idx val="5"/>
          <c:order val="5"/>
          <c:tx>
            <c:v>2024</c:v>
          </c:tx>
          <c:spPr>
            <a:solidFill>
              <a:srgbClr val="E86159"/>
            </a:solidFill>
          </c:spPr>
          <c:invertIfNegative val="0"/>
          <c:val>
            <c:numRef>
              <c:f>'10.4'!$B$24:$E$24</c:f>
              <c:numCache>
                <c:formatCode>#\ ##0.0</c:formatCode>
                <c:ptCount val="4"/>
                <c:pt idx="0">
                  <c:v>11845.086124000001</c:v>
                </c:pt>
                <c:pt idx="1">
                  <c:v>4175.0276430000004</c:v>
                </c:pt>
                <c:pt idx="2">
                  <c:v>2892.3020450000004</c:v>
                </c:pt>
                <c:pt idx="3">
                  <c:v>12026.564933000001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D-4F25-BCB5-C90A33B02B77}"/>
            </c:ext>
          </c:extLst>
        </c:ser>
        <c:ser>
          <c:idx val="6"/>
          <c:order val="6"/>
          <c:tx>
            <c:v>2025</c:v>
          </c:tx>
          <c:spPr>
            <a:solidFill>
              <a:srgbClr val="F0948F"/>
            </a:solidFill>
          </c:spPr>
          <c:invertIfNegative val="0"/>
          <c:val>
            <c:numRef>
              <c:f>'10.4'!$B$25:$E$25</c:f>
              <c:numCache>
                <c:formatCode>#\ ##0.0</c:formatCode>
                <c:ptCount val="4"/>
                <c:pt idx="0">
                  <c:v>13070.476121000003</c:v>
                </c:pt>
                <c:pt idx="1">
                  <c:v>4722.6323099999991</c:v>
                </c:pt>
                <c:pt idx="2">
                  <c:v>2908.080934000001</c:v>
                </c:pt>
                <c:pt idx="3">
                  <c:v>12184.177034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75-4D42-8D70-920AB0CAC786}"/>
            </c:ext>
          </c:extLst>
        </c:ser>
        <c:ser>
          <c:idx val="7"/>
          <c:order val="7"/>
          <c:tx>
            <c:v>2026</c:v>
          </c:tx>
          <c:spPr>
            <a:solidFill>
              <a:srgbClr val="F7C9C7"/>
            </a:solidFill>
          </c:spPr>
          <c:invertIfNegative val="0"/>
          <c:val>
            <c:numRef>
              <c:f>'10.4'!$B$26:$E$26</c:f>
              <c:numCache>
                <c:formatCode>#\ ##0.0</c:formatCode>
                <c:ptCount val="4"/>
                <c:pt idx="0">
                  <c:v>13245.062620999997</c:v>
                </c:pt>
                <c:pt idx="1">
                  <c:v>4648.0535119999995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8C-4328-9E73-1801C5F51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144700544"/>
        <c:axId val="144702080"/>
      </c:barChart>
      <c:catAx>
        <c:axId val="14470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cs-CZ"/>
          </a:p>
        </c:txPr>
        <c:crossAx val="144702080"/>
        <c:crosses val="autoZero"/>
        <c:auto val="1"/>
        <c:lblAlgn val="ctr"/>
        <c:lblOffset val="100"/>
        <c:noMultiLvlLbl val="0"/>
      </c:catAx>
      <c:valAx>
        <c:axId val="144702080"/>
        <c:scaling>
          <c:orientation val="minMax"/>
          <c:max val="15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447005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9452310597542715E-3"/>
          <c:y val="0.8582905802054891"/>
          <c:w val="0.89999981656967998"/>
          <c:h val="0.1000005924234959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Spotřeba tepla -</a:t>
            </a:r>
            <a:r>
              <a:rPr lang="cs-CZ" sz="1000" baseline="0">
                <a:solidFill>
                  <a:schemeClr val="tx2"/>
                </a:solidFill>
              </a:rPr>
              <a:t> Obchod, služby, školství</a:t>
            </a:r>
            <a:r>
              <a:rPr lang="cs-CZ" sz="1000">
                <a:solidFill>
                  <a:schemeClr val="tx2"/>
                </a:solidFill>
              </a:rPr>
              <a:t> (TJ)</a:t>
            </a:r>
          </a:p>
        </c:rich>
      </c:tx>
      <c:layout>
        <c:manualLayout>
          <c:xMode val="edge"/>
          <c:yMode val="edge"/>
          <c:x val="1.1742784893065813E-3"/>
          <c:y val="4.881664470052831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70410297886574E-2"/>
          <c:y val="0.16706746420645918"/>
          <c:w val="0.90299353993263509"/>
          <c:h val="0.5751744336678945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'10.4'!$B$16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'10.4'!$B$33:$E$33</c:f>
              <c:numCache>
                <c:formatCode>#\ ##0.0</c:formatCode>
                <c:ptCount val="4"/>
                <c:pt idx="0">
                  <c:v>8000.2277954508227</c:v>
                </c:pt>
                <c:pt idx="1">
                  <c:v>2947.9774611584162</c:v>
                </c:pt>
                <c:pt idx="2">
                  <c:v>1375.0624167794851</c:v>
                </c:pt>
                <c:pt idx="3">
                  <c:v>6345.6836996429729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E-4E45-A454-51DA36F9030F}"/>
            </c:ext>
          </c:extLst>
        </c:ser>
        <c:ser>
          <c:idx val="0"/>
          <c:order val="1"/>
          <c:tx>
            <c:strRef>
              <c:f>'10.4'!$C$16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596387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'10.4'!$B$34:$E$34</c:f>
              <c:numCache>
                <c:formatCode>#\ ##0.0</c:formatCode>
                <c:ptCount val="4"/>
                <c:pt idx="0">
                  <c:v>7761.4412209729589</c:v>
                </c:pt>
                <c:pt idx="1">
                  <c:v>2666.4454051244275</c:v>
                </c:pt>
                <c:pt idx="2">
                  <c:v>1502.5578261458868</c:v>
                </c:pt>
                <c:pt idx="3">
                  <c:v>6727.5190452424795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1E-4E45-A454-51DA36F9030F}"/>
            </c:ext>
          </c:extLst>
        </c:ser>
        <c:ser>
          <c:idx val="1"/>
          <c:order val="2"/>
          <c:tx>
            <c:strRef>
              <c:f>'10.4'!$D$16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'10.4'!$B$35:$E$35</c:f>
              <c:numCache>
                <c:formatCode>#\ ##0.0</c:formatCode>
                <c:ptCount val="4"/>
                <c:pt idx="0">
                  <c:v>8891.9809219999988</c:v>
                </c:pt>
                <c:pt idx="1">
                  <c:v>3340.5134649999991</c:v>
                </c:pt>
                <c:pt idx="2">
                  <c:v>1333.2217679999999</c:v>
                </c:pt>
                <c:pt idx="3">
                  <c:v>6446.5769939999973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1E-4E45-A454-51DA36F9030F}"/>
            </c:ext>
          </c:extLst>
        </c:ser>
        <c:ser>
          <c:idx val="3"/>
          <c:order val="3"/>
          <c:tx>
            <c:strRef>
              <c:f>'10.4'!$E$16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cat>
            <c:strRef>
              <c:f>'10.4'!$B$4:$E$4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'10.4'!$B$36:$E$36</c:f>
              <c:numCache>
                <c:formatCode>#\ ##0.0</c:formatCode>
                <c:ptCount val="4"/>
                <c:pt idx="0">
                  <c:v>7390.9582169999985</c:v>
                </c:pt>
                <c:pt idx="1">
                  <c:v>2754.0628879999995</c:v>
                </c:pt>
                <c:pt idx="2">
                  <c:v>1384.4316569999996</c:v>
                </c:pt>
                <c:pt idx="3">
                  <c:v>5576.0934020000022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1E-4E45-A454-51DA36F9030F}"/>
            </c:ext>
          </c:extLst>
        </c:ser>
        <c:ser>
          <c:idx val="4"/>
          <c:order val="4"/>
          <c:tx>
            <c:v>2023</c:v>
          </c:tx>
          <c:spPr>
            <a:solidFill>
              <a:srgbClr val="DF2B20"/>
            </a:solidFill>
          </c:spPr>
          <c:invertIfNegative val="0"/>
          <c:val>
            <c:numRef>
              <c:f>'10.4'!$B$37:$E$37</c:f>
              <c:numCache>
                <c:formatCode>#\ ##0.0</c:formatCode>
                <c:ptCount val="4"/>
                <c:pt idx="0">
                  <c:v>6707.7180779999999</c:v>
                </c:pt>
                <c:pt idx="1">
                  <c:v>2778.9903609999997</c:v>
                </c:pt>
                <c:pt idx="2">
                  <c:v>1044.651339</c:v>
                </c:pt>
                <c:pt idx="3">
                  <c:v>5311.0865730000005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1D-4211-B315-4EA41E46808E}"/>
            </c:ext>
          </c:extLst>
        </c:ser>
        <c:ser>
          <c:idx val="5"/>
          <c:order val="5"/>
          <c:tx>
            <c:v>2024</c:v>
          </c:tx>
          <c:spPr>
            <a:solidFill>
              <a:srgbClr val="E86159"/>
            </a:solidFill>
          </c:spPr>
          <c:invertIfNegative val="0"/>
          <c:val>
            <c:numRef>
              <c:f>'10.4'!$B$38:$E$38</c:f>
              <c:numCache>
                <c:formatCode>#\ ##0.0</c:formatCode>
                <c:ptCount val="4"/>
                <c:pt idx="0">
                  <c:v>6487.5884129999977</c:v>
                </c:pt>
                <c:pt idx="1">
                  <c:v>2082.5843759999984</c:v>
                </c:pt>
                <c:pt idx="2">
                  <c:v>1051.9801230000003</c:v>
                </c:pt>
                <c:pt idx="3">
                  <c:v>5577.5144519999967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7-4C4F-B610-77C3468F7DEA}"/>
            </c:ext>
          </c:extLst>
        </c:ser>
        <c:ser>
          <c:idx val="6"/>
          <c:order val="6"/>
          <c:tx>
            <c:v>2025</c:v>
          </c:tx>
          <c:spPr>
            <a:solidFill>
              <a:srgbClr val="F0948F"/>
            </a:solidFill>
          </c:spPr>
          <c:invertIfNegative val="0"/>
          <c:val>
            <c:numRef>
              <c:f>'10.4'!$B$39:$E$39</c:f>
              <c:numCache>
                <c:formatCode>#\ ##0.0</c:formatCode>
                <c:ptCount val="4"/>
                <c:pt idx="0">
                  <c:v>7162.1390429999983</c:v>
                </c:pt>
                <c:pt idx="1">
                  <c:v>2426.3267040000005</c:v>
                </c:pt>
                <c:pt idx="2">
                  <c:v>1163.2780300000004</c:v>
                </c:pt>
                <c:pt idx="3">
                  <c:v>5820.0814640000008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7B-4D7D-8C39-71FCB6085E00}"/>
            </c:ext>
          </c:extLst>
        </c:ser>
        <c:ser>
          <c:idx val="7"/>
          <c:order val="7"/>
          <c:tx>
            <c:v>2026</c:v>
          </c:tx>
          <c:spPr>
            <a:solidFill>
              <a:srgbClr val="F7C9C7"/>
            </a:solidFill>
          </c:spPr>
          <c:invertIfNegative val="0"/>
          <c:val>
            <c:numRef>
              <c:f>'10.4'!$B$40:$E$40</c:f>
              <c:numCache>
                <c:formatCode>#\ ##0.0</c:formatCode>
                <c:ptCount val="4"/>
                <c:pt idx="0">
                  <c:v>7267.3442600000053</c:v>
                </c:pt>
                <c:pt idx="1">
                  <c:v>2404.2148939999997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C-4B9D-B975-107357D8B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144700544"/>
        <c:axId val="144702080"/>
      </c:barChart>
      <c:catAx>
        <c:axId val="14470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cs-CZ"/>
          </a:p>
        </c:txPr>
        <c:crossAx val="144702080"/>
        <c:crosses val="autoZero"/>
        <c:auto val="1"/>
        <c:lblAlgn val="ctr"/>
        <c:lblOffset val="100"/>
        <c:noMultiLvlLbl val="0"/>
      </c:catAx>
      <c:valAx>
        <c:axId val="144702080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44700544"/>
        <c:crosses val="autoZero"/>
        <c:crossBetween val="between"/>
        <c:majorUnit val="2000"/>
      </c:valAx>
    </c:plotArea>
    <c:legend>
      <c:legendPos val="b"/>
      <c:layout>
        <c:manualLayout>
          <c:xMode val="edge"/>
          <c:yMode val="edge"/>
          <c:x val="7.9452310597542715E-3"/>
          <c:y val="0.8582905802054891"/>
          <c:w val="0.89999992268114959"/>
          <c:h val="0.1000005924234959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B187-42F8-8135-75264A0C3574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B187-42F8-8135-75264A0C3574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B187-42F8-8135-75264A0C3574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B187-42F8-8135-75264A0C3574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B187-42F8-8135-75264A0C3574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B187-42F8-8135-75264A0C3574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B187-42F8-8135-75264A0C3574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B187-42F8-8135-75264A0C3574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B187-42F8-8135-75264A0C3574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B187-42F8-8135-75264A0C3574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B187-42F8-8135-75264A0C3574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B187-42F8-8135-75264A0C3574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B187-42F8-8135-75264A0C3574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B187-42F8-8135-75264A0C3574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B187-42F8-8135-75264A0C3574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B187-42F8-8135-75264A0C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000">
                <a:solidFill>
                  <a:schemeClr val="tx2"/>
                </a:solidFill>
              </a:rPr>
              <a:t>Podíl kategori</a:t>
            </a:r>
            <a:r>
              <a:rPr lang="cs-CZ" sz="1000">
                <a:solidFill>
                  <a:schemeClr val="tx2"/>
                </a:solidFill>
              </a:rPr>
              <a:t>í</a:t>
            </a:r>
            <a:r>
              <a:rPr lang="en-US" sz="1000">
                <a:solidFill>
                  <a:schemeClr val="tx2"/>
                </a:solidFill>
              </a:rPr>
              <a:t> </a:t>
            </a:r>
            <a:r>
              <a:rPr lang="cs-CZ" sz="1000">
                <a:solidFill>
                  <a:schemeClr val="tx2"/>
                </a:solidFill>
              </a:rPr>
              <a:t>uhlí</a:t>
            </a:r>
            <a:r>
              <a:rPr lang="en-US" sz="1000">
                <a:solidFill>
                  <a:schemeClr val="tx2"/>
                </a:solidFill>
              </a:rPr>
              <a:t> na</a:t>
            </a:r>
            <a:endParaRPr lang="cs-CZ" sz="1000">
              <a:solidFill>
                <a:schemeClr val="tx2"/>
              </a:solidFill>
            </a:endParaRPr>
          </a:p>
          <a:p>
            <a:pPr algn="l">
              <a:defRPr/>
            </a:pPr>
            <a:r>
              <a:rPr lang="cs-CZ" sz="1000">
                <a:solidFill>
                  <a:schemeClr val="tx2"/>
                </a:solidFill>
              </a:rPr>
              <a:t>dodávkách tepla</a:t>
            </a:r>
            <a:endParaRPr lang="en-US" sz="100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2.4691358024691384E-3"/>
          <c:y val="1.777985183456804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621522309711286"/>
          <c:y val="0.35023783646646156"/>
          <c:w val="0.50809669843901084"/>
          <c:h val="0.5238777279838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4-3BE2-448C-9EA2-7552889CB8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3BE2-448C-9EA2-7552889CB8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3BE2-448C-9EA2-7552889CB8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4-34EE-4F56-8A11-458BF592EEC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3BE2-448C-9EA2-7552889CB87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6-3BE2-448C-9EA2-7552889CB878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3BE2-448C-9EA2-7552889CB878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8-3BE2-448C-9EA2-7552889CB878}"/>
              </c:ext>
            </c:extLst>
          </c:dPt>
          <c:dLbls>
            <c:dLbl>
              <c:idx val="0"/>
              <c:layout>
                <c:manualLayout>
                  <c:x val="0.21204150262467192"/>
                  <c:y val="-9.191765432013149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107666229221343"/>
                      <c:h val="0.104996735616651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3BE2-448C-9EA2-7552889CB87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2-448C-9EA2-7552889CB87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algn="ctr" rtl="0"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34EE-4F56-8A11-458BF592EE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E2-448C-9EA2-7552889CB87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2-448C-9EA2-7552889CB87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E2-448C-9EA2-7552889CB8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'5.4'!$A$7:$A$14</c:f>
              <c:strCache>
                <c:ptCount val="8"/>
                <c:pt idx="0">
                  <c:v>Černé uhlí tříděné</c:v>
                </c:pt>
                <c:pt idx="1">
                  <c:v>Černé uhlí průmyslové</c:v>
                </c:pt>
                <c:pt idx="2">
                  <c:v>Černouhelné kaly a granulát</c:v>
                </c:pt>
                <c:pt idx="3">
                  <c:v>Hnědé uhlí tříděné</c:v>
                </c:pt>
                <c:pt idx="4">
                  <c:v>Hnědé uhlí průmyslové</c:v>
                </c:pt>
                <c:pt idx="5">
                  <c:v>Hnědé uhlí - Brikety</c:v>
                </c:pt>
                <c:pt idx="6">
                  <c:v>Hnědé uhlí - Lignit</c:v>
                </c:pt>
                <c:pt idx="7">
                  <c:v>Hnědé uhlí - Mourové kaly</c:v>
                </c:pt>
              </c:strCache>
            </c:strRef>
          </c:cat>
          <c:val>
            <c:numRef>
              <c:f>'5.4'!$E$7:$E$14</c:f>
              <c:numCache>
                <c:formatCode>0%</c:formatCode>
                <c:ptCount val="8"/>
                <c:pt idx="0">
                  <c:v>4.0904401231093403E-3</c:v>
                </c:pt>
                <c:pt idx="1">
                  <c:v>0.12735525091627573</c:v>
                </c:pt>
                <c:pt idx="2">
                  <c:v>0</c:v>
                </c:pt>
                <c:pt idx="3">
                  <c:v>9.5779211184504345E-2</c:v>
                </c:pt>
                <c:pt idx="4">
                  <c:v>0.77277509777611064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E2-448C-9EA2-7552889CB87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43"/>
        <c:holeSize val="50"/>
      </c:doughnut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tx2"/>
                </a:solidFill>
              </a:defRPr>
            </a:pPr>
            <a:r>
              <a:rPr lang="cs-CZ" sz="1000">
                <a:solidFill>
                  <a:schemeClr val="tx2"/>
                </a:solidFill>
              </a:rPr>
              <a:t>Bilance tepla (TJ)</a:t>
            </a:r>
          </a:p>
        </c:rich>
      </c:tx>
      <c:layout>
        <c:manualLayout>
          <c:xMode val="edge"/>
          <c:yMode val="edge"/>
          <c:x val="6.4524454768356972E-5"/>
          <c:y val="2.369137783083983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131015127174144E-2"/>
          <c:y val="0.11527845141712992"/>
          <c:w val="0.92804202320238427"/>
          <c:h val="0.797932134462560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'3'!$A$18</c:f>
              <c:strCache>
                <c:ptCount val="1"/>
                <c:pt idx="0">
                  <c:v>Výroba tepla brutto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val>
            <c:numRef>
              <c:f>'3'!$B$18:$M$18</c:f>
              <c:numCache>
                <c:formatCode>#\ ##0.0</c:formatCode>
                <c:ptCount val="12"/>
                <c:pt idx="0">
                  <c:v>19067.479403999998</c:v>
                </c:pt>
                <c:pt idx="1">
                  <c:v>14846.759982999996</c:v>
                </c:pt>
                <c:pt idx="2">
                  <c:v>13084.571405999999</c:v>
                </c:pt>
                <c:pt idx="3">
                  <c:v>10770.088351999995</c:v>
                </c:pt>
                <c:pt idx="4">
                  <c:v>8262.3585049999983</c:v>
                </c:pt>
                <c:pt idx="5">
                  <c:v>6776.9737100000002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0-43A7-BC01-5C4DC9758F47}"/>
            </c:ext>
          </c:extLst>
        </c:ser>
        <c:ser>
          <c:idx val="1"/>
          <c:order val="1"/>
          <c:tx>
            <c:strRef>
              <c:f>'3'!$A$19</c:f>
              <c:strCache>
                <c:ptCount val="1"/>
                <c:pt idx="0">
                  <c:v>Technologická vlastní spotřeba tepla </c:v>
                </c:pt>
              </c:strCache>
            </c:strRef>
          </c:tx>
          <c:spPr>
            <a:solidFill>
              <a:srgbClr val="596387"/>
            </a:solidFill>
          </c:spPr>
          <c:invertIfNegative val="0"/>
          <c:val>
            <c:numRef>
              <c:f>'3'!$B$19:$M$19</c:f>
              <c:numCache>
                <c:formatCode>#\ ##0.0</c:formatCode>
                <c:ptCount val="12"/>
                <c:pt idx="0">
                  <c:v>-860.74060100000088</c:v>
                </c:pt>
                <c:pt idx="1">
                  <c:v>-749.87461699999926</c:v>
                </c:pt>
                <c:pt idx="2">
                  <c:v>-719.90902899999992</c:v>
                </c:pt>
                <c:pt idx="3">
                  <c:v>-668.81077499999969</c:v>
                </c:pt>
                <c:pt idx="4">
                  <c:v>-627.91658299999983</c:v>
                </c:pt>
                <c:pt idx="5">
                  <c:v>-667.58625300000028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0-43A7-BC01-5C4DC9758F47}"/>
            </c:ext>
          </c:extLst>
        </c:ser>
        <c:ser>
          <c:idx val="2"/>
          <c:order val="2"/>
          <c:tx>
            <c:strRef>
              <c:f>'3'!$A$20</c:f>
              <c:strCache>
                <c:ptCount val="1"/>
                <c:pt idx="0">
                  <c:v>Ztráty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val>
            <c:numRef>
              <c:f>'3'!$B$20:$M$20</c:f>
              <c:numCache>
                <c:formatCode>#\ ##0.0</c:formatCode>
                <c:ptCount val="12"/>
                <c:pt idx="0">
                  <c:v>-1323.5628990000016</c:v>
                </c:pt>
                <c:pt idx="1">
                  <c:v>-1112.3657640000001</c:v>
                </c:pt>
                <c:pt idx="2">
                  <c:v>-1161.3243559999999</c:v>
                </c:pt>
                <c:pt idx="3">
                  <c:v>-1026.2982749999999</c:v>
                </c:pt>
                <c:pt idx="4">
                  <c:v>-903.48907299999905</c:v>
                </c:pt>
                <c:pt idx="5">
                  <c:v>-818.02606599999888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F0-43A7-BC01-5C4DC9758F47}"/>
            </c:ext>
          </c:extLst>
        </c:ser>
        <c:ser>
          <c:idx val="3"/>
          <c:order val="3"/>
          <c:tx>
            <c:strRef>
              <c:f>'3'!$A$21</c:f>
              <c:strCache>
                <c:ptCount val="1"/>
                <c:pt idx="0">
                  <c:v>Vlastní spotřeba tepla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val>
            <c:numRef>
              <c:f>'3'!$B$21:$M$21</c:f>
              <c:numCache>
                <c:formatCode>#\ ##0.0</c:formatCode>
                <c:ptCount val="12"/>
                <c:pt idx="0">
                  <c:v>-4076.0949110000029</c:v>
                </c:pt>
                <c:pt idx="1">
                  <c:v>-3310.7762899999998</c:v>
                </c:pt>
                <c:pt idx="2">
                  <c:v>-3208.2805079999998</c:v>
                </c:pt>
                <c:pt idx="3">
                  <c:v>-2882.6291579999997</c:v>
                </c:pt>
                <c:pt idx="4">
                  <c:v>-2847.2833839999989</c:v>
                </c:pt>
                <c:pt idx="5">
                  <c:v>-2600.7497539999999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F0-43A7-BC01-5C4DC9758F47}"/>
            </c:ext>
          </c:extLst>
        </c:ser>
        <c:ser>
          <c:idx val="4"/>
          <c:order val="4"/>
          <c:tx>
            <c:strRef>
              <c:f>'3'!$A$22</c:f>
              <c:strCache>
                <c:ptCount val="1"/>
                <c:pt idx="0">
                  <c:v>Dodávky tepla</c:v>
                </c:pt>
              </c:strCache>
            </c:strRef>
          </c:tx>
          <c:spPr>
            <a:solidFill>
              <a:srgbClr val="DF2B20"/>
            </a:solidFill>
          </c:spPr>
          <c:invertIfNegative val="0"/>
          <c:val>
            <c:numRef>
              <c:f>'3'!$B$22:$M$22</c:f>
              <c:numCache>
                <c:formatCode>#\ ##0.0</c:formatCode>
                <c:ptCount val="12"/>
                <c:pt idx="0">
                  <c:v>-12787.471121999999</c:v>
                </c:pt>
                <c:pt idx="1">
                  <c:v>-9663.3042900000019</c:v>
                </c:pt>
                <c:pt idx="2">
                  <c:v>-7984.2337329999973</c:v>
                </c:pt>
                <c:pt idx="3">
                  <c:v>-6174.8929130000015</c:v>
                </c:pt>
                <c:pt idx="4">
                  <c:v>-3861.0886369999998</c:v>
                </c:pt>
                <c:pt idx="5">
                  <c:v>-2667.6695380000006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F0-43A7-BC01-5C4DC9758F47}"/>
            </c:ext>
          </c:extLst>
        </c:ser>
        <c:ser>
          <c:idx val="5"/>
          <c:order val="5"/>
          <c:tx>
            <c:strRef>
              <c:f>'3'!$A$23</c:f>
              <c:strCache>
                <c:ptCount val="1"/>
                <c:pt idx="0">
                  <c:v>Bilanční rozdíl</c:v>
                </c:pt>
              </c:strCache>
            </c:strRef>
          </c:tx>
          <c:invertIfNegative val="0"/>
          <c:val>
            <c:numRef>
              <c:f>'3'!$B$23:$M$23</c:f>
              <c:numCache>
                <c:formatCode>#\ ##0.0</c:formatCode>
                <c:ptCount val="12"/>
                <c:pt idx="0">
                  <c:v>-19.609870999993291</c:v>
                </c:pt>
                <c:pt idx="1">
                  <c:v>-10.43902199999502</c:v>
                </c:pt>
                <c:pt idx="2">
                  <c:v>-10.823780000002444</c:v>
                </c:pt>
                <c:pt idx="3">
                  <c:v>-17.457230999994863</c:v>
                </c:pt>
                <c:pt idx="4">
                  <c:v>-22.580828000000565</c:v>
                </c:pt>
                <c:pt idx="5">
                  <c:v>-22.942099000000781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F0-43A7-BC01-5C4DC9758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155136"/>
        <c:axId val="222156672"/>
      </c:barChart>
      <c:catAx>
        <c:axId val="222155136"/>
        <c:scaling>
          <c:orientation val="minMax"/>
        </c:scaling>
        <c:delete val="0"/>
        <c:axPos val="b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cs-CZ"/>
          </a:p>
        </c:txPr>
        <c:crossAx val="222156672"/>
        <c:crosses val="autoZero"/>
        <c:auto val="1"/>
        <c:lblAlgn val="ctr"/>
        <c:lblOffset val="100"/>
        <c:noMultiLvlLbl val="0"/>
      </c:catAx>
      <c:valAx>
        <c:axId val="222156672"/>
        <c:scaling>
          <c:orientation val="minMax"/>
          <c:max val="20000"/>
          <c:min val="-2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22155136"/>
        <c:crosses val="autoZero"/>
        <c:crossBetween val="between"/>
        <c:majorUnit val="5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Dodávky tepla z uhlí (GJ)</a:t>
            </a:r>
            <a:endParaRPr lang="en-US" sz="100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7.6781249999999983E-3"/>
          <c:y val="1.6919162822606405E-3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'5.4'!$A$7</c:f>
              <c:strCache>
                <c:ptCount val="1"/>
                <c:pt idx="0">
                  <c:v>Černé uhlí tříděné</c:v>
                </c:pt>
              </c:strCache>
            </c:strRef>
          </c:tx>
          <c:invertIfNegative val="0"/>
          <c:dPt>
            <c:idx val="1"/>
            <c:invertIfNegative val="0"/>
            <c:bubble3D val="0"/>
            <c:explosion val="51"/>
            <c:extLst>
              <c:ext xmlns:c16="http://schemas.microsoft.com/office/drawing/2014/chart" uri="{C3380CC4-5D6E-409C-BE32-E72D297353CC}">
                <c16:uniqueId val="{00000000-1AED-4DA8-87E2-E2B58DBE8113}"/>
              </c:ext>
            </c:extLst>
          </c:dPt>
          <c:dPt>
            <c:idx val="3"/>
            <c:invertIfNegative val="0"/>
            <c:bubble3D val="0"/>
            <c:explosion val="52"/>
            <c:extLst>
              <c:ext xmlns:c16="http://schemas.microsoft.com/office/drawing/2014/chart" uri="{C3380CC4-5D6E-409C-BE32-E72D297353CC}">
                <c16:uniqueId val="{00000001-1AED-4DA8-87E2-E2B58DBE811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ED-4DA8-87E2-E2B58DBE811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AED-4DA8-87E2-E2B58DBE811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ED-4DA8-87E2-E2B58DBE8113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6-1AED-4DA8-87E2-E2B58DBE8113}"/>
              </c:ext>
            </c:extLst>
          </c:dPt>
          <c:cat>
            <c:strRef>
              <c:f>'5.4'!$B$4:$D$4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'5.4'!$B$7:$D$7</c:f>
              <c:numCache>
                <c:formatCode>#\ ##0.0</c:formatCode>
                <c:ptCount val="3"/>
                <c:pt idx="0">
                  <c:v>9253.06</c:v>
                </c:pt>
                <c:pt idx="1">
                  <c:v>7108.6</c:v>
                </c:pt>
                <c:pt idx="2">
                  <c:v>7186.41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ED-4DA8-87E2-E2B58DBE8113}"/>
            </c:ext>
          </c:extLst>
        </c:ser>
        <c:ser>
          <c:idx val="1"/>
          <c:order val="1"/>
          <c:tx>
            <c:strRef>
              <c:f>'5.4'!$A$8</c:f>
              <c:strCache>
                <c:ptCount val="1"/>
                <c:pt idx="0">
                  <c:v>Černé uhlí průmyslové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'5.4'!$B$4:$D$4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'5.4'!$B$8:$D$8</c:f>
              <c:numCache>
                <c:formatCode>#\ ##0.0</c:formatCode>
                <c:ptCount val="3"/>
                <c:pt idx="0">
                  <c:v>398948.68700000003</c:v>
                </c:pt>
                <c:pt idx="1">
                  <c:v>216202.734</c:v>
                </c:pt>
                <c:pt idx="2">
                  <c:v>118014.27099999999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ED-4DA8-87E2-E2B58DBE8113}"/>
            </c:ext>
          </c:extLst>
        </c:ser>
        <c:ser>
          <c:idx val="2"/>
          <c:order val="2"/>
          <c:tx>
            <c:strRef>
              <c:f>'5.4'!$A$9</c:f>
              <c:strCache>
                <c:ptCount val="1"/>
                <c:pt idx="0">
                  <c:v>Černouhelné kaly a granulát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'5.4'!$B$4:$D$4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'5.4'!$B$9:$D$9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ED-4DA8-87E2-E2B58DBE8113}"/>
            </c:ext>
          </c:extLst>
        </c:ser>
        <c:ser>
          <c:idx val="3"/>
          <c:order val="3"/>
          <c:tx>
            <c:strRef>
              <c:f>'5.4'!$A$10</c:f>
              <c:strCache>
                <c:ptCount val="1"/>
                <c:pt idx="0">
                  <c:v>Hnědé uhlí tříděné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'5.4'!$B$4:$D$4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'5.4'!$B$10:$D$10</c:f>
              <c:numCache>
                <c:formatCode>#\ ##0.0</c:formatCode>
                <c:ptCount val="3"/>
                <c:pt idx="0">
                  <c:v>274373.97399999999</c:v>
                </c:pt>
                <c:pt idx="1">
                  <c:v>164098.86299999998</c:v>
                </c:pt>
                <c:pt idx="2">
                  <c:v>112914.17800000001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AED-4DA8-87E2-E2B58DBE8113}"/>
            </c:ext>
          </c:extLst>
        </c:ser>
        <c:ser>
          <c:idx val="4"/>
          <c:order val="4"/>
          <c:tx>
            <c:strRef>
              <c:f>'5.4'!$A$11</c:f>
              <c:strCache>
                <c:ptCount val="1"/>
                <c:pt idx="0">
                  <c:v>Hnědé uhlí průmyslové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'5.4'!$B$4:$D$4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'5.4'!$B$11:$D$11</c:f>
              <c:numCache>
                <c:formatCode>#\ ##0.0</c:formatCode>
                <c:ptCount val="3"/>
                <c:pt idx="0">
                  <c:v>2345515.7220000001</c:v>
                </c:pt>
                <c:pt idx="1">
                  <c:v>1310712.9909999999</c:v>
                </c:pt>
                <c:pt idx="2">
                  <c:v>792525.34500000009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ED-4DA8-87E2-E2B58DBE8113}"/>
            </c:ext>
          </c:extLst>
        </c:ser>
        <c:ser>
          <c:idx val="5"/>
          <c:order val="5"/>
          <c:tx>
            <c:strRef>
              <c:f>'5.4'!$A$12</c:f>
              <c:strCache>
                <c:ptCount val="1"/>
                <c:pt idx="0">
                  <c:v>Hnědé uhlí - Brikety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'5.4'!$B$4:$D$4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'5.4'!$B$12:$D$12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AED-4DA8-87E2-E2B58DBE8113}"/>
            </c:ext>
          </c:extLst>
        </c:ser>
        <c:ser>
          <c:idx val="6"/>
          <c:order val="6"/>
          <c:tx>
            <c:strRef>
              <c:f>'5.4'!$A$13</c:f>
              <c:strCache>
                <c:ptCount val="1"/>
                <c:pt idx="0">
                  <c:v>Hnědé uhlí - Lignit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'5.4'!$B$4:$D$4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'5.4'!$B$13:$D$13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AED-4DA8-87E2-E2B58DBE8113}"/>
            </c:ext>
          </c:extLst>
        </c:ser>
        <c:ser>
          <c:idx val="7"/>
          <c:order val="7"/>
          <c:tx>
            <c:strRef>
              <c:f>'5.4'!$A$14</c:f>
              <c:strCache>
                <c:ptCount val="1"/>
                <c:pt idx="0">
                  <c:v>Hnědé uhlí - Mourové kaly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'5.4'!$B$4:$D$4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'5.4'!$B$14:$D$14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ED-4DA8-87E2-E2B58DBE8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3164800"/>
        <c:axId val="233166336"/>
      </c:barChart>
      <c:catAx>
        <c:axId val="23316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3166336"/>
        <c:crosses val="autoZero"/>
        <c:auto val="1"/>
        <c:lblAlgn val="ctr"/>
        <c:lblOffset val="100"/>
        <c:noMultiLvlLbl val="0"/>
      </c:catAx>
      <c:valAx>
        <c:axId val="233166336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3164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3543307086614173" l="0.31496062992125984" r="0.31496062992125984" t="0.3543307086614173" header="0.31496062992125984" footer="0.31496062992125984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en-US" sz="1000">
                <a:solidFill>
                  <a:schemeClr val="tx2"/>
                </a:solidFill>
              </a:rPr>
              <a:t>Podíl kategori</a:t>
            </a:r>
            <a:r>
              <a:rPr lang="cs-CZ" sz="1000">
                <a:solidFill>
                  <a:schemeClr val="tx2"/>
                </a:solidFill>
              </a:rPr>
              <a:t>í</a:t>
            </a:r>
            <a:r>
              <a:rPr lang="en-US" sz="1000">
                <a:solidFill>
                  <a:schemeClr val="tx2"/>
                </a:solidFill>
              </a:rPr>
              <a:t> biomasy na </a:t>
            </a:r>
            <a:r>
              <a:rPr lang="cs-CZ" sz="1000">
                <a:solidFill>
                  <a:schemeClr val="tx2"/>
                </a:solidFill>
              </a:rPr>
              <a:t>dodávkách tepla</a:t>
            </a:r>
          </a:p>
        </c:rich>
      </c:tx>
      <c:layout>
        <c:manualLayout>
          <c:xMode val="edge"/>
          <c:yMode val="edge"/>
          <c:x val="4.5019336750016535E-2"/>
          <c:y val="1.386891364908590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564878130227889"/>
          <c:y val="0.35431470639946622"/>
          <c:w val="0.58315899274469118"/>
          <c:h val="0.57552121611561824"/>
        </c:manualLayout>
      </c:layout>
      <c:doughnutChart>
        <c:varyColors val="1"/>
        <c:ser>
          <c:idx val="0"/>
          <c:order val="0"/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0-D9EB-4D55-9B74-18198FE7428B}"/>
              </c:ext>
            </c:extLst>
          </c:dPt>
          <c:dLbls>
            <c:dLbl>
              <c:idx val="0"/>
              <c:layout>
                <c:manualLayout>
                  <c:x val="1.3769370631341843E-2"/>
                  <c:y val="-1.807490742227135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61308610627135"/>
                      <c:h val="7.17372288600080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CDB-4504-ADDF-2645B1B6ACA4}"/>
                </c:ext>
              </c:extLst>
            </c:dLbl>
            <c:dLbl>
              <c:idx val="1"/>
              <c:layout>
                <c:manualLayout>
                  <c:x val="0.14457839162908989"/>
                  <c:y val="-0.152064993879113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E1-49CB-8198-24B956D6F20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BA-41E8-81F4-B85652C4646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BA-41E8-81F4-B85652C4646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A-41E8-81F4-B85652C4646D}"/>
                </c:ext>
              </c:extLst>
            </c:dLbl>
            <c:dLbl>
              <c:idx val="6"/>
              <c:layout>
                <c:manualLayout>
                  <c:x val="2.1646101153916628E-3"/>
                  <c:y val="-0.15773432184834399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DB-4504-ADDF-2645B1B6A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'5.4'!$A$22:$A$28</c:f>
              <c:strCache>
                <c:ptCount val="7"/>
                <c:pt idx="0">
                  <c:v>Brikety a pelety</c:v>
                </c:pt>
                <c:pt idx="1">
                  <c:v>Celulózové výluhy</c:v>
                </c:pt>
                <c:pt idx="2">
                  <c:v>Kapalná biopaliva</c:v>
                </c:pt>
                <c:pt idx="3">
                  <c:v>Ostatní biomasa</c:v>
                </c:pt>
                <c:pt idx="4">
                  <c:v>Palivové dříví</c:v>
                </c:pt>
                <c:pt idx="5">
                  <c:v>Piliny, kůra, štěpky, dřevní odpad</c:v>
                </c:pt>
                <c:pt idx="6">
                  <c:v>Rostlinné materiály neaglomerované</c:v>
                </c:pt>
              </c:strCache>
            </c:strRef>
          </c:cat>
          <c:val>
            <c:numRef>
              <c:f>'5.4'!$E$22:$E$28</c:f>
              <c:numCache>
                <c:formatCode>0</c:formatCode>
                <c:ptCount val="7"/>
                <c:pt idx="0">
                  <c:v>88698.422999999995</c:v>
                </c:pt>
                <c:pt idx="1">
                  <c:v>214128.63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1599839.1159999999</c:v>
                </c:pt>
                <c:pt idx="6">
                  <c:v>59030.332999999999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BA-41E8-81F4-B85652C46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Dodávky tepla z </a:t>
            </a:r>
            <a:r>
              <a:rPr lang="cs-CZ" sz="1000" b="1" i="0" u="none" strike="noStrike" baseline="0">
                <a:solidFill>
                  <a:schemeClr val="tx2"/>
                </a:solidFill>
                <a:effectLst/>
              </a:rPr>
              <a:t>biomasy</a:t>
            </a:r>
            <a:r>
              <a:rPr lang="cs-CZ" sz="1000">
                <a:solidFill>
                  <a:schemeClr val="tx2"/>
                </a:solidFill>
              </a:rPr>
              <a:t> (GJ)</a:t>
            </a:r>
            <a:endParaRPr lang="en-US" sz="100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918381912787218"/>
          <c:y val="0.20077493480694161"/>
          <c:w val="0.85081618087212785"/>
          <c:h val="0.603544730722184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'5.4'!$A$22</c:f>
              <c:strCache>
                <c:ptCount val="1"/>
                <c:pt idx="0">
                  <c:v>Brikety a pelety</c:v>
                </c:pt>
              </c:strCache>
            </c:strRef>
          </c:tx>
          <c:invertIfNegative val="0"/>
          <c:dPt>
            <c:idx val="1"/>
            <c:invertIfNegative val="0"/>
            <c:bubble3D val="0"/>
            <c:explosion val="51"/>
            <c:extLst>
              <c:ext xmlns:c16="http://schemas.microsoft.com/office/drawing/2014/chart" uri="{C3380CC4-5D6E-409C-BE32-E72D297353CC}">
                <c16:uniqueId val="{00000000-C6A9-4A0A-9229-85C442BD0CF3}"/>
              </c:ext>
            </c:extLst>
          </c:dPt>
          <c:dPt>
            <c:idx val="3"/>
            <c:invertIfNegative val="0"/>
            <c:bubble3D val="0"/>
            <c:explosion val="52"/>
            <c:extLst>
              <c:ext xmlns:c16="http://schemas.microsoft.com/office/drawing/2014/chart" uri="{C3380CC4-5D6E-409C-BE32-E72D297353CC}">
                <c16:uniqueId val="{00000001-C6A9-4A0A-9229-85C442BD0CF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6A9-4A0A-9229-85C442BD0CF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6A9-4A0A-9229-85C442BD0CF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6A9-4A0A-9229-85C442BD0CF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6A9-4A0A-9229-85C442BD0CF3}"/>
              </c:ext>
            </c:extLst>
          </c:dPt>
          <c:cat>
            <c:strRef>
              <c:f>'5.4'!$B$19:$D$19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'5.4'!$B$22:$D$22</c:f>
              <c:numCache>
                <c:formatCode>#\ ##0.0</c:formatCode>
                <c:ptCount val="3"/>
                <c:pt idx="0">
                  <c:v>47669.091999999997</c:v>
                </c:pt>
                <c:pt idx="1">
                  <c:v>28993.518000000007</c:v>
                </c:pt>
                <c:pt idx="2">
                  <c:v>12035.813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A9-4A0A-9229-85C442BD0CF3}"/>
            </c:ext>
          </c:extLst>
        </c:ser>
        <c:ser>
          <c:idx val="1"/>
          <c:order val="1"/>
          <c:tx>
            <c:strRef>
              <c:f>'5.4'!$A$23</c:f>
              <c:strCache>
                <c:ptCount val="1"/>
                <c:pt idx="0">
                  <c:v>Celulózové výluhy</c:v>
                </c:pt>
              </c:strCache>
            </c:strRef>
          </c:tx>
          <c:invertIfNegative val="0"/>
          <c:cat>
            <c:strRef>
              <c:f>'5.4'!$B$19:$D$19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'5.4'!$B$23:$D$23</c:f>
              <c:numCache>
                <c:formatCode>#\ ##0.0</c:formatCode>
                <c:ptCount val="3"/>
                <c:pt idx="0">
                  <c:v>71787.72</c:v>
                </c:pt>
                <c:pt idx="1">
                  <c:v>74956.210000000006</c:v>
                </c:pt>
                <c:pt idx="2">
                  <c:v>67384.7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A9-4A0A-9229-85C442BD0CF3}"/>
            </c:ext>
          </c:extLst>
        </c:ser>
        <c:ser>
          <c:idx val="2"/>
          <c:order val="2"/>
          <c:tx>
            <c:strRef>
              <c:f>'5.4'!$A$24</c:f>
              <c:strCache>
                <c:ptCount val="1"/>
                <c:pt idx="0">
                  <c:v>Kapalná biopaliva</c:v>
                </c:pt>
              </c:strCache>
            </c:strRef>
          </c:tx>
          <c:invertIfNegative val="0"/>
          <c:cat>
            <c:strRef>
              <c:f>'5.4'!$B$19:$D$19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'5.4'!$B$24:$D$24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A9-4A0A-9229-85C442BD0CF3}"/>
            </c:ext>
          </c:extLst>
        </c:ser>
        <c:ser>
          <c:idx val="3"/>
          <c:order val="3"/>
          <c:tx>
            <c:strRef>
              <c:f>'5.4'!$A$25</c:f>
              <c:strCache>
                <c:ptCount val="1"/>
                <c:pt idx="0">
                  <c:v>Ostatní biomasa</c:v>
                </c:pt>
              </c:strCache>
            </c:strRef>
          </c:tx>
          <c:invertIfNegative val="0"/>
          <c:cat>
            <c:strRef>
              <c:f>'5.4'!$B$19:$D$19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'5.4'!$B$25:$D$25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6A9-4A0A-9229-85C442BD0CF3}"/>
            </c:ext>
          </c:extLst>
        </c:ser>
        <c:ser>
          <c:idx val="4"/>
          <c:order val="4"/>
          <c:tx>
            <c:strRef>
              <c:f>'5.4'!$A$26</c:f>
              <c:strCache>
                <c:ptCount val="1"/>
                <c:pt idx="0">
                  <c:v>Palivové dříví</c:v>
                </c:pt>
              </c:strCache>
            </c:strRef>
          </c:tx>
          <c:invertIfNegative val="0"/>
          <c:cat>
            <c:strRef>
              <c:f>'5.4'!$B$19:$D$19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'5.4'!$B$26:$D$26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6A9-4A0A-9229-85C442BD0CF3}"/>
            </c:ext>
          </c:extLst>
        </c:ser>
        <c:ser>
          <c:idx val="5"/>
          <c:order val="5"/>
          <c:tx>
            <c:strRef>
              <c:f>'5.4'!$A$27</c:f>
              <c:strCache>
                <c:ptCount val="1"/>
                <c:pt idx="0">
                  <c:v>Piliny, kůra, štěpky, dřevní odpad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'5.4'!$B$19:$D$19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'5.4'!$B$27:$D$27</c:f>
              <c:numCache>
                <c:formatCode>#\ ##0.0</c:formatCode>
                <c:ptCount val="3"/>
                <c:pt idx="0">
                  <c:v>724678.48300000012</c:v>
                </c:pt>
                <c:pt idx="1">
                  <c:v>529090.79199999978</c:v>
                </c:pt>
                <c:pt idx="2">
                  <c:v>346069.84100000007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A9-4A0A-9229-85C442BD0CF3}"/>
            </c:ext>
          </c:extLst>
        </c:ser>
        <c:ser>
          <c:idx val="6"/>
          <c:order val="6"/>
          <c:tx>
            <c:strRef>
              <c:f>'5.4'!$A$28</c:f>
              <c:strCache>
                <c:ptCount val="1"/>
                <c:pt idx="0">
                  <c:v>Rostlinné materiály neaglomerované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'5.4'!$B$19:$D$19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'5.4'!$B$28:$D$28</c:f>
              <c:numCache>
                <c:formatCode>#\ ##0.0</c:formatCode>
                <c:ptCount val="3"/>
                <c:pt idx="0">
                  <c:v>28330.608</c:v>
                </c:pt>
                <c:pt idx="1">
                  <c:v>18046.341999999997</c:v>
                </c:pt>
                <c:pt idx="2">
                  <c:v>12653.383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6A9-4A0A-9229-85C442BD0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3328640"/>
        <c:axId val="233330176"/>
      </c:barChart>
      <c:catAx>
        <c:axId val="23332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3330176"/>
        <c:crosses val="autoZero"/>
        <c:auto val="1"/>
        <c:lblAlgn val="ctr"/>
        <c:lblOffset val="100"/>
        <c:noMultiLvlLbl val="0"/>
      </c:catAx>
      <c:valAx>
        <c:axId val="233330176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3328640"/>
        <c:crosses val="autoZero"/>
        <c:crossBetween val="between"/>
        <c:majorUnit val="20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3543307086614173" l="0.31496062992125984" r="0.31496062992125984" t="0.3543307086614173" header="0.31496062992125984" footer="0.31496062992125984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en-US" sz="1000">
                <a:solidFill>
                  <a:schemeClr val="tx2"/>
                </a:solidFill>
              </a:rPr>
              <a:t>Podíl kategori</a:t>
            </a:r>
            <a:r>
              <a:rPr lang="cs-CZ" sz="1000">
                <a:solidFill>
                  <a:schemeClr val="tx2"/>
                </a:solidFill>
              </a:rPr>
              <a:t>í</a:t>
            </a:r>
            <a:r>
              <a:rPr lang="en-US" sz="1000">
                <a:solidFill>
                  <a:schemeClr val="tx2"/>
                </a:solidFill>
              </a:rPr>
              <a:t> </a:t>
            </a:r>
            <a:r>
              <a:rPr lang="cs-CZ" sz="1000">
                <a:solidFill>
                  <a:schemeClr val="tx2"/>
                </a:solidFill>
              </a:rPr>
              <a:t>bioplynu</a:t>
            </a:r>
            <a:r>
              <a:rPr lang="en-US" sz="1000">
                <a:solidFill>
                  <a:schemeClr val="tx2"/>
                </a:solidFill>
              </a:rPr>
              <a:t> na </a:t>
            </a:r>
            <a:r>
              <a:rPr lang="cs-CZ" sz="1000">
                <a:solidFill>
                  <a:schemeClr val="tx2"/>
                </a:solidFill>
              </a:rPr>
              <a:t>dodávkách tepla</a:t>
            </a:r>
          </a:p>
        </c:rich>
      </c:tx>
      <c:layout>
        <c:manualLayout>
          <c:xMode val="edge"/>
          <c:yMode val="edge"/>
          <c:x val="4.778221303917147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505077382568558"/>
          <c:y val="0.36383960117915298"/>
          <c:w val="0.470966603312517"/>
          <c:h val="0.54235345322472317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7064846416382254"/>
                  <c:y val="-0.10685122827137235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7A-4AC0-B436-9882062371ED}"/>
                </c:ext>
              </c:extLst>
            </c:dLbl>
            <c:dLbl>
              <c:idx val="1"/>
              <c:layout>
                <c:manualLayout>
                  <c:x val="0.16454758001666173"/>
                  <c:y val="4.7851358356756253E-2"/>
                </c:manualLayout>
              </c:layout>
              <c:numFmt formatCode="0%" sourceLinked="0"/>
              <c:spPr>
                <a:ln w="3175"/>
              </c:spPr>
              <c:txPr>
                <a:bodyPr/>
                <a:lstStyle/>
                <a:p>
                  <a:pPr>
                    <a:defRPr sz="9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CA-4385-9178-87F937D55918}"/>
                </c:ext>
              </c:extLst>
            </c:dLbl>
            <c:dLbl>
              <c:idx val="2"/>
              <c:layout>
                <c:manualLayout>
                  <c:x val="1.3651877133105802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8D-48F6-83FC-D0F41AEA2F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'5.4'!$A$36:$A$38</c:f>
              <c:strCache>
                <c:ptCount val="3"/>
                <c:pt idx="0">
                  <c:v>Skládkový plyn</c:v>
                </c:pt>
                <c:pt idx="1">
                  <c:v>Kalový plyn (ČOV)</c:v>
                </c:pt>
                <c:pt idx="2">
                  <c:v>Ostatní bioplyn</c:v>
                </c:pt>
              </c:strCache>
            </c:strRef>
          </c:cat>
          <c:val>
            <c:numRef>
              <c:f>'5.4'!$E$36:$E$38</c:f>
              <c:numCache>
                <c:formatCode>0%</c:formatCode>
                <c:ptCount val="3"/>
                <c:pt idx="0">
                  <c:v>9.1113574807615227E-2</c:v>
                </c:pt>
                <c:pt idx="1">
                  <c:v>3.7545852844323852E-2</c:v>
                </c:pt>
                <c:pt idx="2">
                  <c:v>0.87134057234806095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CA-4385-9178-87F937D55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1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Dodávky tepla </a:t>
            </a:r>
            <a:r>
              <a:rPr lang="cs-CZ" sz="1000" baseline="0">
                <a:solidFill>
                  <a:schemeClr val="tx2"/>
                </a:solidFill>
              </a:rPr>
              <a:t>z bioplynu (GJ)</a:t>
            </a:r>
            <a:endParaRPr lang="cs-CZ" sz="100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36734401910453"/>
          <c:y val="0.20874583333333332"/>
          <c:w val="0.84557883094801833"/>
          <c:h val="0.613493749999999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'5.4'!$A$36</c:f>
              <c:strCache>
                <c:ptCount val="1"/>
                <c:pt idx="0">
                  <c:v>Skládkový plyn</c:v>
                </c:pt>
              </c:strCache>
            </c:strRef>
          </c:tx>
          <c:invertIfNegative val="0"/>
          <c:cat>
            <c:strRef>
              <c:f>'5.4'!$B$33:$D$33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'5.4'!$B$36:$D$36</c:f>
              <c:numCache>
                <c:formatCode>#\ ##0.0</c:formatCode>
                <c:ptCount val="3"/>
                <c:pt idx="0">
                  <c:v>2730.5</c:v>
                </c:pt>
                <c:pt idx="1">
                  <c:v>3536.5920000000001</c:v>
                </c:pt>
                <c:pt idx="2">
                  <c:v>2976.3879999999999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66-4525-B39C-E4AC50293D06}"/>
            </c:ext>
          </c:extLst>
        </c:ser>
        <c:ser>
          <c:idx val="1"/>
          <c:order val="1"/>
          <c:tx>
            <c:strRef>
              <c:f>'5.4'!$A$37</c:f>
              <c:strCache>
                <c:ptCount val="1"/>
                <c:pt idx="0">
                  <c:v>Kalový plyn (ČOV)</c:v>
                </c:pt>
              </c:strCache>
            </c:strRef>
          </c:tx>
          <c:invertIfNegative val="0"/>
          <c:cat>
            <c:strRef>
              <c:f>'5.4'!$B$33:$D$33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'5.4'!$B$37:$D$37</c:f>
              <c:numCache>
                <c:formatCode>#\ ##0.0</c:formatCode>
                <c:ptCount val="3"/>
                <c:pt idx="0">
                  <c:v>985.56600000000003</c:v>
                </c:pt>
                <c:pt idx="1">
                  <c:v>1366.702</c:v>
                </c:pt>
                <c:pt idx="2">
                  <c:v>1456.7619999999999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66-4525-B39C-E4AC50293D06}"/>
            </c:ext>
          </c:extLst>
        </c:ser>
        <c:ser>
          <c:idx val="2"/>
          <c:order val="2"/>
          <c:tx>
            <c:strRef>
              <c:f>'5.4'!$A$38</c:f>
              <c:strCache>
                <c:ptCount val="1"/>
                <c:pt idx="0">
                  <c:v>Ostatní bioplyn</c:v>
                </c:pt>
              </c:strCache>
            </c:strRef>
          </c:tx>
          <c:invertIfNegative val="0"/>
          <c:cat>
            <c:strRef>
              <c:f>'5.4'!$B$33:$D$33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'5.4'!$B$38:$D$38</c:f>
              <c:numCache>
                <c:formatCode>#\ ##0.0</c:formatCode>
                <c:ptCount val="3"/>
                <c:pt idx="0">
                  <c:v>37193.169000000009</c:v>
                </c:pt>
                <c:pt idx="1">
                  <c:v>29319.169000000005</c:v>
                </c:pt>
                <c:pt idx="2">
                  <c:v>21885.238000000001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66-4525-B39C-E4AC50293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5041152"/>
        <c:axId val="235042688"/>
      </c:barChart>
      <c:catAx>
        <c:axId val="23504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5042688"/>
        <c:crosses val="autoZero"/>
        <c:auto val="1"/>
        <c:lblAlgn val="ctr"/>
        <c:lblOffset val="100"/>
        <c:noMultiLvlLbl val="0"/>
      </c:catAx>
      <c:valAx>
        <c:axId val="23504268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5041152"/>
        <c:crosses val="autoZero"/>
        <c:crossBetween val="between"/>
        <c:majorUnit val="1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'5.4'!$G$22</c:f>
              <c:strCache>
                <c:ptCount val="1"/>
              </c:strCache>
            </c:strRef>
          </c:tx>
          <c:invertIfNegative val="0"/>
          <c:cat>
            <c:numRef>
              <c:f>'5.4'!$H$21</c:f>
              <c:numCache>
                <c:formatCode>General</c:formatCode>
                <c:ptCount val="1"/>
              </c:numCache>
            </c:numRef>
          </c:cat>
          <c:val>
            <c:numRef>
              <c:f>'5.4'!$H$22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BAB-4D3B-9176-13160CFDC7FE}"/>
            </c:ext>
          </c:extLst>
        </c:ser>
        <c:ser>
          <c:idx val="1"/>
          <c:order val="1"/>
          <c:tx>
            <c:strRef>
              <c:f>'5.4'!$G$23</c:f>
              <c:strCache>
                <c:ptCount val="1"/>
              </c:strCache>
            </c:strRef>
          </c:tx>
          <c:invertIfNegative val="0"/>
          <c:cat>
            <c:numRef>
              <c:f>'5.4'!$H$21</c:f>
              <c:numCache>
                <c:formatCode>General</c:formatCode>
                <c:ptCount val="1"/>
              </c:numCache>
            </c:numRef>
          </c:cat>
          <c:val>
            <c:numRef>
              <c:f>'5.4'!$H$23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BAB-4D3B-9176-13160CFDC7FE}"/>
            </c:ext>
          </c:extLst>
        </c:ser>
        <c:ser>
          <c:idx val="2"/>
          <c:order val="2"/>
          <c:tx>
            <c:strRef>
              <c:f>'5.4'!$G$24</c:f>
              <c:strCache>
                <c:ptCount val="1"/>
              </c:strCache>
            </c:strRef>
          </c:tx>
          <c:invertIfNegative val="0"/>
          <c:cat>
            <c:numRef>
              <c:f>'5.4'!$H$21</c:f>
              <c:numCache>
                <c:formatCode>General</c:formatCode>
                <c:ptCount val="1"/>
              </c:numCache>
            </c:numRef>
          </c:cat>
          <c:val>
            <c:numRef>
              <c:f>'5.4'!$H$24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4BAB-4D3B-9176-13160CFDC7FE}"/>
            </c:ext>
          </c:extLst>
        </c:ser>
        <c:ser>
          <c:idx val="3"/>
          <c:order val="3"/>
          <c:tx>
            <c:strRef>
              <c:f>'5.4'!$G$25</c:f>
              <c:strCache>
                <c:ptCount val="1"/>
              </c:strCache>
            </c:strRef>
          </c:tx>
          <c:invertIfNegative val="0"/>
          <c:cat>
            <c:numRef>
              <c:f>'5.4'!$H$21</c:f>
              <c:numCache>
                <c:formatCode>General</c:formatCode>
                <c:ptCount val="1"/>
              </c:numCache>
            </c:numRef>
          </c:cat>
          <c:val>
            <c:numRef>
              <c:f>'5.4'!$H$25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4BAB-4D3B-9176-13160CFDC7FE}"/>
            </c:ext>
          </c:extLst>
        </c:ser>
        <c:ser>
          <c:idx val="4"/>
          <c:order val="4"/>
          <c:tx>
            <c:strRef>
              <c:f>'5.4'!$G$26</c:f>
              <c:strCache>
                <c:ptCount val="1"/>
              </c:strCache>
            </c:strRef>
          </c:tx>
          <c:invertIfNegative val="0"/>
          <c:cat>
            <c:numRef>
              <c:f>'5.4'!$H$21</c:f>
              <c:numCache>
                <c:formatCode>General</c:formatCode>
                <c:ptCount val="1"/>
              </c:numCache>
            </c:numRef>
          </c:cat>
          <c:val>
            <c:numRef>
              <c:f>'5.4'!$H$26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4BAB-4D3B-9176-13160CFDC7FE}"/>
            </c:ext>
          </c:extLst>
        </c:ser>
        <c:ser>
          <c:idx val="5"/>
          <c:order val="5"/>
          <c:tx>
            <c:strRef>
              <c:f>'5.4'!$G$27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'5.4'!$H$21</c:f>
              <c:numCache>
                <c:formatCode>General</c:formatCode>
                <c:ptCount val="1"/>
              </c:numCache>
            </c:numRef>
          </c:cat>
          <c:val>
            <c:numRef>
              <c:f>'5.4'!$H$27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4BAB-4D3B-9176-13160CFDC7FE}"/>
            </c:ext>
          </c:extLst>
        </c:ser>
        <c:ser>
          <c:idx val="6"/>
          <c:order val="6"/>
          <c:tx>
            <c:strRef>
              <c:f>'5.4'!$G$28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'5.4'!$H$21</c:f>
              <c:numCache>
                <c:formatCode>General</c:formatCode>
                <c:ptCount val="1"/>
              </c:numCache>
            </c:numRef>
          </c:cat>
          <c:val>
            <c:numRef>
              <c:f>'5.4'!$H$28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4BAB-4D3B-9176-13160CFDC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095168"/>
        <c:axId val="235096704"/>
      </c:barChart>
      <c:catAx>
        <c:axId val="23509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096704"/>
        <c:crosses val="autoZero"/>
        <c:auto val="1"/>
        <c:lblAlgn val="ctr"/>
        <c:lblOffset val="100"/>
        <c:noMultiLvlLbl val="0"/>
      </c:catAx>
      <c:valAx>
        <c:axId val="2350967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350951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'5.4'!$G$36</c:f>
              <c:strCache>
                <c:ptCount val="1"/>
              </c:strCache>
            </c:strRef>
          </c:tx>
          <c:invertIfNegative val="0"/>
          <c:cat>
            <c:numRef>
              <c:f>'5.4'!$H$35</c:f>
              <c:numCache>
                <c:formatCode>General</c:formatCode>
                <c:ptCount val="1"/>
              </c:numCache>
            </c:numRef>
          </c:cat>
          <c:val>
            <c:numRef>
              <c:f>'5.4'!$H$36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BDDA-418B-8F7D-C9525CDB7C14}"/>
            </c:ext>
          </c:extLst>
        </c:ser>
        <c:ser>
          <c:idx val="1"/>
          <c:order val="1"/>
          <c:tx>
            <c:strRef>
              <c:f>'5.4'!$G$37</c:f>
              <c:strCache>
                <c:ptCount val="1"/>
              </c:strCache>
            </c:strRef>
          </c:tx>
          <c:invertIfNegative val="0"/>
          <c:cat>
            <c:numRef>
              <c:f>'5.4'!$H$35</c:f>
              <c:numCache>
                <c:formatCode>General</c:formatCode>
                <c:ptCount val="1"/>
              </c:numCache>
            </c:numRef>
          </c:cat>
          <c:val>
            <c:numRef>
              <c:f>'5.4'!$H$37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BDDA-418B-8F7D-C9525CDB7C14}"/>
            </c:ext>
          </c:extLst>
        </c:ser>
        <c:ser>
          <c:idx val="2"/>
          <c:order val="2"/>
          <c:tx>
            <c:strRef>
              <c:f>'5.4'!$G$38</c:f>
              <c:strCache>
                <c:ptCount val="1"/>
              </c:strCache>
            </c:strRef>
          </c:tx>
          <c:invertIfNegative val="0"/>
          <c:cat>
            <c:numRef>
              <c:f>'5.4'!$H$35</c:f>
              <c:numCache>
                <c:formatCode>General</c:formatCode>
                <c:ptCount val="1"/>
              </c:numCache>
            </c:numRef>
          </c:cat>
          <c:val>
            <c:numRef>
              <c:f>'5.4'!$H$38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BDDA-418B-8F7D-C9525CDB7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209856"/>
        <c:axId val="235211392"/>
      </c:barChart>
      <c:catAx>
        <c:axId val="235209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11392"/>
        <c:crosses val="autoZero"/>
        <c:auto val="1"/>
        <c:lblAlgn val="ctr"/>
        <c:lblOffset val="100"/>
        <c:noMultiLvlLbl val="0"/>
      </c:catAx>
      <c:valAx>
        <c:axId val="2352113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3520985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'5.4'!$G$7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'5.4'!$H$6</c:f>
              <c:numCache>
                <c:formatCode>General</c:formatCode>
                <c:ptCount val="1"/>
              </c:numCache>
            </c:numRef>
          </c:cat>
          <c:val>
            <c:numRef>
              <c:f>'5.4'!$H$7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E9F-4E23-BE1A-AFA49BA024E5}"/>
            </c:ext>
          </c:extLst>
        </c:ser>
        <c:ser>
          <c:idx val="1"/>
          <c:order val="1"/>
          <c:tx>
            <c:strRef>
              <c:f>'5.4'!$G$8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'5.4'!$H$6</c:f>
              <c:numCache>
                <c:formatCode>General</c:formatCode>
                <c:ptCount val="1"/>
              </c:numCache>
            </c:numRef>
          </c:cat>
          <c:val>
            <c:numRef>
              <c:f>'5.4'!$H$8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E9F-4E23-BE1A-AFA49BA024E5}"/>
            </c:ext>
          </c:extLst>
        </c:ser>
        <c:ser>
          <c:idx val="2"/>
          <c:order val="2"/>
          <c:tx>
            <c:strRef>
              <c:f>'5.4'!$G$9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'5.4'!$H$6</c:f>
              <c:numCache>
                <c:formatCode>General</c:formatCode>
                <c:ptCount val="1"/>
              </c:numCache>
            </c:numRef>
          </c:cat>
          <c:val>
            <c:numRef>
              <c:f>'5.4'!$H$9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FE9F-4E23-BE1A-AFA49BA024E5}"/>
            </c:ext>
          </c:extLst>
        </c:ser>
        <c:ser>
          <c:idx val="3"/>
          <c:order val="3"/>
          <c:tx>
            <c:strRef>
              <c:f>'5.4'!$G$10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'5.4'!$H$6</c:f>
              <c:numCache>
                <c:formatCode>General</c:formatCode>
                <c:ptCount val="1"/>
              </c:numCache>
            </c:numRef>
          </c:cat>
          <c:val>
            <c:numRef>
              <c:f>'5.4'!$H$10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FE9F-4E23-BE1A-AFA49BA024E5}"/>
            </c:ext>
          </c:extLst>
        </c:ser>
        <c:ser>
          <c:idx val="4"/>
          <c:order val="4"/>
          <c:tx>
            <c:strRef>
              <c:f>'5.4'!$G$11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'5.4'!$H$6</c:f>
              <c:numCache>
                <c:formatCode>General</c:formatCode>
                <c:ptCount val="1"/>
              </c:numCache>
            </c:numRef>
          </c:cat>
          <c:val>
            <c:numRef>
              <c:f>'5.4'!$H$11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FE9F-4E23-BE1A-AFA49BA024E5}"/>
            </c:ext>
          </c:extLst>
        </c:ser>
        <c:ser>
          <c:idx val="5"/>
          <c:order val="5"/>
          <c:tx>
            <c:strRef>
              <c:f>'5.4'!$G$12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'5.4'!$H$6</c:f>
              <c:numCache>
                <c:formatCode>General</c:formatCode>
                <c:ptCount val="1"/>
              </c:numCache>
            </c:numRef>
          </c:cat>
          <c:val>
            <c:numRef>
              <c:f>'5.4'!$H$12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FE9F-4E23-BE1A-AFA49BA024E5}"/>
            </c:ext>
          </c:extLst>
        </c:ser>
        <c:ser>
          <c:idx val="6"/>
          <c:order val="6"/>
          <c:tx>
            <c:strRef>
              <c:f>'5.4'!$G$13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'5.4'!$H$6</c:f>
              <c:numCache>
                <c:formatCode>General</c:formatCode>
                <c:ptCount val="1"/>
              </c:numCache>
            </c:numRef>
          </c:cat>
          <c:val>
            <c:numRef>
              <c:f>'5.4'!$H$13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FE9F-4E23-BE1A-AFA49BA024E5}"/>
            </c:ext>
          </c:extLst>
        </c:ser>
        <c:ser>
          <c:idx val="7"/>
          <c:order val="7"/>
          <c:tx>
            <c:strRef>
              <c:f>'5.4'!$G$14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'5.4'!$H$6</c:f>
              <c:numCache>
                <c:formatCode>General</c:formatCode>
                <c:ptCount val="1"/>
              </c:numCache>
            </c:numRef>
          </c:cat>
          <c:val>
            <c:numRef>
              <c:f>'5.4'!$H$14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FE9F-4E23-BE1A-AFA49BA02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256832"/>
        <c:axId val="235279104"/>
      </c:barChart>
      <c:catAx>
        <c:axId val="235256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79104"/>
        <c:crosses val="autoZero"/>
        <c:auto val="1"/>
        <c:lblAlgn val="ctr"/>
        <c:lblOffset val="100"/>
        <c:noMultiLvlLbl val="0"/>
      </c:catAx>
      <c:valAx>
        <c:axId val="2352791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3525683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en-US" sz="1000">
                <a:solidFill>
                  <a:schemeClr val="tx2"/>
                </a:solidFill>
              </a:rPr>
              <a:t>Podíl </a:t>
            </a:r>
            <a:r>
              <a:rPr lang="cs-CZ" sz="1000">
                <a:solidFill>
                  <a:schemeClr val="tx2"/>
                </a:solidFill>
              </a:rPr>
              <a:t>krajů ČR na </a:t>
            </a:r>
            <a:r>
              <a:rPr lang="en-US" sz="1000">
                <a:solidFill>
                  <a:schemeClr val="tx2"/>
                </a:solidFill>
              </a:rPr>
              <a:t>instalované</a:t>
            </a:r>
            <a:r>
              <a:rPr lang="cs-CZ" sz="1000">
                <a:solidFill>
                  <a:schemeClr val="tx2"/>
                </a:solidFill>
              </a:rPr>
              <a:t>m</a:t>
            </a:r>
            <a:r>
              <a:rPr lang="en-US" sz="1000">
                <a:solidFill>
                  <a:schemeClr val="tx2"/>
                </a:solidFill>
              </a:rPr>
              <a:t> výkonu </a:t>
            </a:r>
            <a:endParaRPr lang="cs-CZ" sz="1000">
              <a:solidFill>
                <a:schemeClr val="tx2"/>
              </a:solidFill>
            </a:endParaRPr>
          </a:p>
          <a:p>
            <a:pPr algn="l">
              <a:defRPr sz="1000"/>
            </a:pPr>
            <a:r>
              <a:rPr lang="en-US" sz="1000">
                <a:solidFill>
                  <a:schemeClr val="tx2"/>
                </a:solidFill>
              </a:rPr>
              <a:t>v</a:t>
            </a:r>
            <a:r>
              <a:rPr lang="cs-CZ" sz="1000">
                <a:solidFill>
                  <a:schemeClr val="tx2"/>
                </a:solidFill>
              </a:rPr>
              <a:t>ýroben tepla</a:t>
            </a:r>
            <a:endParaRPr lang="en-US" sz="100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1.5281609763550259E-2"/>
          <c:y val="1.4397734000730657E-2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9.5651118446039352E-2"/>
          <c:y val="0.15935589614594692"/>
          <c:w val="0.76778165406546883"/>
          <c:h val="0.7870965152295640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A-3674-42EF-8DF5-AEED346609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3674-42EF-8DF5-AEED346609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8-3674-42EF-8DF5-AEED346609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3674-42EF-8DF5-AEED346609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2-C1F1-4538-A25D-E7701F891F2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0-C1F1-4538-A25D-E7701F891F20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3-C1F1-4538-A25D-E7701F891F20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C1F1-4538-A25D-E7701F891F20}"/>
              </c:ext>
            </c:extLst>
          </c:dPt>
          <c:dPt>
            <c:idx val="8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4-C1F1-4538-A25D-E7701F891F20}"/>
              </c:ext>
            </c:extLst>
          </c:dPt>
          <c:dPt>
            <c:idx val="9"/>
            <c:bubble3D val="0"/>
            <c:spPr>
              <a:solidFill>
                <a:srgbClr val="646363"/>
              </a:solidFill>
            </c:spPr>
            <c:extLst>
              <c:ext xmlns:c16="http://schemas.microsoft.com/office/drawing/2014/chart" uri="{C3380CC4-5D6E-409C-BE32-E72D297353CC}">
                <c16:uniqueId val="{00000006-3674-42EF-8DF5-AEED34660903}"/>
              </c:ext>
            </c:extLst>
          </c:dPt>
          <c:dPt>
            <c:idx val="10"/>
            <c:bubble3D val="0"/>
            <c:spPr>
              <a:solidFill>
                <a:srgbClr val="9D9D9C"/>
              </a:solidFill>
            </c:spPr>
            <c:extLst>
              <c:ext xmlns:c16="http://schemas.microsoft.com/office/drawing/2014/chart" uri="{C3380CC4-5D6E-409C-BE32-E72D297353CC}">
                <c16:uniqueId val="{00000005-C1F1-4538-A25D-E7701F891F20}"/>
              </c:ext>
            </c:extLst>
          </c:dPt>
          <c:dPt>
            <c:idx val="11"/>
            <c:bubble3D val="0"/>
            <c:spPr>
              <a:solidFill>
                <a:srgbClr val="D0D0D0"/>
              </a:solidFill>
            </c:spPr>
            <c:extLst>
              <c:ext xmlns:c16="http://schemas.microsoft.com/office/drawing/2014/chart" uri="{C3380CC4-5D6E-409C-BE32-E72D297353CC}">
                <c16:uniqueId val="{00000005-3674-42EF-8DF5-AEED34660903}"/>
              </c:ext>
            </c:extLst>
          </c:dPt>
          <c:dPt>
            <c:idx val="12"/>
            <c:bubble3D val="0"/>
            <c:spPr>
              <a:pattFill prst="ltUpDiag">
                <a:fgClr>
                  <a:schemeClr val="accent1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4-3674-42EF-8DF5-AEED34660903}"/>
              </c:ext>
            </c:extLst>
          </c:dPt>
          <c:dPt>
            <c:idx val="13"/>
            <c:bubble3D val="0"/>
            <c:spPr>
              <a:pattFill prst="ltUpDiag">
                <a:fgClr>
                  <a:schemeClr val="accent5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3-3674-42EF-8DF5-AEED34660903}"/>
              </c:ext>
            </c:extLst>
          </c:dPt>
          <c:dLbls>
            <c:dLbl>
              <c:idx val="8"/>
              <c:numFmt formatCode="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C1F1-4538-A25D-E7701F891F20}"/>
                </c:ext>
              </c:extLst>
            </c:dLbl>
            <c:dLbl>
              <c:idx val="12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3674-42EF-8DF5-AEED34660903}"/>
                </c:ext>
              </c:extLst>
            </c:dLbl>
            <c:dLbl>
              <c:idx val="13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674-42EF-8DF5-AEED346609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'6'!$A$23:$A$36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'6'!$B$23:$B$36</c:f>
              <c:numCache>
                <c:formatCode>General</c:formatCode>
                <c:ptCount val="14"/>
                <c:pt idx="0">
                  <c:v>1620.8312000000008</c:v>
                </c:pt>
                <c:pt idx="1">
                  <c:v>1880.2739999999999</c:v>
                </c:pt>
                <c:pt idx="2">
                  <c:v>1556.3493599999993</c:v>
                </c:pt>
                <c:pt idx="3">
                  <c:v>2894.9146099999998</c:v>
                </c:pt>
                <c:pt idx="4">
                  <c:v>635.4046000000003</c:v>
                </c:pt>
                <c:pt idx="5">
                  <c:v>959.58609999999965</c:v>
                </c:pt>
                <c:pt idx="6">
                  <c:v>375.01440000000014</c:v>
                </c:pt>
                <c:pt idx="7">
                  <c:v>3646.1022700000017</c:v>
                </c:pt>
                <c:pt idx="8">
                  <c:v>1176.7671500000004</c:v>
                </c:pt>
                <c:pt idx="9">
                  <c:v>3532.8959099999993</c:v>
                </c:pt>
                <c:pt idx="10">
                  <c:v>1031.0458000000006</c:v>
                </c:pt>
                <c:pt idx="11">
                  <c:v>4511.4262600000011</c:v>
                </c:pt>
                <c:pt idx="12">
                  <c:v>11655.349769999999</c:v>
                </c:pt>
                <c:pt idx="13">
                  <c:v>1254.3741999999993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F1-4538-A25D-E7701F891F2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>
                <a:solidFill>
                  <a:schemeClr val="tx2"/>
                </a:solidFill>
              </a:rPr>
              <a:t>Instalovaný výkon v krajích ČR</a:t>
            </a:r>
            <a:r>
              <a:rPr lang="cs-CZ" sz="1000">
                <a:solidFill>
                  <a:schemeClr val="tx2"/>
                </a:solidFill>
              </a:rPr>
              <a:t> </a:t>
            </a:r>
            <a:r>
              <a:rPr lang="en-US" sz="1000">
                <a:solidFill>
                  <a:schemeClr val="tx2"/>
                </a:solidFill>
              </a:rPr>
              <a:t>(</a:t>
            </a:r>
            <a:r>
              <a:rPr lang="cs-CZ" sz="1000">
                <a:solidFill>
                  <a:schemeClr val="tx2"/>
                </a:solidFill>
              </a:rPr>
              <a:t>M</a:t>
            </a:r>
            <a:r>
              <a:rPr lang="en-US" sz="1000">
                <a:solidFill>
                  <a:schemeClr val="tx2"/>
                </a:solidFill>
              </a:rPr>
              <a:t>W</a:t>
            </a:r>
            <a:r>
              <a:rPr lang="cs-CZ" sz="1000" baseline="-25000">
                <a:solidFill>
                  <a:schemeClr val="tx2"/>
                </a:solidFill>
              </a:rPr>
              <a:t>t</a:t>
            </a:r>
            <a:r>
              <a:rPr lang="en-US" sz="1000">
                <a:solidFill>
                  <a:schemeClr val="tx2"/>
                </a:solidFill>
              </a:rPr>
              <a:t>)</a:t>
            </a:r>
          </a:p>
        </c:rich>
      </c:tx>
      <c:layout>
        <c:manualLayout>
          <c:xMode val="edge"/>
          <c:yMode val="edge"/>
          <c:x val="1.6921397006453595E-3"/>
          <c:y val="1.896910537189562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92474673493838E-2"/>
          <c:y val="0.14708329244079391"/>
          <c:w val="0.90821391888190195"/>
          <c:h val="0.48846027909877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'6'!$A$23</c:f>
              <c:strCache>
                <c:ptCount val="1"/>
                <c:pt idx="0">
                  <c:v>PHA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'6'!$A$23:$A$36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'6'!$B$23</c:f>
              <c:numCache>
                <c:formatCode>General</c:formatCode>
                <c:ptCount val="1"/>
                <c:pt idx="0">
                  <c:v>1620.8312000000008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5A-48F7-8E09-CF5ED967ED24}"/>
            </c:ext>
          </c:extLst>
        </c:ser>
        <c:ser>
          <c:idx val="1"/>
          <c:order val="1"/>
          <c:tx>
            <c:strRef>
              <c:f>'6'!$A$24</c:f>
              <c:strCache>
                <c:ptCount val="1"/>
                <c:pt idx="0">
                  <c:v>JHČ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('6'!$B$22,'6'!$B$24)</c:f>
              <c:numCache>
                <c:formatCode>General</c:formatCode>
                <c:ptCount val="2"/>
                <c:pt idx="1">
                  <c:v>1880.2739999999999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A-48F7-8E09-CF5ED967ED24}"/>
            </c:ext>
          </c:extLst>
        </c:ser>
        <c:ser>
          <c:idx val="2"/>
          <c:order val="2"/>
          <c:tx>
            <c:strRef>
              <c:f>'6'!$A$25</c:f>
              <c:strCache>
                <c:ptCount val="1"/>
                <c:pt idx="0">
                  <c:v>JHM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('6'!$B$22,'6'!$B$22,'6'!$B$25)</c:f>
              <c:numCache>
                <c:formatCode>General</c:formatCode>
                <c:ptCount val="3"/>
                <c:pt idx="2">
                  <c:v>1556.3493599999993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5A-48F7-8E09-CF5ED967ED24}"/>
            </c:ext>
          </c:extLst>
        </c:ser>
        <c:ser>
          <c:idx val="3"/>
          <c:order val="3"/>
          <c:tx>
            <c:strRef>
              <c:f>'6'!$A$26</c:f>
              <c:strCache>
                <c:ptCount val="1"/>
                <c:pt idx="0">
                  <c:v>KVK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('6'!$B$22,'6'!$B$22,'6'!$B$22,'6'!$B$26)</c:f>
              <c:numCache>
                <c:formatCode>General</c:formatCode>
                <c:ptCount val="4"/>
                <c:pt idx="3">
                  <c:v>2894.9146099999998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A-48F7-8E09-CF5ED967ED24}"/>
            </c:ext>
          </c:extLst>
        </c:ser>
        <c:ser>
          <c:idx val="4"/>
          <c:order val="4"/>
          <c:tx>
            <c:strRef>
              <c:f>'6'!$A$27</c:f>
              <c:strCache>
                <c:ptCount val="1"/>
                <c:pt idx="0">
                  <c:v>VYS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('6'!$B$22,'6'!$B$22,'6'!$B$22,'6'!$B$22,'6'!$B$27)</c:f>
              <c:numCache>
                <c:formatCode>General</c:formatCode>
                <c:ptCount val="5"/>
                <c:pt idx="4">
                  <c:v>635.4046000000003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5A-48F7-8E09-CF5ED967ED24}"/>
            </c:ext>
          </c:extLst>
        </c:ser>
        <c:ser>
          <c:idx val="5"/>
          <c:order val="5"/>
          <c:tx>
            <c:strRef>
              <c:f>'6'!$A$28</c:f>
              <c:strCache>
                <c:ptCount val="1"/>
                <c:pt idx="0">
                  <c:v>HKK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('6'!$B$22,'6'!$B$22,'6'!$B$22,'6'!$B$22,'6'!$B$22,'6'!$B$28)</c:f>
              <c:numCache>
                <c:formatCode>General</c:formatCode>
                <c:ptCount val="6"/>
                <c:pt idx="5">
                  <c:v>959.58609999999965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5A-48F7-8E09-CF5ED967ED24}"/>
            </c:ext>
          </c:extLst>
        </c:ser>
        <c:ser>
          <c:idx val="6"/>
          <c:order val="6"/>
          <c:tx>
            <c:strRef>
              <c:f>'6'!$A$29</c:f>
              <c:strCache>
                <c:ptCount val="1"/>
                <c:pt idx="0">
                  <c:v>LBK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('6'!$B$22,'6'!$B$22,'6'!$B$22,'6'!$B$22,'6'!$B$22,'6'!$B$22,'6'!$B$29)</c:f>
              <c:numCache>
                <c:formatCode>General</c:formatCode>
                <c:ptCount val="7"/>
                <c:pt idx="6">
                  <c:v>375.01440000000014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5A-48F7-8E09-CF5ED967ED24}"/>
            </c:ext>
          </c:extLst>
        </c:ser>
        <c:ser>
          <c:idx val="7"/>
          <c:order val="7"/>
          <c:tx>
            <c:strRef>
              <c:f>'6'!$A$30</c:f>
              <c:strCache>
                <c:ptCount val="1"/>
                <c:pt idx="0">
                  <c:v>MSK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('6'!$B$22,'6'!$B$22,'6'!$B$22,'6'!$B$22,'6'!$B$22,'6'!$B$22,'6'!$B$22,'6'!$B$30)</c:f>
              <c:numCache>
                <c:formatCode>General</c:formatCode>
                <c:ptCount val="8"/>
                <c:pt idx="7">
                  <c:v>3646.1022700000017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5A-48F7-8E09-CF5ED967ED24}"/>
            </c:ext>
          </c:extLst>
        </c:ser>
        <c:ser>
          <c:idx val="8"/>
          <c:order val="8"/>
          <c:tx>
            <c:strRef>
              <c:f>'6'!$A$31</c:f>
              <c:strCache>
                <c:ptCount val="1"/>
                <c:pt idx="0">
                  <c:v>OLK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val>
            <c:numRef>
              <c:f>('6'!$B$22,'6'!$B$22,'6'!$B$22,'6'!$B$22,'6'!$B$22,'6'!$B$22,'6'!$B$22,'6'!$B$22,'6'!$B$31)</c:f>
              <c:numCache>
                <c:formatCode>General</c:formatCode>
                <c:ptCount val="9"/>
                <c:pt idx="8">
                  <c:v>1176.7671500000004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35A-48F7-8E09-CF5ED967ED24}"/>
            </c:ext>
          </c:extLst>
        </c:ser>
        <c:ser>
          <c:idx val="9"/>
          <c:order val="9"/>
          <c:tx>
            <c:strRef>
              <c:f>'6'!$A$32</c:f>
              <c:strCache>
                <c:ptCount val="1"/>
                <c:pt idx="0">
                  <c:v>PAK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val>
            <c:numRef>
              <c:f>('6'!$B$22,'6'!$B$22,'6'!$B$22,'6'!$B$22,'6'!$B$22,'6'!$B$22,'6'!$B$22,'6'!$B$22,'6'!$B$22,'6'!$B$32)</c:f>
              <c:numCache>
                <c:formatCode>General</c:formatCode>
                <c:ptCount val="10"/>
                <c:pt idx="9">
                  <c:v>3532.8959099999993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5A-48F7-8E09-CF5ED967ED24}"/>
            </c:ext>
          </c:extLst>
        </c:ser>
        <c:ser>
          <c:idx val="10"/>
          <c:order val="10"/>
          <c:tx>
            <c:strRef>
              <c:f>'6'!$A$33</c:f>
              <c:strCache>
                <c:ptCount val="1"/>
                <c:pt idx="0">
                  <c:v>PLK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val>
            <c:numRef>
              <c:f>('6'!$B$22,'6'!$B$22,'6'!$B$22,'6'!$B$22,'6'!$B$22,'6'!$B$22,'6'!$B$22,'6'!$B$22,'6'!$B$22,'6'!$B$22,'6'!$B$33)</c:f>
              <c:numCache>
                <c:formatCode>General</c:formatCode>
                <c:ptCount val="11"/>
                <c:pt idx="10">
                  <c:v>1031.0458000000006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5A-48F7-8E09-CF5ED967ED24}"/>
            </c:ext>
          </c:extLst>
        </c:ser>
        <c:ser>
          <c:idx val="11"/>
          <c:order val="11"/>
          <c:tx>
            <c:strRef>
              <c:f>'6'!$A$34</c:f>
              <c:strCache>
                <c:ptCount val="1"/>
                <c:pt idx="0">
                  <c:v>STČ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val>
            <c:numRef>
              <c:f>('6'!$B$22,'6'!$B$22,'6'!$B$22,'6'!$B$22,'6'!$B$22,'6'!$B$22,'6'!$B$22,'6'!$B$22,'6'!$B$22,'6'!$B$22,'6'!$B$22,'6'!$B$34)</c:f>
              <c:numCache>
                <c:formatCode>General</c:formatCode>
                <c:ptCount val="12"/>
                <c:pt idx="11">
                  <c:v>4511.4262600000011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5A-48F7-8E09-CF5ED967ED24}"/>
            </c:ext>
          </c:extLst>
        </c:ser>
        <c:ser>
          <c:idx val="12"/>
          <c:order val="12"/>
          <c:tx>
            <c:strRef>
              <c:f>'6'!$A$35</c:f>
              <c:strCache>
                <c:ptCount val="1"/>
                <c:pt idx="0">
                  <c:v>ULK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val>
            <c:numRef>
              <c:f>('6'!$B$22,'6'!$B$22,'6'!$B$22,'6'!$B$22,'6'!$B$22,'6'!$B$22,'6'!$B$22,'6'!$B$22,'6'!$B$22,'6'!$B$22,'6'!$B$22,'6'!$B$22,'6'!$B$35)</c:f>
              <c:numCache>
                <c:formatCode>General</c:formatCode>
                <c:ptCount val="13"/>
                <c:pt idx="12">
                  <c:v>11655.349769999999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5A-48F7-8E09-CF5ED967ED24}"/>
            </c:ext>
          </c:extLst>
        </c:ser>
        <c:ser>
          <c:idx val="13"/>
          <c:order val="13"/>
          <c:tx>
            <c:strRef>
              <c:f>'6'!$A$36</c:f>
              <c:strCache>
                <c:ptCount val="1"/>
                <c:pt idx="0">
                  <c:v>ZLK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val>
            <c:numRef>
              <c:f>('6'!$B$22,'6'!$B$22,'6'!$B$22,'6'!$B$22,'6'!$B$22,'6'!$B$22,'6'!$B$22,'6'!$B$22,'6'!$B$22,'6'!$B$22,'6'!$B$22,'6'!$B$22,'6'!$B$22,'6'!$B$36)</c:f>
              <c:numCache>
                <c:formatCode>General</c:formatCode>
                <c:ptCount val="14"/>
                <c:pt idx="13">
                  <c:v>1254.3741999999993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5A-48F7-8E09-CF5ED967E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5305216"/>
        <c:axId val="235307008"/>
      </c:barChart>
      <c:catAx>
        <c:axId val="23530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5307008"/>
        <c:crosses val="autoZero"/>
        <c:auto val="1"/>
        <c:lblAlgn val="ctr"/>
        <c:lblOffset val="100"/>
        <c:noMultiLvlLbl val="0"/>
      </c:catAx>
      <c:valAx>
        <c:axId val="235307008"/>
        <c:scaling>
          <c:orientation val="minMax"/>
          <c:max val="12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53052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Výroba tepla brutto (TJ)</a:t>
            </a:r>
          </a:p>
        </c:rich>
      </c:tx>
      <c:layout>
        <c:manualLayout>
          <c:xMode val="edge"/>
          <c:yMode val="edge"/>
          <c:x val="1.1066787664470309E-3"/>
          <c:y val="2.47076504548380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017283830656289E-2"/>
          <c:y val="0.12971516488789958"/>
          <c:w val="0.88372446509658709"/>
          <c:h val="0.779772475612543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'4.1'!$A$8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val>
            <c:numRef>
              <c:f>'4.1'!$B$8:$M$8</c:f>
              <c:numCache>
                <c:formatCode>#\ ##0.0</c:formatCode>
                <c:ptCount val="12"/>
                <c:pt idx="0">
                  <c:v>2958.6012620000001</c:v>
                </c:pt>
                <c:pt idx="1">
                  <c:v>2488.1244840000013</c:v>
                </c:pt>
                <c:pt idx="2">
                  <c:v>2626.1892549999998</c:v>
                </c:pt>
                <c:pt idx="3">
                  <c:v>2319.7802729999994</c:v>
                </c:pt>
                <c:pt idx="4">
                  <c:v>2203.5956900000001</c:v>
                </c:pt>
                <c:pt idx="5">
                  <c:v>1856.0857399999998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8-4443-B1B5-C616D93B0609}"/>
            </c:ext>
          </c:extLst>
        </c:ser>
        <c:ser>
          <c:idx val="1"/>
          <c:order val="1"/>
          <c:tx>
            <c:strRef>
              <c:f>'4.1'!$A$9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rgbClr val="596387"/>
            </a:solidFill>
          </c:spPr>
          <c:invertIfNegative val="0"/>
          <c:val>
            <c:numRef>
              <c:f>'4.1'!$B$9:$M$9</c:f>
              <c:numCache>
                <c:formatCode>#\ ##0.0</c:formatCode>
                <c:ptCount val="12"/>
                <c:pt idx="0">
                  <c:v>417.90515199999976</c:v>
                </c:pt>
                <c:pt idx="1">
                  <c:v>368.13826199999983</c:v>
                </c:pt>
                <c:pt idx="2">
                  <c:v>378.70516100000054</c:v>
                </c:pt>
                <c:pt idx="3">
                  <c:v>343.06147800000002</c:v>
                </c:pt>
                <c:pt idx="4">
                  <c:v>310.40506599999986</c:v>
                </c:pt>
                <c:pt idx="5">
                  <c:v>273.94320500000009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8-4443-B1B5-C616D93B0609}"/>
            </c:ext>
          </c:extLst>
        </c:ser>
        <c:ser>
          <c:idx val="2"/>
          <c:order val="2"/>
          <c:tx>
            <c:strRef>
              <c:f>'4.1'!$A$10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val>
            <c:numRef>
              <c:f>'4.1'!$B$10:$M$10</c:f>
              <c:numCache>
                <c:formatCode>#\ ##0.0</c:formatCode>
                <c:ptCount val="12"/>
                <c:pt idx="0">
                  <c:v>1132.8246729999998</c:v>
                </c:pt>
                <c:pt idx="1">
                  <c:v>936.15683799999988</c:v>
                </c:pt>
                <c:pt idx="2">
                  <c:v>740.02305699999988</c:v>
                </c:pt>
                <c:pt idx="3">
                  <c:v>606.10643899999991</c:v>
                </c:pt>
                <c:pt idx="4">
                  <c:v>387.11199399999998</c:v>
                </c:pt>
                <c:pt idx="5">
                  <c:v>282.43161199999997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98-4443-B1B5-C616D93B0609}"/>
            </c:ext>
          </c:extLst>
        </c:ser>
        <c:ser>
          <c:idx val="3"/>
          <c:order val="3"/>
          <c:tx>
            <c:strRef>
              <c:f>'4.1'!$A$11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'4.1'!$B$11:$M$11</c:f>
              <c:numCache>
                <c:formatCode>#\ ##0.0</c:formatCode>
                <c:ptCount val="12"/>
                <c:pt idx="0">
                  <c:v>1.9234230000000001</c:v>
                </c:pt>
                <c:pt idx="1">
                  <c:v>2.4976939999999996</c:v>
                </c:pt>
                <c:pt idx="2">
                  <c:v>5.2873039999999989</c:v>
                </c:pt>
                <c:pt idx="3">
                  <c:v>9.5046250000000025</c:v>
                </c:pt>
                <c:pt idx="4">
                  <c:v>8.3500200000000007</c:v>
                </c:pt>
                <c:pt idx="5">
                  <c:v>7.7416490000000007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98-4443-B1B5-C616D93B0609}"/>
            </c:ext>
          </c:extLst>
        </c:ser>
        <c:ser>
          <c:idx val="4"/>
          <c:order val="4"/>
          <c:tx>
            <c:strRef>
              <c:f>'4.1'!$A$12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'4.1'!$B$12:$M$12</c:f>
              <c:numCache>
                <c:formatCode>#\ ##0.0</c:formatCode>
                <c:ptCount val="12"/>
                <c:pt idx="0">
                  <c:v>3.1036269999999999</c:v>
                </c:pt>
                <c:pt idx="1">
                  <c:v>3.2135160000000003</c:v>
                </c:pt>
                <c:pt idx="2">
                  <c:v>3.852026</c:v>
                </c:pt>
                <c:pt idx="3">
                  <c:v>3.2529910000000002</c:v>
                </c:pt>
                <c:pt idx="4">
                  <c:v>3.594843</c:v>
                </c:pt>
                <c:pt idx="5">
                  <c:v>4.996569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98-4443-B1B5-C616D93B0609}"/>
            </c:ext>
          </c:extLst>
        </c:ser>
        <c:ser>
          <c:idx val="5"/>
          <c:order val="5"/>
          <c:tx>
            <c:strRef>
              <c:f>'4.1'!$A$13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'4.1'!$B$13:$M$13</c:f>
              <c:numCache>
                <c:formatCode>#\ ##0.0</c:formatCode>
                <c:ptCount val="12"/>
                <c:pt idx="0">
                  <c:v>4.3781E-2</c:v>
                </c:pt>
                <c:pt idx="1">
                  <c:v>3.6896999999999999E-2</c:v>
                </c:pt>
                <c:pt idx="2">
                  <c:v>4.0223000000000002E-2</c:v>
                </c:pt>
                <c:pt idx="3">
                  <c:v>8.2129999999999995E-2</c:v>
                </c:pt>
                <c:pt idx="4">
                  <c:v>9.727899999999999E-2</c:v>
                </c:pt>
                <c:pt idx="5">
                  <c:v>0.11091600000000001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98-4443-B1B5-C616D93B0609}"/>
            </c:ext>
          </c:extLst>
        </c:ser>
        <c:ser>
          <c:idx val="6"/>
          <c:order val="6"/>
          <c:tx>
            <c:strRef>
              <c:f>'4.1'!$A$14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'4.1'!$B$14:$M$14</c:f>
              <c:numCache>
                <c:formatCode>#\ ##0.0</c:formatCode>
                <c:ptCount val="12"/>
                <c:pt idx="0">
                  <c:v>7404.1896450000004</c:v>
                </c:pt>
                <c:pt idx="1">
                  <c:v>5599.5513239999991</c:v>
                </c:pt>
                <c:pt idx="2">
                  <c:v>4897.6538010000004</c:v>
                </c:pt>
                <c:pt idx="3">
                  <c:v>3855.998861999999</c:v>
                </c:pt>
                <c:pt idx="4">
                  <c:v>2464.4957949999998</c:v>
                </c:pt>
                <c:pt idx="5">
                  <c:v>1827.4013779999998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98-4443-B1B5-C616D93B0609}"/>
            </c:ext>
          </c:extLst>
        </c:ser>
        <c:ser>
          <c:idx val="7"/>
          <c:order val="7"/>
          <c:tx>
            <c:strRef>
              <c:f>'4.1'!$A$15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'4.1'!$B$15:$M$15</c:f>
              <c:numCache>
                <c:formatCode>#\ ##0.0</c:formatCode>
                <c:ptCount val="12"/>
                <c:pt idx="0">
                  <c:v>240.68100000000001</c:v>
                </c:pt>
                <c:pt idx="1">
                  <c:v>196.22900000000001</c:v>
                </c:pt>
                <c:pt idx="2">
                  <c:v>190.67699999999999</c:v>
                </c:pt>
                <c:pt idx="3">
                  <c:v>151.12200000000001</c:v>
                </c:pt>
                <c:pt idx="4">
                  <c:v>79.814999999999998</c:v>
                </c:pt>
                <c:pt idx="5">
                  <c:v>46.686999999999998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098-4443-B1B5-C616D93B0609}"/>
            </c:ext>
          </c:extLst>
        </c:ser>
        <c:ser>
          <c:idx val="8"/>
          <c:order val="8"/>
          <c:tx>
            <c:strRef>
              <c:f>'4.1'!$A$16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val>
            <c:numRef>
              <c:f>'4.1'!$B$16:$M$16</c:f>
              <c:numCache>
                <c:formatCode>#\ 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98-4443-B1B5-C616D93B0609}"/>
            </c:ext>
          </c:extLst>
        </c:ser>
        <c:ser>
          <c:idx val="9"/>
          <c:order val="9"/>
          <c:tx>
            <c:strRef>
              <c:f>'4.1'!$A$17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val>
            <c:numRef>
              <c:f>'4.1'!$B$17:$M$17</c:f>
              <c:numCache>
                <c:formatCode>#\ ##0.0</c:formatCode>
                <c:ptCount val="12"/>
                <c:pt idx="0">
                  <c:v>630.43397899999991</c:v>
                </c:pt>
                <c:pt idx="1">
                  <c:v>598.36847799999987</c:v>
                </c:pt>
                <c:pt idx="2">
                  <c:v>481.81433499999997</c:v>
                </c:pt>
                <c:pt idx="3">
                  <c:v>404.52743200000003</c:v>
                </c:pt>
                <c:pt idx="4">
                  <c:v>603.85010999999997</c:v>
                </c:pt>
                <c:pt idx="5">
                  <c:v>595.57614700000011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098-4443-B1B5-C616D93B0609}"/>
            </c:ext>
          </c:extLst>
        </c:ser>
        <c:ser>
          <c:idx val="10"/>
          <c:order val="10"/>
          <c:tx>
            <c:strRef>
              <c:f>'4.1'!$A$18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val>
            <c:numRef>
              <c:f>'4.1'!$B$18:$M$18</c:f>
              <c:numCache>
                <c:formatCode>#\ ##0.0</c:formatCode>
                <c:ptCount val="12"/>
                <c:pt idx="0">
                  <c:v>52.931061999999997</c:v>
                </c:pt>
                <c:pt idx="1">
                  <c:v>44.092030000000001</c:v>
                </c:pt>
                <c:pt idx="2">
                  <c:v>17.223627</c:v>
                </c:pt>
                <c:pt idx="3">
                  <c:v>37.442453</c:v>
                </c:pt>
                <c:pt idx="4">
                  <c:v>13.237544</c:v>
                </c:pt>
                <c:pt idx="5">
                  <c:v>2.7696000000000001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98-4443-B1B5-C616D93B0609}"/>
            </c:ext>
          </c:extLst>
        </c:ser>
        <c:ser>
          <c:idx val="11"/>
          <c:order val="11"/>
          <c:tx>
            <c:strRef>
              <c:f>'4.1'!$A$19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val>
            <c:numRef>
              <c:f>'4.1'!$B$19:$M$19</c:f>
              <c:numCache>
                <c:formatCode>#\ ##0.0</c:formatCode>
                <c:ptCount val="12"/>
                <c:pt idx="0">
                  <c:v>477.45941700000003</c:v>
                </c:pt>
                <c:pt idx="1">
                  <c:v>418.184775</c:v>
                </c:pt>
                <c:pt idx="2">
                  <c:v>397.73041999999998</c:v>
                </c:pt>
                <c:pt idx="3">
                  <c:v>410.53683900000004</c:v>
                </c:pt>
                <c:pt idx="4">
                  <c:v>370.23170099999999</c:v>
                </c:pt>
                <c:pt idx="5">
                  <c:v>350.67377600000003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098-4443-B1B5-C616D93B0609}"/>
            </c:ext>
          </c:extLst>
        </c:ser>
        <c:ser>
          <c:idx val="12"/>
          <c:order val="12"/>
          <c:tx>
            <c:strRef>
              <c:f>'4.1'!$A$20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chemeClr val="tx2"/>
              </a:fgClr>
              <a:bgClr>
                <a:schemeClr val="bg1"/>
              </a:bgClr>
            </a:pattFill>
          </c:spPr>
          <c:invertIfNegative val="0"/>
          <c:val>
            <c:numRef>
              <c:f>'4.1'!$B$20:$M$20</c:f>
              <c:numCache>
                <c:formatCode>#\ ##0.0</c:formatCode>
                <c:ptCount val="12"/>
                <c:pt idx="0">
                  <c:v>546.72830700000009</c:v>
                </c:pt>
                <c:pt idx="1">
                  <c:v>500.55346299999985</c:v>
                </c:pt>
                <c:pt idx="2">
                  <c:v>556.60201900000015</c:v>
                </c:pt>
                <c:pt idx="3">
                  <c:v>533.71539799999994</c:v>
                </c:pt>
                <c:pt idx="4">
                  <c:v>541.84028400000011</c:v>
                </c:pt>
                <c:pt idx="5">
                  <c:v>485.55307799999997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098-4443-B1B5-C616D93B0609}"/>
            </c:ext>
          </c:extLst>
        </c:ser>
        <c:ser>
          <c:idx val="13"/>
          <c:order val="13"/>
          <c:tx>
            <c:strRef>
              <c:f>'4.1'!$A$21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val>
            <c:numRef>
              <c:f>'4.1'!$B$21:$M$21</c:f>
              <c:numCache>
                <c:formatCode>#\ ##0.0</c:formatCode>
                <c:ptCount val="12"/>
                <c:pt idx="0">
                  <c:v>1.23E-3</c:v>
                </c:pt>
                <c:pt idx="1">
                  <c:v>1.9E-3</c:v>
                </c:pt>
                <c:pt idx="2">
                  <c:v>2.4559999999999998E-2</c:v>
                </c:pt>
                <c:pt idx="3">
                  <c:v>9.4420000000000004E-2</c:v>
                </c:pt>
                <c:pt idx="4">
                  <c:v>0.14515999999999998</c:v>
                </c:pt>
                <c:pt idx="5">
                  <c:v>0.15884000000000001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098-4443-B1B5-C616D93B0609}"/>
            </c:ext>
          </c:extLst>
        </c:ser>
        <c:ser>
          <c:idx val="14"/>
          <c:order val="14"/>
          <c:tx>
            <c:strRef>
              <c:f>'4.1'!$A$22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val>
            <c:numRef>
              <c:f>'4.1'!$B$22:$M$22</c:f>
              <c:numCache>
                <c:formatCode>#\ ##0.0</c:formatCode>
                <c:ptCount val="12"/>
                <c:pt idx="0">
                  <c:v>69.142902000000007</c:v>
                </c:pt>
                <c:pt idx="1">
                  <c:v>35.116028</c:v>
                </c:pt>
                <c:pt idx="2">
                  <c:v>10.987052</c:v>
                </c:pt>
                <c:pt idx="3">
                  <c:v>8.5657179999999986</c:v>
                </c:pt>
                <c:pt idx="4">
                  <c:v>3.9430379999999996</c:v>
                </c:pt>
                <c:pt idx="5">
                  <c:v>9.2824279999999977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098-4443-B1B5-C616D93B0609}"/>
            </c:ext>
          </c:extLst>
        </c:ser>
        <c:ser>
          <c:idx val="15"/>
          <c:order val="15"/>
          <c:tx>
            <c:strRef>
              <c:f>'4.1'!$A$23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rgbClr val="E86159"/>
              </a:fgClr>
              <a:bgClr>
                <a:schemeClr val="bg1"/>
              </a:bgClr>
            </a:pattFill>
          </c:spPr>
          <c:invertIfNegative val="0"/>
          <c:val>
            <c:numRef>
              <c:f>'4.1'!$B$23:$M$23</c:f>
              <c:numCache>
                <c:formatCode>#\ ##0.0</c:formatCode>
                <c:ptCount val="12"/>
                <c:pt idx="0">
                  <c:v>5131.5099439999976</c:v>
                </c:pt>
                <c:pt idx="1">
                  <c:v>3656.4952939999971</c:v>
                </c:pt>
                <c:pt idx="2">
                  <c:v>2777.7615660000001</c:v>
                </c:pt>
                <c:pt idx="3">
                  <c:v>2086.2972939999986</c:v>
                </c:pt>
                <c:pt idx="4">
                  <c:v>1271.644980999999</c:v>
                </c:pt>
                <c:pt idx="5">
                  <c:v>1033.5617720000005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098-4443-B1B5-C616D93B0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610944"/>
        <c:axId val="178612480"/>
      </c:barChart>
      <c:catAx>
        <c:axId val="17861094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78612480"/>
        <c:crosses val="autoZero"/>
        <c:auto val="1"/>
        <c:lblAlgn val="ctr"/>
        <c:lblOffset val="100"/>
        <c:noMultiLvlLbl val="0"/>
      </c:catAx>
      <c:valAx>
        <c:axId val="178612480"/>
        <c:scaling>
          <c:orientation val="minMax"/>
          <c:max val="2000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6350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78610944"/>
        <c:crosses val="autoZero"/>
        <c:crossBetween val="between"/>
        <c:majorUnit val="2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'4.2'!$O$7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'4.2'!$P$7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D4C-42A0-96FE-49730A1E4246}"/>
            </c:ext>
          </c:extLst>
        </c:ser>
        <c:ser>
          <c:idx val="1"/>
          <c:order val="1"/>
          <c:tx>
            <c:strRef>
              <c:f>'4.2'!$O$8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'4.2'!$P$8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D4C-42A0-96FE-49730A1E4246}"/>
            </c:ext>
          </c:extLst>
        </c:ser>
        <c:ser>
          <c:idx val="2"/>
          <c:order val="2"/>
          <c:tx>
            <c:strRef>
              <c:f>'4.2'!$O$9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'4.2'!$P$9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FD4C-42A0-96FE-49730A1E4246}"/>
            </c:ext>
          </c:extLst>
        </c:ser>
        <c:ser>
          <c:idx val="3"/>
          <c:order val="3"/>
          <c:tx>
            <c:strRef>
              <c:f>'4.2'!$O$10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'4.2'!$P$10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FD4C-42A0-96FE-49730A1E4246}"/>
            </c:ext>
          </c:extLst>
        </c:ser>
        <c:ser>
          <c:idx val="4"/>
          <c:order val="4"/>
          <c:tx>
            <c:strRef>
              <c:f>'4.2'!$O$11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'4.2'!$P$11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FD4C-42A0-96FE-49730A1E4246}"/>
            </c:ext>
          </c:extLst>
        </c:ser>
        <c:ser>
          <c:idx val="5"/>
          <c:order val="5"/>
          <c:tx>
            <c:strRef>
              <c:f>'4.2'!$O$12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'4.2'!$P$12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FD4C-42A0-96FE-49730A1E4246}"/>
            </c:ext>
          </c:extLst>
        </c:ser>
        <c:ser>
          <c:idx val="6"/>
          <c:order val="6"/>
          <c:tx>
            <c:strRef>
              <c:f>'4.2'!$O$13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'4.2'!$P$13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FD4C-42A0-96FE-49730A1E4246}"/>
            </c:ext>
          </c:extLst>
        </c:ser>
        <c:ser>
          <c:idx val="7"/>
          <c:order val="7"/>
          <c:tx>
            <c:strRef>
              <c:f>'4.2'!$O$14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'4.2'!$P$14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FD4C-42A0-96FE-49730A1E4246}"/>
            </c:ext>
          </c:extLst>
        </c:ser>
        <c:ser>
          <c:idx val="8"/>
          <c:order val="8"/>
          <c:tx>
            <c:strRef>
              <c:f>'4.2'!$O$15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'4.2'!$P$15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FD4C-42A0-96FE-49730A1E4246}"/>
            </c:ext>
          </c:extLst>
        </c:ser>
        <c:ser>
          <c:idx val="9"/>
          <c:order val="9"/>
          <c:tx>
            <c:strRef>
              <c:f>'4.2'!$O$16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'4.2'!$P$16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FD4C-42A0-96FE-49730A1E4246}"/>
            </c:ext>
          </c:extLst>
        </c:ser>
        <c:ser>
          <c:idx val="10"/>
          <c:order val="10"/>
          <c:tx>
            <c:strRef>
              <c:f>'4.2'!$O$17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'4.2'!$P$17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FD4C-42A0-96FE-49730A1E4246}"/>
            </c:ext>
          </c:extLst>
        </c:ser>
        <c:ser>
          <c:idx val="11"/>
          <c:order val="11"/>
          <c:tx>
            <c:strRef>
              <c:f>'4.2'!$O$18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'4.2'!$P$18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FD4C-42A0-96FE-49730A1E4246}"/>
            </c:ext>
          </c:extLst>
        </c:ser>
        <c:ser>
          <c:idx val="12"/>
          <c:order val="12"/>
          <c:tx>
            <c:strRef>
              <c:f>'4.2'!$O$19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'4.2'!$P$19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FD4C-42A0-96FE-49730A1E4246}"/>
            </c:ext>
          </c:extLst>
        </c:ser>
        <c:ser>
          <c:idx val="13"/>
          <c:order val="13"/>
          <c:tx>
            <c:strRef>
              <c:f>'4.2'!$O$20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'4.2'!$P$20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FD4C-42A0-96FE-49730A1E4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479040"/>
        <c:axId val="235480576"/>
      </c:barChart>
      <c:catAx>
        <c:axId val="23547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480576"/>
        <c:crosses val="autoZero"/>
        <c:auto val="1"/>
        <c:lblAlgn val="ctr"/>
        <c:lblOffset val="100"/>
        <c:noMultiLvlLbl val="0"/>
      </c:catAx>
      <c:valAx>
        <c:axId val="23548057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3547904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tx2"/>
                </a:solidFill>
              </a:defRPr>
            </a:pPr>
            <a:r>
              <a:rPr lang="cs-CZ" sz="1000">
                <a:solidFill>
                  <a:schemeClr val="tx2"/>
                </a:solidFill>
              </a:rPr>
              <a:t>Instalovaný výkon v ČR (MW</a:t>
            </a:r>
            <a:r>
              <a:rPr lang="cs-CZ" sz="1000" baseline="-25000">
                <a:solidFill>
                  <a:schemeClr val="tx2"/>
                </a:solidFill>
              </a:rPr>
              <a:t>t</a:t>
            </a:r>
            <a:r>
              <a:rPr lang="cs-CZ" sz="1000">
                <a:solidFill>
                  <a:schemeClr val="tx2"/>
                </a:solidFill>
              </a:rPr>
              <a:t>)</a:t>
            </a:r>
          </a:p>
        </c:rich>
      </c:tx>
      <c:layout>
        <c:manualLayout>
          <c:xMode val="edge"/>
          <c:yMode val="edge"/>
          <c:x val="2.1198696001707E-3"/>
          <c:y val="3.40715654900649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332167930714694E-2"/>
          <c:y val="0.16578678264711025"/>
          <c:w val="0.88757812783102241"/>
          <c:h val="0.709397715774285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'6'!$A$7</c:f>
              <c:strCache>
                <c:ptCount val="1"/>
                <c:pt idx="0">
                  <c:v>Hlavní město Praha (PHA)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'6'!$B$7:$M$7</c:f>
              <c:numCache>
                <c:formatCode>#\ ##0.0</c:formatCode>
                <c:ptCount val="12"/>
                <c:pt idx="0">
                  <c:v>1621.0122000000008</c:v>
                </c:pt>
                <c:pt idx="1">
                  <c:v>1620.9737000000009</c:v>
                </c:pt>
                <c:pt idx="2">
                  <c:v>1620.9360000000006</c:v>
                </c:pt>
                <c:pt idx="3">
                  <c:v>1620.8660000000009</c:v>
                </c:pt>
                <c:pt idx="4">
                  <c:v>1620.8702000000008</c:v>
                </c:pt>
                <c:pt idx="5">
                  <c:v>1620.8312000000008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0D-4DC0-A3DF-71286D468598}"/>
            </c:ext>
          </c:extLst>
        </c:ser>
        <c:ser>
          <c:idx val="1"/>
          <c:order val="1"/>
          <c:tx>
            <c:strRef>
              <c:f>'6'!$A$8</c:f>
              <c:strCache>
                <c:ptCount val="1"/>
                <c:pt idx="0">
                  <c:v>Jihočeský kraj (JHČ)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'6'!$B$8:$M$8</c:f>
              <c:numCache>
                <c:formatCode>#\ ##0.0</c:formatCode>
                <c:ptCount val="12"/>
                <c:pt idx="0">
                  <c:v>2018.473</c:v>
                </c:pt>
                <c:pt idx="1">
                  <c:v>2015.8610000000003</c:v>
                </c:pt>
                <c:pt idx="2">
                  <c:v>2016.4690000000003</c:v>
                </c:pt>
                <c:pt idx="3">
                  <c:v>2018.4590000000003</c:v>
                </c:pt>
                <c:pt idx="4">
                  <c:v>2018.4590000000003</c:v>
                </c:pt>
                <c:pt idx="5">
                  <c:v>1880.2739999999999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0D-4DC0-A3DF-71286D468598}"/>
            </c:ext>
          </c:extLst>
        </c:ser>
        <c:ser>
          <c:idx val="2"/>
          <c:order val="2"/>
          <c:tx>
            <c:strRef>
              <c:f>'6'!$A$9</c:f>
              <c:strCache>
                <c:ptCount val="1"/>
                <c:pt idx="0">
                  <c:v>Jihomoravský kraj (JHM)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'6'!$B$9:$M$9</c:f>
              <c:numCache>
                <c:formatCode>#\ ##0.0</c:formatCode>
                <c:ptCount val="12"/>
                <c:pt idx="0">
                  <c:v>1559.4893599999994</c:v>
                </c:pt>
                <c:pt idx="1">
                  <c:v>1559.0893599999993</c:v>
                </c:pt>
                <c:pt idx="2">
                  <c:v>1559.0893599999993</c:v>
                </c:pt>
                <c:pt idx="3">
                  <c:v>1556.3493599999993</c:v>
                </c:pt>
                <c:pt idx="4">
                  <c:v>1556.3493599999993</c:v>
                </c:pt>
                <c:pt idx="5">
                  <c:v>1556.3493599999993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0D-4DC0-A3DF-71286D468598}"/>
            </c:ext>
          </c:extLst>
        </c:ser>
        <c:ser>
          <c:idx val="3"/>
          <c:order val="3"/>
          <c:tx>
            <c:strRef>
              <c:f>'6'!$A$10</c:f>
              <c:strCache>
                <c:ptCount val="1"/>
                <c:pt idx="0">
                  <c:v>Karlovarský kraj (KVK)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'6'!$B$10:$M$10</c:f>
              <c:numCache>
                <c:formatCode>#\ ##0.0</c:formatCode>
                <c:ptCount val="12"/>
                <c:pt idx="0">
                  <c:v>2874.46353</c:v>
                </c:pt>
                <c:pt idx="1">
                  <c:v>2874.46353</c:v>
                </c:pt>
                <c:pt idx="2">
                  <c:v>2876.6235299999998</c:v>
                </c:pt>
                <c:pt idx="3">
                  <c:v>2894.9146099999998</c:v>
                </c:pt>
                <c:pt idx="4">
                  <c:v>2894.9146099999998</c:v>
                </c:pt>
                <c:pt idx="5">
                  <c:v>2894.9146099999998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0D-4DC0-A3DF-71286D468598}"/>
            </c:ext>
          </c:extLst>
        </c:ser>
        <c:ser>
          <c:idx val="4"/>
          <c:order val="4"/>
          <c:tx>
            <c:strRef>
              <c:f>'6'!$A$11</c:f>
              <c:strCache>
                <c:ptCount val="1"/>
                <c:pt idx="0">
                  <c:v>Kraj Vysočina (VYS)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'6'!$B$11:$M$11</c:f>
              <c:numCache>
                <c:formatCode>#\ ##0.0</c:formatCode>
                <c:ptCount val="12"/>
                <c:pt idx="0">
                  <c:v>635.31010000000026</c:v>
                </c:pt>
                <c:pt idx="1">
                  <c:v>635.26670000000024</c:v>
                </c:pt>
                <c:pt idx="2">
                  <c:v>635.26670000000024</c:v>
                </c:pt>
                <c:pt idx="3">
                  <c:v>635.51610000000028</c:v>
                </c:pt>
                <c:pt idx="4">
                  <c:v>635.51670000000024</c:v>
                </c:pt>
                <c:pt idx="5">
                  <c:v>635.4046000000003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0D-4DC0-A3DF-71286D468598}"/>
            </c:ext>
          </c:extLst>
        </c:ser>
        <c:ser>
          <c:idx val="5"/>
          <c:order val="5"/>
          <c:tx>
            <c:strRef>
              <c:f>'6'!$A$12</c:f>
              <c:strCache>
                <c:ptCount val="1"/>
                <c:pt idx="0">
                  <c:v>Královéhradecký kraj (HKK)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'6'!$B$12:$M$12</c:f>
              <c:numCache>
                <c:formatCode>#\ ##0.0</c:formatCode>
                <c:ptCount val="12"/>
                <c:pt idx="0">
                  <c:v>947.34409999999957</c:v>
                </c:pt>
                <c:pt idx="1">
                  <c:v>960.63409999999965</c:v>
                </c:pt>
                <c:pt idx="2">
                  <c:v>960.63409999999965</c:v>
                </c:pt>
                <c:pt idx="3">
                  <c:v>960.33709999999962</c:v>
                </c:pt>
                <c:pt idx="4">
                  <c:v>960.33709999999962</c:v>
                </c:pt>
                <c:pt idx="5">
                  <c:v>959.58609999999965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0D-4DC0-A3DF-71286D468598}"/>
            </c:ext>
          </c:extLst>
        </c:ser>
        <c:ser>
          <c:idx val="6"/>
          <c:order val="6"/>
          <c:tx>
            <c:strRef>
              <c:f>'6'!$A$13</c:f>
              <c:strCache>
                <c:ptCount val="1"/>
                <c:pt idx="0">
                  <c:v>Liberecký kraj (LBK)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'6'!$B$13:$M$13</c:f>
              <c:numCache>
                <c:formatCode>#\ ##0.0</c:formatCode>
                <c:ptCount val="12"/>
                <c:pt idx="0">
                  <c:v>468.78640000000013</c:v>
                </c:pt>
                <c:pt idx="1">
                  <c:v>468.75240000000014</c:v>
                </c:pt>
                <c:pt idx="2">
                  <c:v>494.78640000000013</c:v>
                </c:pt>
                <c:pt idx="3">
                  <c:v>375.92340000000013</c:v>
                </c:pt>
                <c:pt idx="4">
                  <c:v>375.55540000000013</c:v>
                </c:pt>
                <c:pt idx="5">
                  <c:v>375.01440000000014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0D-4DC0-A3DF-71286D468598}"/>
            </c:ext>
          </c:extLst>
        </c:ser>
        <c:ser>
          <c:idx val="7"/>
          <c:order val="7"/>
          <c:tx>
            <c:strRef>
              <c:f>'6'!$A$14</c:f>
              <c:strCache>
                <c:ptCount val="1"/>
                <c:pt idx="0">
                  <c:v>Moravskoslezský kraj (MSK)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'6'!$B$14:$M$14</c:f>
              <c:numCache>
                <c:formatCode>#\ ##0.0</c:formatCode>
                <c:ptCount val="12"/>
                <c:pt idx="0">
                  <c:v>5128.0914199999952</c:v>
                </c:pt>
                <c:pt idx="1">
                  <c:v>5118.9114199999958</c:v>
                </c:pt>
                <c:pt idx="2">
                  <c:v>3618.0584200000012</c:v>
                </c:pt>
                <c:pt idx="3">
                  <c:v>3618.1652700000009</c:v>
                </c:pt>
                <c:pt idx="4">
                  <c:v>3638.9692700000014</c:v>
                </c:pt>
                <c:pt idx="5">
                  <c:v>3646.1022700000017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0D-4DC0-A3DF-71286D468598}"/>
            </c:ext>
          </c:extLst>
        </c:ser>
        <c:ser>
          <c:idx val="8"/>
          <c:order val="8"/>
          <c:tx>
            <c:strRef>
              <c:f>'6'!$A$15</c:f>
              <c:strCache>
                <c:ptCount val="1"/>
                <c:pt idx="0">
                  <c:v>Olomoucký kraj (OLK)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val>
            <c:numRef>
              <c:f>'6'!$B$15:$M$15</c:f>
              <c:numCache>
                <c:formatCode>#\ ##0.0</c:formatCode>
                <c:ptCount val="12"/>
                <c:pt idx="0">
                  <c:v>1177.1994500000005</c:v>
                </c:pt>
                <c:pt idx="1">
                  <c:v>1175.7134500000004</c:v>
                </c:pt>
                <c:pt idx="2">
                  <c:v>1175.7134500000004</c:v>
                </c:pt>
                <c:pt idx="3">
                  <c:v>1177.8571500000003</c:v>
                </c:pt>
                <c:pt idx="4">
                  <c:v>1177.8571500000003</c:v>
                </c:pt>
                <c:pt idx="5">
                  <c:v>1176.7671500000004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0D-4DC0-A3DF-71286D468598}"/>
            </c:ext>
          </c:extLst>
        </c:ser>
        <c:ser>
          <c:idx val="9"/>
          <c:order val="9"/>
          <c:tx>
            <c:strRef>
              <c:f>'6'!$A$16</c:f>
              <c:strCache>
                <c:ptCount val="1"/>
                <c:pt idx="0">
                  <c:v>Pardubický kraj (PAK)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val>
            <c:numRef>
              <c:f>'6'!$B$16:$M$16</c:f>
              <c:numCache>
                <c:formatCode>#\ ##0.0</c:formatCode>
                <c:ptCount val="12"/>
                <c:pt idx="0">
                  <c:v>3530.6238299999995</c:v>
                </c:pt>
                <c:pt idx="1">
                  <c:v>3530.6238299999995</c:v>
                </c:pt>
                <c:pt idx="2">
                  <c:v>3692.6238299999995</c:v>
                </c:pt>
                <c:pt idx="3">
                  <c:v>3532.9659099999994</c:v>
                </c:pt>
                <c:pt idx="4">
                  <c:v>3533.8539099999994</c:v>
                </c:pt>
                <c:pt idx="5">
                  <c:v>3532.8959099999993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10D-4DC0-A3DF-71286D468598}"/>
            </c:ext>
          </c:extLst>
        </c:ser>
        <c:ser>
          <c:idx val="10"/>
          <c:order val="10"/>
          <c:tx>
            <c:strRef>
              <c:f>'6'!$A$17</c:f>
              <c:strCache>
                <c:ptCount val="1"/>
                <c:pt idx="0">
                  <c:v>Plzeňský kraj (PLK)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val>
            <c:numRef>
              <c:f>'6'!$B$17:$M$17</c:f>
              <c:numCache>
                <c:formatCode>#\ ##0.0</c:formatCode>
                <c:ptCount val="12"/>
                <c:pt idx="0">
                  <c:v>1030.0438000000004</c:v>
                </c:pt>
                <c:pt idx="1">
                  <c:v>1029.9818000000005</c:v>
                </c:pt>
                <c:pt idx="2">
                  <c:v>1030.2158000000004</c:v>
                </c:pt>
                <c:pt idx="3">
                  <c:v>1031.0458000000006</c:v>
                </c:pt>
                <c:pt idx="4">
                  <c:v>1031.0458000000006</c:v>
                </c:pt>
                <c:pt idx="5">
                  <c:v>1031.0458000000006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0D-4DC0-A3DF-71286D468598}"/>
            </c:ext>
          </c:extLst>
        </c:ser>
        <c:ser>
          <c:idx val="11"/>
          <c:order val="11"/>
          <c:tx>
            <c:strRef>
              <c:f>'6'!$A$18</c:f>
              <c:strCache>
                <c:ptCount val="1"/>
                <c:pt idx="0">
                  <c:v>Středočeský kraj (STČ)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val>
            <c:numRef>
              <c:f>'6'!$B$18:$M$18</c:f>
              <c:numCache>
                <c:formatCode>#\ ##0.0</c:formatCode>
                <c:ptCount val="12"/>
                <c:pt idx="0">
                  <c:v>4587.7502599999998</c:v>
                </c:pt>
                <c:pt idx="1">
                  <c:v>4586.6592599999994</c:v>
                </c:pt>
                <c:pt idx="2">
                  <c:v>4584.9092600000004</c:v>
                </c:pt>
                <c:pt idx="3">
                  <c:v>4559.9062600000007</c:v>
                </c:pt>
                <c:pt idx="4">
                  <c:v>4612.1282600000004</c:v>
                </c:pt>
                <c:pt idx="5">
                  <c:v>4511.4262600000011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0D-4DC0-A3DF-71286D468598}"/>
            </c:ext>
          </c:extLst>
        </c:ser>
        <c:ser>
          <c:idx val="12"/>
          <c:order val="12"/>
          <c:tx>
            <c:strRef>
              <c:f>'6'!$A$19</c:f>
              <c:strCache>
                <c:ptCount val="1"/>
                <c:pt idx="0">
                  <c:v>Ústecký kraj (ULK)</c:v>
                </c:pt>
              </c:strCache>
            </c:strRef>
          </c:tx>
          <c:spPr>
            <a:pattFill prst="ltUpDiag">
              <a:fgClr>
                <a:schemeClr val="tx2"/>
              </a:fgClr>
              <a:bgClr>
                <a:schemeClr val="bg1"/>
              </a:bgClr>
            </a:pattFill>
          </c:spPr>
          <c:invertIfNegative val="0"/>
          <c:val>
            <c:numRef>
              <c:f>'6'!$B$19:$M$19</c:f>
              <c:numCache>
                <c:formatCode>#\ ##0.0</c:formatCode>
                <c:ptCount val="12"/>
                <c:pt idx="0">
                  <c:v>11671.445769999998</c:v>
                </c:pt>
                <c:pt idx="1">
                  <c:v>11671.448769999997</c:v>
                </c:pt>
                <c:pt idx="2">
                  <c:v>11671.448769999997</c:v>
                </c:pt>
                <c:pt idx="3">
                  <c:v>11656.745769999998</c:v>
                </c:pt>
                <c:pt idx="4">
                  <c:v>11655.349769999999</c:v>
                </c:pt>
                <c:pt idx="5">
                  <c:v>11655.349769999999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0D-4DC0-A3DF-71286D468598}"/>
            </c:ext>
          </c:extLst>
        </c:ser>
        <c:ser>
          <c:idx val="13"/>
          <c:order val="13"/>
          <c:tx>
            <c:strRef>
              <c:f>'6'!$A$20</c:f>
              <c:strCache>
                <c:ptCount val="1"/>
                <c:pt idx="0">
                  <c:v>Zlínský kraj (ZLK)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val>
            <c:numRef>
              <c:f>'6'!$B$20:$M$20</c:f>
              <c:numCache>
                <c:formatCode>#\ ##0.0</c:formatCode>
                <c:ptCount val="12"/>
                <c:pt idx="0">
                  <c:v>1254.2861999999991</c:v>
                </c:pt>
                <c:pt idx="1">
                  <c:v>1254.3061999999991</c:v>
                </c:pt>
                <c:pt idx="2">
                  <c:v>1254.3061999999991</c:v>
                </c:pt>
                <c:pt idx="3">
                  <c:v>1254.3741999999993</c:v>
                </c:pt>
                <c:pt idx="4">
                  <c:v>1254.3741999999993</c:v>
                </c:pt>
                <c:pt idx="5">
                  <c:v>1254.3741999999993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0D-4DC0-A3DF-71286D468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5549440"/>
        <c:axId val="235550976"/>
      </c:barChart>
      <c:catAx>
        <c:axId val="23554944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5550976"/>
        <c:crosses val="autoZero"/>
        <c:auto val="1"/>
        <c:lblAlgn val="ctr"/>
        <c:lblOffset val="100"/>
        <c:noMultiLvlLbl val="0"/>
      </c:catAx>
      <c:valAx>
        <c:axId val="235550976"/>
        <c:scaling>
          <c:orientation val="minMax"/>
          <c:max val="4500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5549440"/>
        <c:crosses val="autoZero"/>
        <c:crossBetween val="between"/>
        <c:majorUnit val="5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Spotřeba tepla podle sektorů národního hospodářství </a:t>
            </a:r>
            <a:r>
              <a:rPr lang="en-US" sz="1000">
                <a:solidFill>
                  <a:schemeClr val="tx2"/>
                </a:solidFill>
              </a:rPr>
              <a:t>(</a:t>
            </a:r>
            <a:r>
              <a:rPr lang="cs-CZ" sz="1000">
                <a:solidFill>
                  <a:schemeClr val="tx2"/>
                </a:solidFill>
              </a:rPr>
              <a:t>TJ</a:t>
            </a:r>
            <a:r>
              <a:rPr lang="en-US" sz="1000">
                <a:solidFill>
                  <a:schemeClr val="tx2"/>
                </a:solidFill>
              </a:rPr>
              <a:t>)</a:t>
            </a:r>
          </a:p>
        </c:rich>
      </c:tx>
      <c:layout>
        <c:manualLayout>
          <c:xMode val="edge"/>
          <c:yMode val="edge"/>
          <c:x val="9.5311695002577176E-4"/>
          <c:y val="2.22841290795017E-2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'7.1'!$A$8</c:f>
              <c:strCache>
                <c:ptCount val="1"/>
                <c:pt idx="0">
                  <c:v>Průmysl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'7.1'!$B$8:$M$8</c:f>
              <c:numCache>
                <c:formatCode>#\ ##0.0</c:formatCode>
                <c:ptCount val="12"/>
                <c:pt idx="0">
                  <c:v>2128.857348</c:v>
                </c:pt>
                <c:pt idx="1">
                  <c:v>1702.9555239999993</c:v>
                </c:pt>
                <c:pt idx="2">
                  <c:v>1551.0701549999997</c:v>
                </c:pt>
                <c:pt idx="3">
                  <c:v>1276.6996040000004</c:v>
                </c:pt>
                <c:pt idx="4">
                  <c:v>972.9280849999999</c:v>
                </c:pt>
                <c:pt idx="5">
                  <c:v>840.10299699999985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B-49DE-A9FD-237786D95FC5}"/>
            </c:ext>
          </c:extLst>
        </c:ser>
        <c:ser>
          <c:idx val="1"/>
          <c:order val="1"/>
          <c:tx>
            <c:strRef>
              <c:f>'7.1'!$A$9</c:f>
              <c:strCache>
                <c:ptCount val="1"/>
                <c:pt idx="0">
                  <c:v>Energetika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'7.1'!$B$9:$M$9</c:f>
              <c:numCache>
                <c:formatCode>#\ ##0.0</c:formatCode>
                <c:ptCount val="12"/>
                <c:pt idx="0">
                  <c:v>312.44601900000004</c:v>
                </c:pt>
                <c:pt idx="1">
                  <c:v>186.172898</c:v>
                </c:pt>
                <c:pt idx="2">
                  <c:v>211.34939600000001</c:v>
                </c:pt>
                <c:pt idx="3">
                  <c:v>158.10350500000004</c:v>
                </c:pt>
                <c:pt idx="4">
                  <c:v>72.362124000000009</c:v>
                </c:pt>
                <c:pt idx="5">
                  <c:v>50.276534999999996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7B-49DE-A9FD-237786D95FC5}"/>
            </c:ext>
          </c:extLst>
        </c:ser>
        <c:ser>
          <c:idx val="2"/>
          <c:order val="2"/>
          <c:tx>
            <c:strRef>
              <c:f>'7.1'!$A$10</c:f>
              <c:strCache>
                <c:ptCount val="1"/>
                <c:pt idx="0">
                  <c:v>Doprava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'7.1'!$B$10:$M$10</c:f>
              <c:numCache>
                <c:formatCode>#\ ##0.0</c:formatCode>
                <c:ptCount val="12"/>
                <c:pt idx="0">
                  <c:v>109.06074499999998</c:v>
                </c:pt>
                <c:pt idx="1">
                  <c:v>87.495688000000015</c:v>
                </c:pt>
                <c:pt idx="2">
                  <c:v>71.655346000000009</c:v>
                </c:pt>
                <c:pt idx="3">
                  <c:v>52.456267999999994</c:v>
                </c:pt>
                <c:pt idx="4">
                  <c:v>21.693461000000003</c:v>
                </c:pt>
                <c:pt idx="5">
                  <c:v>10.193930000000003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7B-49DE-A9FD-237786D95FC5}"/>
            </c:ext>
          </c:extLst>
        </c:ser>
        <c:ser>
          <c:idx val="3"/>
          <c:order val="3"/>
          <c:tx>
            <c:strRef>
              <c:f>'7.1'!$A$11</c:f>
              <c:strCache>
                <c:ptCount val="1"/>
                <c:pt idx="0">
                  <c:v>Stavebnictví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'7.1'!$B$11:$M$11</c:f>
              <c:numCache>
                <c:formatCode>#\ ##0.0</c:formatCode>
                <c:ptCount val="12"/>
                <c:pt idx="0">
                  <c:v>43.342531999999999</c:v>
                </c:pt>
                <c:pt idx="1">
                  <c:v>33.799307999999996</c:v>
                </c:pt>
                <c:pt idx="2">
                  <c:v>23.30192000000001</c:v>
                </c:pt>
                <c:pt idx="3">
                  <c:v>15.246486999999998</c:v>
                </c:pt>
                <c:pt idx="4">
                  <c:v>6.1495629999999997</c:v>
                </c:pt>
                <c:pt idx="5">
                  <c:v>2.9019199999999996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7B-49DE-A9FD-237786D95FC5}"/>
            </c:ext>
          </c:extLst>
        </c:ser>
        <c:ser>
          <c:idx val="4"/>
          <c:order val="4"/>
          <c:tx>
            <c:strRef>
              <c:f>'7.1'!$A$12</c:f>
              <c:strCache>
                <c:ptCount val="1"/>
                <c:pt idx="0">
                  <c:v>Zemědělství a lesnictví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'7.1'!$B$12:$M$12</c:f>
              <c:numCache>
                <c:formatCode>#\ ##0.0</c:formatCode>
                <c:ptCount val="12"/>
                <c:pt idx="0">
                  <c:v>70.856565000000032</c:v>
                </c:pt>
                <c:pt idx="1">
                  <c:v>59.302020999999989</c:v>
                </c:pt>
                <c:pt idx="2">
                  <c:v>57.035915000000003</c:v>
                </c:pt>
                <c:pt idx="3">
                  <c:v>42.894874000000009</c:v>
                </c:pt>
                <c:pt idx="4">
                  <c:v>30.573525</c:v>
                </c:pt>
                <c:pt idx="5">
                  <c:v>24.513139000000002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7B-49DE-A9FD-237786D95FC5}"/>
            </c:ext>
          </c:extLst>
        </c:ser>
        <c:ser>
          <c:idx val="5"/>
          <c:order val="5"/>
          <c:tx>
            <c:strRef>
              <c:f>'7.1'!$A$13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'7.1'!$B$13:$M$13</c:f>
              <c:numCache>
                <c:formatCode>#\ ##0.0</c:formatCode>
                <c:ptCount val="12"/>
                <c:pt idx="0">
                  <c:v>5645.3406909999985</c:v>
                </c:pt>
                <c:pt idx="1">
                  <c:v>4314.8915880000004</c:v>
                </c:pt>
                <c:pt idx="2">
                  <c:v>3284.8303419999984</c:v>
                </c:pt>
                <c:pt idx="3">
                  <c:v>2442.8348660000001</c:v>
                </c:pt>
                <c:pt idx="4">
                  <c:v>1399.8438999999994</c:v>
                </c:pt>
                <c:pt idx="5">
                  <c:v>805.37474600000007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7B-49DE-A9FD-237786D95FC5}"/>
            </c:ext>
          </c:extLst>
        </c:ser>
        <c:ser>
          <c:idx val="6"/>
          <c:order val="6"/>
          <c:tx>
            <c:strRef>
              <c:f>'7.1'!$A$14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'7.1'!$B$14:$M$14</c:f>
              <c:numCache>
                <c:formatCode>#\ ##0.0</c:formatCode>
                <c:ptCount val="12"/>
                <c:pt idx="0">
                  <c:v>3035.3797280000035</c:v>
                </c:pt>
                <c:pt idx="1">
                  <c:v>2373.4334180000001</c:v>
                </c:pt>
                <c:pt idx="2">
                  <c:v>1858.5311140000015</c:v>
                </c:pt>
                <c:pt idx="3">
                  <c:v>1356.5901239999992</c:v>
                </c:pt>
                <c:pt idx="4">
                  <c:v>672.96367000000043</c:v>
                </c:pt>
                <c:pt idx="5">
                  <c:v>374.66110000000003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7B-49DE-A9FD-237786D95FC5}"/>
            </c:ext>
          </c:extLst>
        </c:ser>
        <c:ser>
          <c:idx val="7"/>
          <c:order val="7"/>
          <c:tx>
            <c:strRef>
              <c:f>'7.1'!$A$15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'7.1'!$B$15:$M$15</c:f>
              <c:numCache>
                <c:formatCode>#\ ##0.0</c:formatCode>
                <c:ptCount val="12"/>
                <c:pt idx="0">
                  <c:v>266.43616499999996</c:v>
                </c:pt>
                <c:pt idx="1">
                  <c:v>200.17501499999997</c:v>
                </c:pt>
                <c:pt idx="2">
                  <c:v>165.10211000000004</c:v>
                </c:pt>
                <c:pt idx="3">
                  <c:v>112.37599299999998</c:v>
                </c:pt>
                <c:pt idx="4">
                  <c:v>48.787476999999981</c:v>
                </c:pt>
                <c:pt idx="5">
                  <c:v>35.537633999999997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27B-49DE-A9FD-237786D95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5601280"/>
        <c:axId val="234820736"/>
      </c:barChart>
      <c:catAx>
        <c:axId val="23560128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4820736"/>
        <c:crosses val="autoZero"/>
        <c:auto val="1"/>
        <c:lblAlgn val="ctr"/>
        <c:lblOffset val="100"/>
        <c:noMultiLvlLbl val="0"/>
      </c:catAx>
      <c:valAx>
        <c:axId val="234820736"/>
        <c:scaling>
          <c:orientation val="minMax"/>
          <c:max val="1200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5601280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1.0088566815436963E-3"/>
          <c:y val="0.91434267375625611"/>
          <c:w val="0.81491002466308415"/>
          <c:h val="6.337319716424222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'7.1'!$P$7</c:f>
              <c:numCache>
                <c:formatCode>General</c:formatCode>
                <c:ptCount val="1"/>
              </c:numCache>
            </c:numRef>
          </c:cat>
          <c:val>
            <c:numRef>
              <c:f>'7.1'!$P$8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20D-42CF-BCEA-16F4CB5B3DF0}"/>
            </c:ext>
          </c:extLst>
        </c:ser>
        <c:ser>
          <c:idx val="1"/>
          <c:order val="1"/>
          <c:tx>
            <c:strRef>
              <c:f>'7.1'!$O$9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'7.1'!$P$7</c:f>
              <c:numCache>
                <c:formatCode>General</c:formatCode>
                <c:ptCount val="1"/>
              </c:numCache>
            </c:numRef>
          </c:cat>
          <c:val>
            <c:numRef>
              <c:f>'7.1'!$P$9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520D-42CF-BCEA-16F4CB5B3DF0}"/>
            </c:ext>
          </c:extLst>
        </c:ser>
        <c:ser>
          <c:idx val="2"/>
          <c:order val="2"/>
          <c:tx>
            <c:strRef>
              <c:f>'7.1'!$O$10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'7.1'!$P$7</c:f>
              <c:numCache>
                <c:formatCode>General</c:formatCode>
                <c:ptCount val="1"/>
              </c:numCache>
            </c:numRef>
          </c:cat>
          <c:val>
            <c:numRef>
              <c:f>'7.1'!$P$10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520D-42CF-BCEA-16F4CB5B3DF0}"/>
            </c:ext>
          </c:extLst>
        </c:ser>
        <c:ser>
          <c:idx val="3"/>
          <c:order val="3"/>
          <c:tx>
            <c:strRef>
              <c:f>'7.1'!$O$11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'7.1'!$P$7</c:f>
              <c:numCache>
                <c:formatCode>General</c:formatCode>
                <c:ptCount val="1"/>
              </c:numCache>
            </c:numRef>
          </c:cat>
          <c:val>
            <c:numRef>
              <c:f>'7.1'!$P$11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520D-42CF-BCEA-16F4CB5B3DF0}"/>
            </c:ext>
          </c:extLst>
        </c:ser>
        <c:ser>
          <c:idx val="4"/>
          <c:order val="4"/>
          <c:tx>
            <c:strRef>
              <c:f>'7.1'!$O$12</c:f>
              <c:strCache>
                <c:ptCount val="1"/>
              </c:strCache>
            </c:strRef>
          </c:tx>
          <c:invertIfNegative val="0"/>
          <c:cat>
            <c:numRef>
              <c:f>'7.1'!$P$7</c:f>
              <c:numCache>
                <c:formatCode>General</c:formatCode>
                <c:ptCount val="1"/>
              </c:numCache>
            </c:numRef>
          </c:cat>
          <c:val>
            <c:numRef>
              <c:f>'7.1'!$P$12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520D-42CF-BCEA-16F4CB5B3DF0}"/>
            </c:ext>
          </c:extLst>
        </c:ser>
        <c:ser>
          <c:idx val="5"/>
          <c:order val="5"/>
          <c:tx>
            <c:strRef>
              <c:f>'7.1'!$O$13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'7.1'!$P$7</c:f>
              <c:numCache>
                <c:formatCode>General</c:formatCode>
                <c:ptCount val="1"/>
              </c:numCache>
            </c:numRef>
          </c:cat>
          <c:val>
            <c:numRef>
              <c:f>'7.1'!$P$13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520D-42CF-BCEA-16F4CB5B3DF0}"/>
            </c:ext>
          </c:extLst>
        </c:ser>
        <c:ser>
          <c:idx val="6"/>
          <c:order val="6"/>
          <c:tx>
            <c:strRef>
              <c:f>'7.1'!$O$14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'7.1'!$P$7</c:f>
              <c:numCache>
                <c:formatCode>General</c:formatCode>
                <c:ptCount val="1"/>
              </c:numCache>
            </c:numRef>
          </c:cat>
          <c:val>
            <c:numRef>
              <c:f>'7.1'!$P$14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520D-42CF-BCEA-16F4CB5B3DF0}"/>
            </c:ext>
          </c:extLst>
        </c:ser>
        <c:ser>
          <c:idx val="7"/>
          <c:order val="7"/>
          <c:tx>
            <c:strRef>
              <c:f>'7.1'!$O$15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'7.1'!$P$7</c:f>
              <c:numCache>
                <c:formatCode>General</c:formatCode>
                <c:ptCount val="1"/>
              </c:numCache>
            </c:numRef>
          </c:cat>
          <c:val>
            <c:numRef>
              <c:f>'7.1'!$P$15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520D-42CF-BCEA-16F4CB5B3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70272"/>
        <c:axId val="234871808"/>
      </c:barChart>
      <c:catAx>
        <c:axId val="234870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4871808"/>
        <c:crosses val="autoZero"/>
        <c:auto val="1"/>
        <c:lblAlgn val="ctr"/>
        <c:lblOffset val="100"/>
        <c:noMultiLvlLbl val="0"/>
      </c:catAx>
      <c:valAx>
        <c:axId val="23487180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3487027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tx2"/>
                </a:solidFill>
              </a:defRPr>
            </a:pPr>
            <a:r>
              <a:rPr lang="cs-CZ" sz="1000">
                <a:solidFill>
                  <a:schemeClr val="tx2"/>
                </a:solidFill>
              </a:rPr>
              <a:t>Spotřeba tepla v krajích ČR podle sektorů národního hospodářství (TJ)</a:t>
            </a:r>
          </a:p>
        </c:rich>
      </c:tx>
      <c:layout>
        <c:manualLayout>
          <c:xMode val="edge"/>
          <c:yMode val="edge"/>
          <c:x val="1.1096921549336717E-4"/>
          <c:y val="2.661008168199365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612307810022749E-2"/>
          <c:y val="0.14640605169467286"/>
          <c:w val="0.54332795749197038"/>
          <c:h val="0.446600154160147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'7.2'!$B$3</c:f>
              <c:strCache>
                <c:ptCount val="1"/>
                <c:pt idx="0">
                  <c:v>Průmysl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'7.2'!$A$5:$A$18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'7.2'!$B$5:$B$18</c:f>
              <c:numCache>
                <c:formatCode>#\ ##0.0</c:formatCode>
                <c:ptCount val="14"/>
                <c:pt idx="0">
                  <c:v>44.403499000000011</c:v>
                </c:pt>
                <c:pt idx="1">
                  <c:v>174.23862800000003</c:v>
                </c:pt>
                <c:pt idx="2">
                  <c:v>66.707964000000018</c:v>
                </c:pt>
                <c:pt idx="3">
                  <c:v>29.826938999999996</c:v>
                </c:pt>
                <c:pt idx="4">
                  <c:v>27.561177000000004</c:v>
                </c:pt>
                <c:pt idx="5">
                  <c:v>144.40376799999999</c:v>
                </c:pt>
                <c:pt idx="6">
                  <c:v>13.253423000000002</c:v>
                </c:pt>
                <c:pt idx="7">
                  <c:v>335.447498</c:v>
                </c:pt>
                <c:pt idx="8">
                  <c:v>69.083036000000007</c:v>
                </c:pt>
                <c:pt idx="9">
                  <c:v>129.51409100000004</c:v>
                </c:pt>
                <c:pt idx="10">
                  <c:v>70.507260000000002</c:v>
                </c:pt>
                <c:pt idx="11">
                  <c:v>867.04772300000002</c:v>
                </c:pt>
                <c:pt idx="12">
                  <c:v>816.03404000000023</c:v>
                </c:pt>
                <c:pt idx="13">
                  <c:v>301.70164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0-4BB7-8278-2B40CA1AB11C}"/>
            </c:ext>
          </c:extLst>
        </c:ser>
        <c:ser>
          <c:idx val="1"/>
          <c:order val="1"/>
          <c:tx>
            <c:strRef>
              <c:f>'7.2'!$C$3</c:f>
              <c:strCache>
                <c:ptCount val="1"/>
                <c:pt idx="0">
                  <c:v>Energetika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'7.2'!$A$5:$A$18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'7.2'!$C$5:$C$18</c:f>
              <c:numCache>
                <c:formatCode>#\ ##0.0</c:formatCode>
                <c:ptCount val="14"/>
                <c:pt idx="0">
                  <c:v>50.894770000000008</c:v>
                </c:pt>
                <c:pt idx="1">
                  <c:v>5.3710399999999998</c:v>
                </c:pt>
                <c:pt idx="2">
                  <c:v>0.38082000000000005</c:v>
                </c:pt>
                <c:pt idx="3">
                  <c:v>8.6800000000000002E-2</c:v>
                </c:pt>
                <c:pt idx="4">
                  <c:v>6.6274899999999999</c:v>
                </c:pt>
                <c:pt idx="5">
                  <c:v>1.93546</c:v>
                </c:pt>
                <c:pt idx="6">
                  <c:v>0</c:v>
                </c:pt>
                <c:pt idx="7">
                  <c:v>109.200485</c:v>
                </c:pt>
                <c:pt idx="8">
                  <c:v>2.2669589999999999</c:v>
                </c:pt>
                <c:pt idx="9">
                  <c:v>1.6111</c:v>
                </c:pt>
                <c:pt idx="10">
                  <c:v>0</c:v>
                </c:pt>
                <c:pt idx="11">
                  <c:v>41.458367000000003</c:v>
                </c:pt>
                <c:pt idx="12">
                  <c:v>60.815023000000011</c:v>
                </c:pt>
                <c:pt idx="13">
                  <c:v>9.3850000000000017E-2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F0-4BB7-8278-2B40CA1AB11C}"/>
            </c:ext>
          </c:extLst>
        </c:ser>
        <c:ser>
          <c:idx val="2"/>
          <c:order val="2"/>
          <c:tx>
            <c:strRef>
              <c:f>'7.2'!$D$3</c:f>
              <c:strCache>
                <c:ptCount val="1"/>
                <c:pt idx="0">
                  <c:v>Doprava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'7.2'!$A$5:$A$18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'7.2'!$D$5:$D$18</c:f>
              <c:numCache>
                <c:formatCode>#\ ##0.0</c:formatCode>
                <c:ptCount val="14"/>
                <c:pt idx="0">
                  <c:v>39.615362999999995</c:v>
                </c:pt>
                <c:pt idx="1">
                  <c:v>4.3257490000000001</c:v>
                </c:pt>
                <c:pt idx="2">
                  <c:v>6.8000000000000005E-2</c:v>
                </c:pt>
                <c:pt idx="3">
                  <c:v>3.4818859999999998</c:v>
                </c:pt>
                <c:pt idx="4">
                  <c:v>0.23605999999999999</c:v>
                </c:pt>
                <c:pt idx="5">
                  <c:v>1.7387000000000001</c:v>
                </c:pt>
                <c:pt idx="6">
                  <c:v>0</c:v>
                </c:pt>
                <c:pt idx="7">
                  <c:v>4.272373</c:v>
                </c:pt>
                <c:pt idx="8">
                  <c:v>9.7000000000000003E-2</c:v>
                </c:pt>
                <c:pt idx="9">
                  <c:v>6.2390999999999996</c:v>
                </c:pt>
                <c:pt idx="10">
                  <c:v>3.9114599999999999</c:v>
                </c:pt>
                <c:pt idx="11">
                  <c:v>2.4117799999999998</c:v>
                </c:pt>
                <c:pt idx="12">
                  <c:v>16.280608000000001</c:v>
                </c:pt>
                <c:pt idx="13">
                  <c:v>1.6655799999999998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F0-4BB7-8278-2B40CA1AB11C}"/>
            </c:ext>
          </c:extLst>
        </c:ser>
        <c:ser>
          <c:idx val="3"/>
          <c:order val="3"/>
          <c:tx>
            <c:strRef>
              <c:f>'7.2'!$E$3</c:f>
              <c:strCache>
                <c:ptCount val="1"/>
                <c:pt idx="0">
                  <c:v>Stavebnictví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'7.2'!$A$5:$A$18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'7.2'!$E$5:$E$18</c:f>
              <c:numCache>
                <c:formatCode>#\ ##0.0</c:formatCode>
                <c:ptCount val="14"/>
                <c:pt idx="0">
                  <c:v>4.5332299999999996</c:v>
                </c:pt>
                <c:pt idx="1">
                  <c:v>0.64329400000000003</c:v>
                </c:pt>
                <c:pt idx="2">
                  <c:v>0.38574000000000003</c:v>
                </c:pt>
                <c:pt idx="3">
                  <c:v>2.3103580000000004</c:v>
                </c:pt>
                <c:pt idx="4">
                  <c:v>0.39338999999999996</c:v>
                </c:pt>
                <c:pt idx="5">
                  <c:v>0.69799999999999995</c:v>
                </c:pt>
                <c:pt idx="6">
                  <c:v>0</c:v>
                </c:pt>
                <c:pt idx="7">
                  <c:v>7.9408459999999996</c:v>
                </c:pt>
                <c:pt idx="8">
                  <c:v>1.7838369999999999</c:v>
                </c:pt>
                <c:pt idx="9">
                  <c:v>2.5002419999999996</c:v>
                </c:pt>
                <c:pt idx="10">
                  <c:v>0.45765400000000001</c:v>
                </c:pt>
                <c:pt idx="11">
                  <c:v>0.18544000000000002</c:v>
                </c:pt>
                <c:pt idx="12">
                  <c:v>1.1662080000000001</c:v>
                </c:pt>
                <c:pt idx="13">
                  <c:v>1.299731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F0-4BB7-8278-2B40CA1AB11C}"/>
            </c:ext>
          </c:extLst>
        </c:ser>
        <c:ser>
          <c:idx val="4"/>
          <c:order val="4"/>
          <c:tx>
            <c:strRef>
              <c:f>'7.2'!$F$3</c:f>
              <c:strCache>
                <c:ptCount val="1"/>
                <c:pt idx="0">
                  <c:v>Zemědělství a lesnictví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'7.2'!$A$5:$A$18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'7.2'!$F$5:$F$18</c:f>
              <c:numCache>
                <c:formatCode>#\ ##0.0</c:formatCode>
                <c:ptCount val="14"/>
                <c:pt idx="0">
                  <c:v>0.68421100000000001</c:v>
                </c:pt>
                <c:pt idx="1">
                  <c:v>3.771747</c:v>
                </c:pt>
                <c:pt idx="2">
                  <c:v>9.7572500000000009</c:v>
                </c:pt>
                <c:pt idx="3">
                  <c:v>0.85409000000000002</c:v>
                </c:pt>
                <c:pt idx="4">
                  <c:v>11.761487000000001</c:v>
                </c:pt>
                <c:pt idx="5">
                  <c:v>0.154</c:v>
                </c:pt>
                <c:pt idx="6">
                  <c:v>1.7712100000000002</c:v>
                </c:pt>
                <c:pt idx="7">
                  <c:v>13.147238</c:v>
                </c:pt>
                <c:pt idx="8">
                  <c:v>2.0928819999999995</c:v>
                </c:pt>
                <c:pt idx="9">
                  <c:v>9.64405</c:v>
                </c:pt>
                <c:pt idx="10">
                  <c:v>5.6910399999999992</c:v>
                </c:pt>
                <c:pt idx="11">
                  <c:v>3.9877829999999999</c:v>
                </c:pt>
                <c:pt idx="12">
                  <c:v>32.262200000000007</c:v>
                </c:pt>
                <c:pt idx="13">
                  <c:v>2.4023499999999998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F0-4BB7-8278-2B40CA1AB11C}"/>
            </c:ext>
          </c:extLst>
        </c:ser>
        <c:ser>
          <c:idx val="5"/>
          <c:order val="5"/>
          <c:tx>
            <c:strRef>
              <c:f>'7.2'!$G$3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'7.2'!$A$5:$A$18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'7.2'!$G$5:$G$18</c:f>
              <c:numCache>
                <c:formatCode>#\ ##0.0</c:formatCode>
                <c:ptCount val="14"/>
                <c:pt idx="0">
                  <c:v>627.52044000000012</c:v>
                </c:pt>
                <c:pt idx="1">
                  <c:v>297.45479400000016</c:v>
                </c:pt>
                <c:pt idx="2">
                  <c:v>391.0680989999999</c:v>
                </c:pt>
                <c:pt idx="3">
                  <c:v>297.39034000000009</c:v>
                </c:pt>
                <c:pt idx="4">
                  <c:v>114.84328399999993</c:v>
                </c:pt>
                <c:pt idx="5">
                  <c:v>199.04190899999995</c:v>
                </c:pt>
                <c:pt idx="6">
                  <c:v>101.54235</c:v>
                </c:pt>
                <c:pt idx="7">
                  <c:v>869.14714400000048</c:v>
                </c:pt>
                <c:pt idx="8">
                  <c:v>208.61905400000001</c:v>
                </c:pt>
                <c:pt idx="9">
                  <c:v>169.80622200000002</c:v>
                </c:pt>
                <c:pt idx="10">
                  <c:v>280.38000999999991</c:v>
                </c:pt>
                <c:pt idx="11">
                  <c:v>348.61714999999992</c:v>
                </c:pt>
                <c:pt idx="12">
                  <c:v>569.64854199999991</c:v>
                </c:pt>
                <c:pt idx="13">
                  <c:v>172.974174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F0-4BB7-8278-2B40CA1AB11C}"/>
            </c:ext>
          </c:extLst>
        </c:ser>
        <c:ser>
          <c:idx val="6"/>
          <c:order val="6"/>
          <c:tx>
            <c:strRef>
              <c:f>'7.2'!$H$3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'7.2'!$A$5:$A$18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'7.2'!$H$5:$H$18</c:f>
              <c:numCache>
                <c:formatCode>#\ ##0.0</c:formatCode>
                <c:ptCount val="14"/>
                <c:pt idx="0">
                  <c:v>725.63579500000014</c:v>
                </c:pt>
                <c:pt idx="1">
                  <c:v>139.54843800000009</c:v>
                </c:pt>
                <c:pt idx="2">
                  <c:v>88.542822000000001</c:v>
                </c:pt>
                <c:pt idx="3">
                  <c:v>117.72074000000002</c:v>
                </c:pt>
                <c:pt idx="4">
                  <c:v>54.120615000000008</c:v>
                </c:pt>
                <c:pt idx="5">
                  <c:v>136.35954299999997</c:v>
                </c:pt>
                <c:pt idx="6">
                  <c:v>48.040681999999983</c:v>
                </c:pt>
                <c:pt idx="7">
                  <c:v>279.76244600000012</c:v>
                </c:pt>
                <c:pt idx="8">
                  <c:v>139.645385</c:v>
                </c:pt>
                <c:pt idx="9">
                  <c:v>99.708252999999985</c:v>
                </c:pt>
                <c:pt idx="10">
                  <c:v>125.876856</c:v>
                </c:pt>
                <c:pt idx="11">
                  <c:v>148.609644</c:v>
                </c:pt>
                <c:pt idx="12">
                  <c:v>234.68026699999993</c:v>
                </c:pt>
                <c:pt idx="13">
                  <c:v>65.963408000000001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F0-4BB7-8278-2B40CA1AB11C}"/>
            </c:ext>
          </c:extLst>
        </c:ser>
        <c:ser>
          <c:idx val="7"/>
          <c:order val="7"/>
          <c:tx>
            <c:strRef>
              <c:f>'7.2'!$I$3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'7.2'!$A$5:$A$18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'7.2'!$I$5:$I$18</c:f>
              <c:numCache>
                <c:formatCode>#\ ##0.0</c:formatCode>
                <c:ptCount val="14"/>
                <c:pt idx="0">
                  <c:v>22.188711999999995</c:v>
                </c:pt>
                <c:pt idx="1">
                  <c:v>14.336101000000003</c:v>
                </c:pt>
                <c:pt idx="2">
                  <c:v>72.809247999999997</c:v>
                </c:pt>
                <c:pt idx="3">
                  <c:v>19.197699</c:v>
                </c:pt>
                <c:pt idx="4">
                  <c:v>0.20444000000000001</c:v>
                </c:pt>
                <c:pt idx="5">
                  <c:v>7.8741259999999986</c:v>
                </c:pt>
                <c:pt idx="6">
                  <c:v>1.2149000000000001</c:v>
                </c:pt>
                <c:pt idx="7">
                  <c:v>6.1936850000000003</c:v>
                </c:pt>
                <c:pt idx="8">
                  <c:v>2.2852920000000001</c:v>
                </c:pt>
                <c:pt idx="9">
                  <c:v>28.500442000000007</c:v>
                </c:pt>
                <c:pt idx="10">
                  <c:v>0.70960000000000001</c:v>
                </c:pt>
                <c:pt idx="11">
                  <c:v>2.3585720000000001</c:v>
                </c:pt>
                <c:pt idx="12">
                  <c:v>18.667977</c:v>
                </c:pt>
                <c:pt idx="13">
                  <c:v>0.16031000000000001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F0-4BB7-8278-2B40CA1AB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4987904"/>
        <c:axId val="234989440"/>
      </c:barChart>
      <c:catAx>
        <c:axId val="234987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s-CZ"/>
          </a:p>
        </c:txPr>
        <c:crossAx val="234989440"/>
        <c:crosses val="autoZero"/>
        <c:auto val="1"/>
        <c:lblAlgn val="ctr"/>
        <c:lblOffset val="100"/>
        <c:tickLblSkip val="1"/>
        <c:noMultiLvlLbl val="0"/>
      </c:catAx>
      <c:valAx>
        <c:axId val="23498944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49879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5802607748353847E-5"/>
          <c:y val="0.96114827631810973"/>
          <c:w val="0.76038085455043547"/>
          <c:h val="3.8851835715753971E-2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>
                <a:solidFill>
                  <a:schemeClr val="tx2"/>
                </a:solidFill>
              </a:rPr>
              <a:t>Podíl</a:t>
            </a:r>
            <a:r>
              <a:rPr lang="cs-CZ" sz="1000" baseline="0">
                <a:solidFill>
                  <a:schemeClr val="tx2"/>
                </a:solidFill>
              </a:rPr>
              <a:t> jednotlivých sektorů národního hospodářství na spotřebě tepla v ČR</a:t>
            </a:r>
            <a:endParaRPr lang="cs-CZ" sz="100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7.1662715632701277E-3"/>
          <c:y val="1.4608939117821381E-2"/>
        </c:manualLayout>
      </c:layout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0-30B3-4FD4-A40A-943455922E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0-DE1F-4E2D-ADCB-21064F22A9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DE1F-4E2D-ADCB-21064F22A9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2-DE1F-4E2D-ADCB-21064F22A93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DE1F-4E2D-ADCB-21064F22A93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1-30B3-4FD4-A40A-943455922E4B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2-30B3-4FD4-A40A-943455922E4B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4-DE1F-4E2D-ADCB-21064F22A93E}"/>
              </c:ext>
            </c:extLst>
          </c:dPt>
          <c:dLbls>
            <c:dLbl>
              <c:idx val="2"/>
              <c:layout>
                <c:manualLayout>
                  <c:x val="1.1334893407092456E-2"/>
                  <c:y val="0.15111511566101735"/>
                </c:manualLayout>
              </c:layout>
              <c:numFmt formatCode="0.0%" sourceLinked="0"/>
              <c:spPr>
                <a:ln>
                  <a:noFill/>
                </a:ln>
              </c:spPr>
              <c:txPr>
                <a:bodyPr wrap="square"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DE1F-4E2D-ADCB-21064F22A93E}"/>
                </c:ext>
              </c:extLst>
            </c:dLbl>
            <c:dLbl>
              <c:idx val="3"/>
              <c:layout>
                <c:manualLayout>
                  <c:x val="-0.12715301098155293"/>
                  <c:y val="0.14019867121582016"/>
                </c:manualLayout>
              </c:layout>
              <c:numFmt formatCode="0.0%" sourceLinked="0"/>
              <c:spPr>
                <a:ln>
                  <a:noFill/>
                </a:ln>
              </c:spPr>
              <c:txPr>
                <a:bodyPr wrap="square"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DE1F-4E2D-ADCB-21064F22A93E}"/>
                </c:ext>
              </c:extLst>
            </c:dLbl>
            <c:dLbl>
              <c:idx val="4"/>
              <c:layout>
                <c:manualLayout>
                  <c:x val="-0.25396388087666516"/>
                  <c:y val="9.0931134067645095E-2"/>
                </c:manualLayout>
              </c:layout>
              <c:numFmt formatCode="0.0%" sourceLinked="0"/>
              <c:spPr>
                <a:ln>
                  <a:noFill/>
                </a:ln>
              </c:spPr>
              <c:txPr>
                <a:bodyPr wrap="square"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DE1F-4E2D-ADCB-21064F22A93E}"/>
                </c:ext>
              </c:extLst>
            </c:dLbl>
            <c:dLbl>
              <c:idx val="7"/>
              <c:layout>
                <c:manualLayout>
                  <c:x val="0.15186080513469202"/>
                  <c:y val="1.073663488525637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wrap="square"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DE1F-4E2D-ADCB-21064F22A93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'7.2'!$B$3:$I$3</c:f>
              <c:strCache>
                <c:ptCount val="8"/>
                <c:pt idx="0">
                  <c:v>Průmysl</c:v>
                </c:pt>
                <c:pt idx="1">
                  <c:v>Energetika</c:v>
                </c:pt>
                <c:pt idx="2">
                  <c:v>Doprava</c:v>
                </c:pt>
                <c:pt idx="3">
                  <c:v>Stavebnictví</c:v>
                </c:pt>
                <c:pt idx="4">
                  <c:v>Zemědělství a lesnictví</c:v>
                </c:pt>
                <c:pt idx="5">
                  <c:v>Domácnosti</c:v>
                </c:pt>
                <c:pt idx="6">
                  <c:v>Obchod, služby, školství, zdravotnictví</c:v>
                </c:pt>
                <c:pt idx="7">
                  <c:v>Ostatní</c:v>
                </c:pt>
              </c:strCache>
            </c:strRef>
          </c:cat>
          <c:val>
            <c:numRef>
              <c:f>'7.2'!$B$4:$I$4</c:f>
              <c:numCache>
                <c:formatCode>#\ ##0.0</c:formatCode>
                <c:ptCount val="8"/>
                <c:pt idx="0">
                  <c:v>3089.7306860000008</c:v>
                </c:pt>
                <c:pt idx="1">
                  <c:v>280.742164</c:v>
                </c:pt>
                <c:pt idx="2">
                  <c:v>84.343659000000002</c:v>
                </c:pt>
                <c:pt idx="3">
                  <c:v>24.297970000000003</c:v>
                </c:pt>
                <c:pt idx="4">
                  <c:v>97.981538000000015</c:v>
                </c:pt>
                <c:pt idx="5">
                  <c:v>4648.0535120000004</c:v>
                </c:pt>
                <c:pt idx="6">
                  <c:v>2404.2148940000006</c:v>
                </c:pt>
                <c:pt idx="7">
                  <c:v>196.70110400000002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1F-4E2D-ADCB-21064F22A9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0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>
                <a:solidFill>
                  <a:schemeClr val="accent1"/>
                </a:solidFill>
              </a:rPr>
              <a:t>Spotřeba tepla podle sektorů</a:t>
            </a:r>
            <a:r>
              <a:rPr lang="cs-CZ" sz="1000" baseline="0">
                <a:solidFill>
                  <a:schemeClr val="accent1"/>
                </a:solidFill>
              </a:rPr>
              <a:t> </a:t>
            </a:r>
            <a:r>
              <a:rPr lang="cs-CZ" sz="1000">
                <a:solidFill>
                  <a:schemeClr val="accent1"/>
                </a:solidFill>
              </a:rPr>
              <a:t>národního hospodářství (GJ)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820074367818905E-2"/>
          <c:y val="0.29398174232186058"/>
          <c:w val="0.51041199091494682"/>
          <c:h val="0.450663355247286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'8.1'!$A$28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('8.1'!$B$28,'8.1'!$D$28,'8.1'!$F$28)</c:f>
              <c:numCache>
                <c:formatCode>#\ ##0.0</c:formatCode>
                <c:ptCount val="3"/>
                <c:pt idx="0">
                  <c:v>23599.441999999999</c:v>
                </c:pt>
                <c:pt idx="1">
                  <c:v>13105.620999999999</c:v>
                </c:pt>
                <c:pt idx="2">
                  <c:v>7698.4359999999997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8-41D7-B8C5-C615F4A0E720}"/>
            </c:ext>
          </c:extLst>
        </c:ser>
        <c:ser>
          <c:idx val="1"/>
          <c:order val="1"/>
          <c:tx>
            <c:strRef>
              <c:f>'8.1'!$A$29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('8.1'!$B$29,'8.1'!$D$29,'8.1'!$F$29)</c:f>
              <c:numCache>
                <c:formatCode>#\ ##0.0</c:formatCode>
                <c:ptCount val="3"/>
                <c:pt idx="0">
                  <c:v>24561.547000000002</c:v>
                </c:pt>
                <c:pt idx="1">
                  <c:v>15461.224999999999</c:v>
                </c:pt>
                <c:pt idx="2">
                  <c:v>10871.998000000001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8-41D7-B8C5-C615F4A0E720}"/>
            </c:ext>
          </c:extLst>
        </c:ser>
        <c:ser>
          <c:idx val="2"/>
          <c:order val="2"/>
          <c:tx>
            <c:strRef>
              <c:f>'8.1'!$A$30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('8.1'!$B$30,'8.1'!$D$30,'8.1'!$F$30)</c:f>
              <c:numCache>
                <c:formatCode>#\ ##0.0</c:formatCode>
                <c:ptCount val="3"/>
                <c:pt idx="0">
                  <c:v>20760.591</c:v>
                </c:pt>
                <c:pt idx="1">
                  <c:v>11782.924000000001</c:v>
                </c:pt>
                <c:pt idx="2">
                  <c:v>7071.848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D8-41D7-B8C5-C615F4A0E720}"/>
            </c:ext>
          </c:extLst>
        </c:ser>
        <c:ser>
          <c:idx val="3"/>
          <c:order val="3"/>
          <c:tx>
            <c:strRef>
              <c:f>'8.1'!$A$31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('8.1'!$B$31,'8.1'!$D$31,'8.1'!$F$31)</c:f>
              <c:numCache>
                <c:formatCode>#\ ##0.0</c:formatCode>
                <c:ptCount val="3"/>
                <c:pt idx="0">
                  <c:v>2572.48</c:v>
                </c:pt>
                <c:pt idx="1">
                  <c:v>1175.623</c:v>
                </c:pt>
                <c:pt idx="2">
                  <c:v>785.12699999999995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D8-41D7-B8C5-C615F4A0E720}"/>
            </c:ext>
          </c:extLst>
        </c:ser>
        <c:ser>
          <c:idx val="4"/>
          <c:order val="4"/>
          <c:tx>
            <c:strRef>
              <c:f>'8.1'!$A$32</c:f>
              <c:strCache>
                <c:ptCount val="1"/>
                <c:pt idx="0">
                  <c:v>Zemědělství a lesnictví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('8.1'!$B$32,'8.1'!$D$32,'8.1'!$F$32)</c:f>
              <c:numCache>
                <c:formatCode>#\ ##0.0</c:formatCode>
                <c:ptCount val="3"/>
                <c:pt idx="0">
                  <c:v>350.57100000000003</c:v>
                </c:pt>
                <c:pt idx="1">
                  <c:v>213.387</c:v>
                </c:pt>
                <c:pt idx="2">
                  <c:v>120.253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D8-41D7-B8C5-C615F4A0E720}"/>
            </c:ext>
          </c:extLst>
        </c:ser>
        <c:ser>
          <c:idx val="5"/>
          <c:order val="5"/>
          <c:tx>
            <c:strRef>
              <c:f>'8.1'!$A$33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('8.1'!$B$33,'8.1'!$D$33,'8.1'!$F$33)</c:f>
              <c:numCache>
                <c:formatCode>#\ ##0.0</c:formatCode>
                <c:ptCount val="3"/>
                <c:pt idx="0">
                  <c:v>314334.05300000001</c:v>
                </c:pt>
                <c:pt idx="1">
                  <c:v>198363.70299999998</c:v>
                </c:pt>
                <c:pt idx="2">
                  <c:v>114822.68399999999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D8-41D7-B8C5-C615F4A0E720}"/>
            </c:ext>
          </c:extLst>
        </c:ser>
        <c:ser>
          <c:idx val="6"/>
          <c:order val="6"/>
          <c:tx>
            <c:strRef>
              <c:f>'8.1'!$A$34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('8.1'!$B$34,'8.1'!$D$34,'8.1'!$F$34)</c:f>
              <c:numCache>
                <c:formatCode>#\ ##0.0</c:formatCode>
                <c:ptCount val="3"/>
                <c:pt idx="0">
                  <c:v>385588.70200000016</c:v>
                </c:pt>
                <c:pt idx="1">
                  <c:v>214374.43800000002</c:v>
                </c:pt>
                <c:pt idx="2">
                  <c:v>125672.65499999998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D8-41D7-B8C5-C615F4A0E720}"/>
            </c:ext>
          </c:extLst>
        </c:ser>
        <c:ser>
          <c:idx val="7"/>
          <c:order val="7"/>
          <c:tx>
            <c:strRef>
              <c:f>'8.1'!$A$35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('8.1'!$B$35,'8.1'!$D$35,'8.1'!$F$35)</c:f>
              <c:numCache>
                <c:formatCode>#\ ##0.0</c:formatCode>
                <c:ptCount val="3"/>
                <c:pt idx="0">
                  <c:v>12023.944000000001</c:v>
                </c:pt>
                <c:pt idx="1">
                  <c:v>6504.2089999999989</c:v>
                </c:pt>
                <c:pt idx="2">
                  <c:v>3660.5589999999997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D8-41D7-B8C5-C615F4A0E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3661952"/>
        <c:axId val="233663488"/>
      </c:barChart>
      <c:catAx>
        <c:axId val="23366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33663488"/>
        <c:crosses val="autoZero"/>
        <c:auto val="1"/>
        <c:lblAlgn val="ctr"/>
        <c:lblOffset val="100"/>
        <c:noMultiLvlLbl val="0"/>
      </c:catAx>
      <c:valAx>
        <c:axId val="23366348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33661952"/>
        <c:crosses val="autoZero"/>
        <c:crossBetween val="between"/>
        <c:majorUnit val="20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2920909316302894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7874699701625241E-2"/>
          <c:y val="0.17364373640247927"/>
          <c:w val="0.86679862645627792"/>
          <c:h val="0.239236550052233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'8.1'!$A$38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'8.1'!$B$38</c:f>
              <c:numCache>
                <c:formatCode>0.0%</c:formatCode>
                <c:ptCount val="1"/>
                <c:pt idx="0">
                  <c:v>4.4127862492935266E-2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8-4483-98D6-699F0B52D202}"/>
            </c:ext>
          </c:extLst>
        </c:ser>
        <c:ser>
          <c:idx val="1"/>
          <c:order val="1"/>
          <c:tx>
            <c:strRef>
              <c:f>'8.1'!$A$39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'8.1'!$B$39</c:f>
              <c:numCache>
                <c:formatCode>0.0%</c:formatCode>
                <c:ptCount val="1"/>
                <c:pt idx="0">
                  <c:v>3.3441771184262024E-2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8-4483-98D6-699F0B52D202}"/>
            </c:ext>
          </c:extLst>
        </c:ser>
        <c:ser>
          <c:idx val="2"/>
          <c:order val="2"/>
          <c:tx>
            <c:strRef>
              <c:f>'8.1'!$A$40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'8.1'!$B$40</c:f>
              <c:numCache>
                <c:formatCode>0.0%</c:formatCode>
                <c:ptCount val="1"/>
                <c:pt idx="0">
                  <c:v>4.9012873675990228E-2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D8-4483-98D6-699F0B52D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438464"/>
        <c:axId val="237440000"/>
      </c:barChart>
      <c:catAx>
        <c:axId val="237438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37440000"/>
        <c:crosses val="autoZero"/>
        <c:auto val="1"/>
        <c:lblAlgn val="ctr"/>
        <c:lblOffset val="100"/>
        <c:noMultiLvlLbl val="0"/>
      </c:catAx>
      <c:valAx>
        <c:axId val="237440000"/>
        <c:scaling>
          <c:orientation val="minMax"/>
          <c:max val="0.30000000000000004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37438464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"/>
          <c:y val="0.61791562040250336"/>
          <c:w val="0.48816888524113639"/>
          <c:h val="0.2968850877280495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Dodávky tepla podle paliv (GJ)</a:t>
            </a:r>
          </a:p>
        </c:rich>
      </c:tx>
      <c:layout>
        <c:manualLayout>
          <c:xMode val="edge"/>
          <c:yMode val="edge"/>
          <c:x val="1.1007654639433821E-3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'8.1'!$A$10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('8.1'!$B$10,'8.1'!$D$10,'8.1'!$F$10)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8-4EAE-BC86-D545F330926A}"/>
            </c:ext>
          </c:extLst>
        </c:ser>
        <c:ser>
          <c:idx val="1"/>
          <c:order val="1"/>
          <c:tx>
            <c:strRef>
              <c:f>'8.1'!$A$11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('8.1'!$B$11,'8.1'!$D$11,'8.1'!$F$11)</c:f>
              <c:numCache>
                <c:formatCode>#\ ##0.0</c:formatCode>
                <c:ptCount val="3"/>
                <c:pt idx="0">
                  <c:v>2730.5</c:v>
                </c:pt>
                <c:pt idx="1">
                  <c:v>3435.192</c:v>
                </c:pt>
                <c:pt idx="2">
                  <c:v>2976.1880000000001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58-4EAE-BC86-D545F330926A}"/>
            </c:ext>
          </c:extLst>
        </c:ser>
        <c:ser>
          <c:idx val="2"/>
          <c:order val="2"/>
          <c:tx>
            <c:strRef>
              <c:f>'8.1'!$A$12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('8.1'!$B$12,'8.1'!$D$12,'8.1'!$F$12)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58-4EAE-BC86-D545F330926A}"/>
            </c:ext>
          </c:extLst>
        </c:ser>
        <c:ser>
          <c:idx val="3"/>
          <c:order val="3"/>
          <c:tx>
            <c:strRef>
              <c:f>'8.1'!$A$13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('8.1'!$B$13,'8.1'!$D$13,'8.1'!$F$13)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58-4EAE-BC86-D545F330926A}"/>
            </c:ext>
          </c:extLst>
        </c:ser>
        <c:ser>
          <c:idx val="4"/>
          <c:order val="4"/>
          <c:tx>
            <c:strRef>
              <c:f>'8.1'!$A$14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('8.1'!$B$14,'8.1'!$D$14,'8.1'!$F$14)</c:f>
              <c:numCache>
                <c:formatCode>#\ ##0.0</c:formatCode>
                <c:ptCount val="3"/>
                <c:pt idx="0">
                  <c:v>1872.6</c:v>
                </c:pt>
                <c:pt idx="1">
                  <c:v>2297.38</c:v>
                </c:pt>
                <c:pt idx="2">
                  <c:v>3530.14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58-4EAE-BC86-D545F330926A}"/>
            </c:ext>
          </c:extLst>
        </c:ser>
        <c:ser>
          <c:idx val="5"/>
          <c:order val="5"/>
          <c:tx>
            <c:strRef>
              <c:f>'8.1'!$A$15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('8.1'!$B$15,'8.1'!$D$15,'8.1'!$F$15)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58-4EAE-BC86-D545F330926A}"/>
            </c:ext>
          </c:extLst>
        </c:ser>
        <c:ser>
          <c:idx val="6"/>
          <c:order val="6"/>
          <c:tx>
            <c:strRef>
              <c:f>'8.1'!$A$16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('8.1'!$B$16,'8.1'!$D$16,'8.1'!$F$16)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58-4EAE-BC86-D545F330926A}"/>
            </c:ext>
          </c:extLst>
        </c:ser>
        <c:ser>
          <c:idx val="7"/>
          <c:order val="7"/>
          <c:tx>
            <c:strRef>
              <c:f>'8.1'!$A$17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('8.1'!$B$17,'8.1'!$D$17,'8.1'!$F$17)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58-4EAE-BC86-D545F330926A}"/>
            </c:ext>
          </c:extLst>
        </c:ser>
        <c:ser>
          <c:idx val="8"/>
          <c:order val="8"/>
          <c:tx>
            <c:strRef>
              <c:f>'8.1'!$A$18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('8.1'!$B$18,'8.1'!$D$18,'8.1'!$F$18)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58-4EAE-BC86-D545F330926A}"/>
            </c:ext>
          </c:extLst>
        </c:ser>
        <c:ser>
          <c:idx val="9"/>
          <c:order val="9"/>
          <c:tx>
            <c:strRef>
              <c:f>'8.1'!$A$19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('8.1'!$B$19,'8.1'!$D$19,'8.1'!$F$19)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58-4EAE-BC86-D545F330926A}"/>
            </c:ext>
          </c:extLst>
        </c:ser>
        <c:ser>
          <c:idx val="10"/>
          <c:order val="10"/>
          <c:tx>
            <c:strRef>
              <c:f>'8.1'!$A$20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('8.1'!$B$20,'8.1'!$D$20,'8.1'!$F$20)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58-4EAE-BC86-D545F330926A}"/>
            </c:ext>
          </c:extLst>
        </c:ser>
        <c:ser>
          <c:idx val="11"/>
          <c:order val="11"/>
          <c:tx>
            <c:strRef>
              <c:f>'8.1'!$A$21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('8.1'!$B$21,'8.1'!$D$21,'8.1'!$F$21)</c:f>
              <c:numCache>
                <c:formatCode>#\ ##0.0</c:formatCode>
                <c:ptCount val="3"/>
                <c:pt idx="0">
                  <c:v>79019</c:v>
                </c:pt>
                <c:pt idx="1">
                  <c:v>55020</c:v>
                </c:pt>
                <c:pt idx="2">
                  <c:v>53260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58-4EAE-BC86-D545F330926A}"/>
            </c:ext>
          </c:extLst>
        </c:ser>
        <c:ser>
          <c:idx val="12"/>
          <c:order val="12"/>
          <c:tx>
            <c:strRef>
              <c:f>'8.1'!$A$22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chemeClr val="tx2"/>
              </a:fgClr>
              <a:bgClr>
                <a:schemeClr val="bg1"/>
              </a:bgClr>
            </a:patt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('8.1'!$B$22,'8.1'!$D$22,'8.1'!$F$22)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D58-4EAE-BC86-D545F330926A}"/>
            </c:ext>
          </c:extLst>
        </c:ser>
        <c:ser>
          <c:idx val="13"/>
          <c:order val="13"/>
          <c:tx>
            <c:strRef>
              <c:f>'8.1'!$A$23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('8.1'!$B$23,'8.1'!$D$23,'8.1'!$F$23)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D58-4EAE-BC86-D545F330926A}"/>
            </c:ext>
          </c:extLst>
        </c:ser>
        <c:ser>
          <c:idx val="14"/>
          <c:order val="14"/>
          <c:tx>
            <c:strRef>
              <c:f>'8.1'!$A$24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('8.1'!$B$24,'8.1'!$D$24,'8.1'!$F$24)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D58-4EAE-BC86-D545F330926A}"/>
            </c:ext>
          </c:extLst>
        </c:ser>
        <c:ser>
          <c:idx val="15"/>
          <c:order val="15"/>
          <c:tx>
            <c:strRef>
              <c:f>'8.1'!$A$25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strRef>
              <c:f>'8.1'!$C$38:$E$38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('8.1'!$B$25,'8.1'!$D$25,'8.1'!$F$25)</c:f>
              <c:numCache>
                <c:formatCode>#\ ##0.0</c:formatCode>
                <c:ptCount val="3"/>
                <c:pt idx="0">
                  <c:v>222786.62599999993</c:v>
                </c:pt>
                <c:pt idx="1">
                  <c:v>118502.64099999999</c:v>
                </c:pt>
                <c:pt idx="2">
                  <c:v>76636.179000000018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D58-4EAE-BC86-D545F3309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7528576"/>
        <c:axId val="237530112"/>
      </c:barChart>
      <c:catAx>
        <c:axId val="23752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37530112"/>
        <c:crosses val="autoZero"/>
        <c:auto val="1"/>
        <c:lblAlgn val="ctr"/>
        <c:lblOffset val="100"/>
        <c:noMultiLvlLbl val="0"/>
      </c:catAx>
      <c:valAx>
        <c:axId val="237530112"/>
        <c:scaling>
          <c:orientation val="minMax"/>
          <c:max val="100000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37528576"/>
        <c:crosses val="autoZero"/>
        <c:crossBetween val="between"/>
        <c:majorUnit val="20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6018-455D-B5F6-7403F9F44D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2-6018-455D-B5F6-7403F9F44D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6018-455D-B5F6-7403F9F44D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4-6018-455D-B5F6-7403F9F44D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5-6018-455D-B5F6-7403F9F44D1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6-6018-455D-B5F6-7403F9F44D1B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6018-455D-B5F6-7403F9F44D1B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0-460E-4CF6-B3D5-472A3D958B04}"/>
              </c:ext>
            </c:extLst>
          </c:dPt>
          <c:cat>
            <c:numRef>
              <c:f>'8.1'!$O$28:$O$35</c:f>
              <c:numCache>
                <c:formatCode>#\ ##0.0</c:formatCode>
                <c:ptCount val="8"/>
              </c:numCache>
            </c:numRef>
          </c:cat>
          <c:val>
            <c:numRef>
              <c:f>'8.1'!$J$28:$J$35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460E-4CF6-B3D5-472A3D958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rgbClr val="23306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BE16-49E5-91AD-8891FEFD71A2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rgbClr val="59638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BE16-49E5-91AD-8891FEFD71A2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rgbClr val="9196B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BE16-49E5-91AD-8891FEFD71A2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rgbClr val="C7CCD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BE16-49E5-91AD-8891FEFD71A2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BE16-49E5-91AD-8891FEFD71A2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rgbClr val="E86159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BE16-49E5-91AD-8891FEFD71A2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BE16-49E5-91AD-8891FEFD71A2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BE16-49E5-91AD-8891FEFD71A2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rgbClr val="00000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BE16-49E5-91AD-8891FEFD71A2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BE16-49E5-91AD-8891FEFD71A2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BE16-49E5-91AD-8891FEFD71A2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BE16-49E5-91AD-8891FEFD71A2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BE16-49E5-91AD-8891FEFD71A2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BE16-49E5-91AD-8891FEFD71A2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rgbClr val="596387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BE16-49E5-91AD-8891FEFD71A2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rgbClr val="E86159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BE16-49E5-91AD-8891FEFD7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0.9749058971141781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3165-46A2-B497-197BA76EAA1E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3165-46A2-B497-197BA76EAA1E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3165-46A2-B497-197BA76EAA1E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165-46A2-B497-197BA76EAA1E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3165-46A2-B497-197BA76EAA1E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3165-46A2-B497-197BA76EAA1E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3165-46A2-B497-197BA76EAA1E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3165-46A2-B497-197BA76EAA1E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3165-46A2-B497-197BA76EAA1E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3165-46A2-B497-197BA76EAA1E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3165-46A2-B497-197BA76EAA1E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3165-46A2-B497-197BA76EAA1E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3165-46A2-B497-197BA76EAA1E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3165-46A2-B497-197BA76EAA1E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3165-46A2-B497-197BA76EAA1E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3165-46A2-B497-197BA76EA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0.963519316925117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cs-CZ" sz="1000" b="1" i="0" u="none" strike="noStrike" baseline="0">
                <a:solidFill>
                  <a:schemeClr val="accent1"/>
                </a:solidFill>
                <a:effectLst/>
              </a:rPr>
              <a:t>Spotřeba tepla podle </a:t>
            </a:r>
            <a:r>
              <a:rPr lang="cs-CZ" sz="1000">
                <a:solidFill>
                  <a:schemeClr val="accent1"/>
                </a:solidFill>
              </a:rPr>
              <a:t>sektorů</a:t>
            </a:r>
            <a:r>
              <a:rPr lang="cs-CZ" sz="1000" baseline="0">
                <a:solidFill>
                  <a:schemeClr val="accent1"/>
                </a:solidFill>
              </a:rPr>
              <a:t> národního hospodářství</a:t>
            </a:r>
            <a:r>
              <a:rPr lang="cs-CZ" sz="1000">
                <a:solidFill>
                  <a:schemeClr val="accent1"/>
                </a:solidFill>
              </a:rPr>
              <a:t> (GJ)</a:t>
            </a:r>
          </a:p>
        </c:rich>
      </c:tx>
      <c:layout>
        <c:manualLayout>
          <c:xMode val="edge"/>
          <c:yMode val="edge"/>
          <c:x val="1.7757619224394721E-3"/>
          <c:y val="1.520757744488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6396915284765"/>
          <c:y val="0.19336032580947746"/>
          <c:w val="0.6700337575744868"/>
          <c:h val="0.593650539714123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'8.2'!$A$27</c:f>
              <c:strCache>
                <c:ptCount val="1"/>
                <c:pt idx="0">
                  <c:v>Průmysl</c:v>
                </c:pt>
              </c:strCache>
            </c:strRef>
          </c:tx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('8.2'!$B$27,'8.2'!$D$27,'8.2'!$F$27)</c:f>
              <c:numCache>
                <c:formatCode>#\ ##0.0</c:formatCode>
                <c:ptCount val="3"/>
                <c:pt idx="0">
                  <c:v>73905.46100000001</c:v>
                </c:pt>
                <c:pt idx="1">
                  <c:v>53769.02</c:v>
                </c:pt>
                <c:pt idx="2">
                  <c:v>46564.146999999997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0-4BC3-86BF-1A83C982E45A}"/>
            </c:ext>
          </c:extLst>
        </c:ser>
        <c:ser>
          <c:idx val="1"/>
          <c:order val="1"/>
          <c:tx>
            <c:strRef>
              <c:f>'8.2'!$A$28</c:f>
              <c:strCache>
                <c:ptCount val="1"/>
                <c:pt idx="0">
                  <c:v>Energetika</c:v>
                </c:pt>
              </c:strCache>
            </c:strRef>
          </c:tx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('8.2'!$B$28,'8.2'!$D$28,'8.2'!$F$28)</c:f>
              <c:numCache>
                <c:formatCode>#\ ##0.0</c:formatCode>
                <c:ptCount val="3"/>
                <c:pt idx="0">
                  <c:v>2747.4089999999997</c:v>
                </c:pt>
                <c:pt idx="1">
                  <c:v>1529.1610000000001</c:v>
                </c:pt>
                <c:pt idx="2">
                  <c:v>1094.47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0-4BC3-86BF-1A83C982E45A}"/>
            </c:ext>
          </c:extLst>
        </c:ser>
        <c:ser>
          <c:idx val="2"/>
          <c:order val="2"/>
          <c:tx>
            <c:strRef>
              <c:f>'8.2'!$A$29</c:f>
              <c:strCache>
                <c:ptCount val="1"/>
                <c:pt idx="0">
                  <c:v>Doprava</c:v>
                </c:pt>
              </c:strCache>
            </c:strRef>
          </c:tx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('8.2'!$B$29,'8.2'!$D$29,'8.2'!$F$29)</c:f>
              <c:numCache>
                <c:formatCode>#\ ##0.0</c:formatCode>
                <c:ptCount val="3"/>
                <c:pt idx="0">
                  <c:v>3312.05</c:v>
                </c:pt>
                <c:pt idx="1">
                  <c:v>775.51400000000001</c:v>
                </c:pt>
                <c:pt idx="2">
                  <c:v>238.185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40-4BC3-86BF-1A83C982E45A}"/>
            </c:ext>
          </c:extLst>
        </c:ser>
        <c:ser>
          <c:idx val="3"/>
          <c:order val="3"/>
          <c:tx>
            <c:strRef>
              <c:f>'8.2'!$A$30</c:f>
              <c:strCache>
                <c:ptCount val="1"/>
                <c:pt idx="0">
                  <c:v>Stavebnictví</c:v>
                </c:pt>
              </c:strCache>
            </c:strRef>
          </c:tx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('8.2'!$B$30,'8.2'!$D$30,'8.2'!$F$30)</c:f>
              <c:numCache>
                <c:formatCode>#\ ##0.0</c:formatCode>
                <c:ptCount val="3"/>
                <c:pt idx="0">
                  <c:v>402.00200000000001</c:v>
                </c:pt>
                <c:pt idx="1">
                  <c:v>145.18900000000002</c:v>
                </c:pt>
                <c:pt idx="2">
                  <c:v>96.102999999999994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40-4BC3-86BF-1A83C982E45A}"/>
            </c:ext>
          </c:extLst>
        </c:ser>
        <c:ser>
          <c:idx val="4"/>
          <c:order val="4"/>
          <c:tx>
            <c:strRef>
              <c:f>'8.2'!$A$31</c:f>
              <c:strCache>
                <c:ptCount val="1"/>
                <c:pt idx="0">
                  <c:v>Zemědělství a lesnictví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('8.2'!$B$31,'8.2'!$D$31,'8.2'!$F$31)</c:f>
              <c:numCache>
                <c:formatCode>#\ ##0.0</c:formatCode>
                <c:ptCount val="3"/>
                <c:pt idx="0">
                  <c:v>1802.8</c:v>
                </c:pt>
                <c:pt idx="1">
                  <c:v>1155.3600000000001</c:v>
                </c:pt>
                <c:pt idx="2">
                  <c:v>813.58699999999999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40-4BC3-86BF-1A83C982E45A}"/>
            </c:ext>
          </c:extLst>
        </c:ser>
        <c:ser>
          <c:idx val="5"/>
          <c:order val="5"/>
          <c:tx>
            <c:strRef>
              <c:f>'8.2'!$A$32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('8.2'!$B$32,'8.2'!$D$32,'8.2'!$F$32)</c:f>
              <c:numCache>
                <c:formatCode>#\ ##0.0</c:formatCode>
                <c:ptCount val="3"/>
                <c:pt idx="0">
                  <c:v>158951.74600000001</c:v>
                </c:pt>
                <c:pt idx="1">
                  <c:v>86134.673999999999</c:v>
                </c:pt>
                <c:pt idx="2">
                  <c:v>52368.373999999996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40-4BC3-86BF-1A83C982E45A}"/>
            </c:ext>
          </c:extLst>
        </c:ser>
        <c:ser>
          <c:idx val="6"/>
          <c:order val="6"/>
          <c:tx>
            <c:strRef>
              <c:f>'8.2'!$A$33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('8.2'!$B$33,'8.2'!$D$33,'8.2'!$F$33)</c:f>
              <c:numCache>
                <c:formatCode>#\ ##0.0</c:formatCode>
                <c:ptCount val="3"/>
                <c:pt idx="0">
                  <c:v>80295.106999999989</c:v>
                </c:pt>
                <c:pt idx="1">
                  <c:v>38062.975999999995</c:v>
                </c:pt>
                <c:pt idx="2">
                  <c:v>21190.355000000003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40-4BC3-86BF-1A83C982E45A}"/>
            </c:ext>
          </c:extLst>
        </c:ser>
        <c:ser>
          <c:idx val="7"/>
          <c:order val="7"/>
          <c:tx>
            <c:strRef>
              <c:f>'8.2'!$A$34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('8.2'!$B$34,'8.2'!$D$34,'8.2'!$F$34)</c:f>
              <c:numCache>
                <c:formatCode>#\ ##0.0</c:formatCode>
                <c:ptCount val="3"/>
                <c:pt idx="0">
                  <c:v>8068.1369999999997</c:v>
                </c:pt>
                <c:pt idx="1">
                  <c:v>3770.7479999999996</c:v>
                </c:pt>
                <c:pt idx="2">
                  <c:v>2497.2159999999999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040-4BC3-86BF-1A83C982E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5759872"/>
        <c:axId val="235761664"/>
      </c:barChart>
      <c:catAx>
        <c:axId val="23575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35761664"/>
        <c:crosses val="autoZero"/>
        <c:auto val="1"/>
        <c:lblAlgn val="ctr"/>
        <c:lblOffset val="100"/>
        <c:noMultiLvlLbl val="0"/>
      </c:catAx>
      <c:valAx>
        <c:axId val="235761664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357598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>
                <a:solidFill>
                  <a:schemeClr val="tx2"/>
                </a:solidFill>
              </a:defRPr>
            </a:pPr>
            <a:r>
              <a:rPr lang="cs-CZ" sz="1000">
                <a:solidFill>
                  <a:schemeClr val="tx2"/>
                </a:solidFill>
              </a:rPr>
              <a:t>Podíl v ČR</a:t>
            </a:r>
          </a:p>
        </c:rich>
      </c:tx>
      <c:layout>
        <c:manualLayout>
          <c:xMode val="edge"/>
          <c:yMode val="edge"/>
          <c:x val="5.1553002128805882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7874699701625241E-2"/>
          <c:y val="0.24592026197143887"/>
          <c:w val="0.86679862645627792"/>
          <c:h val="0.2754368746505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'8.2'!$A$38</c:f>
              <c:strCache>
                <c:ptCount val="1"/>
                <c:pt idx="0">
                  <c:v>Instalovaný výkon</c:v>
                </c:pt>
              </c:strCache>
            </c:strRef>
          </c:tx>
          <c:invertIfNegative val="0"/>
          <c:val>
            <c:numRef>
              <c:f>'8.2'!$B$38</c:f>
              <c:numCache>
                <c:formatCode>0.0%</c:formatCode>
                <c:ptCount val="1"/>
                <c:pt idx="0">
                  <c:v>5.1191310064269073E-2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F-469A-B30A-EE5A1B230C15}"/>
            </c:ext>
          </c:extLst>
        </c:ser>
        <c:ser>
          <c:idx val="1"/>
          <c:order val="1"/>
          <c:tx>
            <c:strRef>
              <c:f>'8.2'!$A$39</c:f>
              <c:strCache>
                <c:ptCount val="1"/>
                <c:pt idx="0">
                  <c:v>Výroba tepla brutto</c:v>
                </c:pt>
              </c:strCache>
            </c:strRef>
          </c:tx>
          <c:invertIfNegative val="0"/>
          <c:val>
            <c:numRef>
              <c:f>'8.2'!$B$39</c:f>
              <c:numCache>
                <c:formatCode>0.0%</c:formatCode>
                <c:ptCount val="1"/>
                <c:pt idx="0">
                  <c:v>4.486930882441767E-2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F-469A-B30A-EE5A1B230C15}"/>
            </c:ext>
          </c:extLst>
        </c:ser>
        <c:ser>
          <c:idx val="2"/>
          <c:order val="2"/>
          <c:tx>
            <c:strRef>
              <c:f>'8.2'!$A$40</c:f>
              <c:strCache>
                <c:ptCount val="1"/>
                <c:pt idx="0">
                  <c:v>Dodávky tepla</c:v>
                </c:pt>
              </c:strCache>
            </c:strRef>
          </c:tx>
          <c:invertIfNegative val="0"/>
          <c:val>
            <c:numRef>
              <c:f>'8.2'!$B$40</c:f>
              <c:numCache>
                <c:formatCode>0.0%</c:formatCode>
                <c:ptCount val="1"/>
                <c:pt idx="0">
                  <c:v>5.2191023620468617E-2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7F-469A-B30A-EE5A1B230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792640"/>
        <c:axId val="237547520"/>
      </c:barChart>
      <c:catAx>
        <c:axId val="2357926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crossAx val="237547520"/>
        <c:crosses val="autoZero"/>
        <c:auto val="1"/>
        <c:lblAlgn val="ctr"/>
        <c:lblOffset val="100"/>
        <c:noMultiLvlLbl val="0"/>
      </c:catAx>
      <c:valAx>
        <c:axId val="237547520"/>
        <c:scaling>
          <c:orientation val="minMax"/>
          <c:max val="0.30000000000000004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579264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1.4071404916193386E-2"/>
          <c:y val="0.68323709536307975"/>
          <c:w val="0.55331546504569662"/>
          <c:h val="0.25091931313303184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205388244365729"/>
          <c:y val="0.21908190047672613"/>
          <c:w val="0.34141910486533111"/>
          <c:h val="0.51561197707429429"/>
        </c:manualLayout>
      </c:layout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07AB-4CA6-AAA1-96A4B03D0D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2-07AB-4CA6-AAA1-96A4B03D0D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07AB-4CA6-AAA1-96A4B03D0DB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4-07AB-4CA6-AAA1-96A4B03D0DB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5-07AB-4CA6-AAA1-96A4B03D0DB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6-07AB-4CA6-AAA1-96A4B03D0DB8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07AB-4CA6-AAA1-96A4B03D0DB8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0-155B-4D88-8DC4-E7B4C54CBE27}"/>
              </c:ext>
            </c:extLst>
          </c:dPt>
          <c:cat>
            <c:numRef>
              <c:f>'8.2'!$O$27:$O$34</c:f>
              <c:numCache>
                <c:formatCode>#\ ##0.0</c:formatCode>
                <c:ptCount val="8"/>
              </c:numCache>
            </c:numRef>
          </c:cat>
          <c:val>
            <c:numRef>
              <c:f>'8.2'!$J$27:$J$34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155B-4D88-8DC4-E7B4C54CB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'4.1'!$O$8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D55E-4FBD-9696-50200E1DB18A}"/>
            </c:ext>
          </c:extLst>
        </c:ser>
        <c:ser>
          <c:idx val="1"/>
          <c:order val="1"/>
          <c:tx>
            <c:strRef>
              <c:f>'4.1'!$O$9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D55E-4FBD-9696-50200E1DB18A}"/>
            </c:ext>
          </c:extLst>
        </c:ser>
        <c:ser>
          <c:idx val="2"/>
          <c:order val="2"/>
          <c:tx>
            <c:strRef>
              <c:f>'4.1'!$O$10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D55E-4FBD-9696-50200E1DB18A}"/>
            </c:ext>
          </c:extLst>
        </c:ser>
        <c:ser>
          <c:idx val="3"/>
          <c:order val="3"/>
          <c:tx>
            <c:strRef>
              <c:f>'4.1'!$O$11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D55E-4FBD-9696-50200E1DB18A}"/>
            </c:ext>
          </c:extLst>
        </c:ser>
        <c:ser>
          <c:idx val="4"/>
          <c:order val="4"/>
          <c:tx>
            <c:strRef>
              <c:f>'4.1'!$O$12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D55E-4FBD-9696-50200E1DB18A}"/>
            </c:ext>
          </c:extLst>
        </c:ser>
        <c:ser>
          <c:idx val="5"/>
          <c:order val="5"/>
          <c:tx>
            <c:strRef>
              <c:f>'4.1'!$O$13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D55E-4FBD-9696-50200E1DB18A}"/>
            </c:ext>
          </c:extLst>
        </c:ser>
        <c:ser>
          <c:idx val="6"/>
          <c:order val="6"/>
          <c:tx>
            <c:strRef>
              <c:f>'4.1'!$O$14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D55E-4FBD-9696-50200E1DB18A}"/>
            </c:ext>
          </c:extLst>
        </c:ser>
        <c:ser>
          <c:idx val="7"/>
          <c:order val="7"/>
          <c:tx>
            <c:strRef>
              <c:f>'4.1'!$O$15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D55E-4FBD-9696-50200E1DB18A}"/>
            </c:ext>
          </c:extLst>
        </c:ser>
        <c:ser>
          <c:idx val="8"/>
          <c:order val="8"/>
          <c:tx>
            <c:strRef>
              <c:f>'4.1'!$O$16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D55E-4FBD-9696-50200E1DB18A}"/>
            </c:ext>
          </c:extLst>
        </c:ser>
        <c:ser>
          <c:idx val="9"/>
          <c:order val="9"/>
          <c:tx>
            <c:strRef>
              <c:f>'4.1'!$O$17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D55E-4FBD-9696-50200E1DB18A}"/>
            </c:ext>
          </c:extLst>
        </c:ser>
        <c:ser>
          <c:idx val="10"/>
          <c:order val="10"/>
          <c:tx>
            <c:strRef>
              <c:f>'4.1'!$O$18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D55E-4FBD-9696-50200E1DB18A}"/>
            </c:ext>
          </c:extLst>
        </c:ser>
        <c:ser>
          <c:idx val="11"/>
          <c:order val="11"/>
          <c:tx>
            <c:strRef>
              <c:f>'4.1'!$O$19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D55E-4FBD-9696-50200E1DB18A}"/>
            </c:ext>
          </c:extLst>
        </c:ser>
        <c:ser>
          <c:idx val="12"/>
          <c:order val="12"/>
          <c:tx>
            <c:strRef>
              <c:f>'4.1'!$O$20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D55E-4FBD-9696-50200E1DB18A}"/>
            </c:ext>
          </c:extLst>
        </c:ser>
        <c:ser>
          <c:idx val="13"/>
          <c:order val="13"/>
          <c:tx>
            <c:strRef>
              <c:f>'4.1'!$O$21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D55E-4FBD-9696-50200E1DB18A}"/>
            </c:ext>
          </c:extLst>
        </c:ser>
        <c:ser>
          <c:idx val="14"/>
          <c:order val="14"/>
          <c:tx>
            <c:strRef>
              <c:f>'4.1'!$O$22</c:f>
              <c:strCache>
                <c:ptCount val="1"/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D55E-4FBD-9696-50200E1DB18A}"/>
            </c:ext>
          </c:extLst>
        </c:ser>
        <c:ser>
          <c:idx val="15"/>
          <c:order val="15"/>
          <c:tx>
            <c:strRef>
              <c:f>'4.1'!$O$23</c:f>
              <c:strCache>
                <c:ptCount val="1"/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'4.1'!$P$7</c:f>
              <c:numCache>
                <c:formatCode>General</c:formatCode>
                <c:ptCount val="1"/>
              </c:numCache>
            </c:numRef>
          </c:cat>
          <c:val>
            <c:numRef>
              <c:f>'4.1'!$P$23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D55E-4FBD-9696-50200E1DB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7120"/>
        <c:axId val="226678656"/>
      </c:barChart>
      <c:catAx>
        <c:axId val="22667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678656"/>
        <c:crosses val="autoZero"/>
        <c:auto val="1"/>
        <c:lblAlgn val="ctr"/>
        <c:lblOffset val="100"/>
        <c:noMultiLvlLbl val="0"/>
      </c:catAx>
      <c:valAx>
        <c:axId val="2266786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6677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Dodávky tepla podle paliv (GJ)</a:t>
            </a:r>
          </a:p>
        </c:rich>
      </c:tx>
      <c:layout>
        <c:manualLayout>
          <c:xMode val="edge"/>
          <c:yMode val="edge"/>
          <c:x val="1.1007654639433821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82066569355072"/>
          <c:y val="0.21212121212121213"/>
          <c:w val="0.79888516546397759"/>
          <c:h val="0.597575757575757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'8.2'!$A$10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('8.2'!$B$10,'8.2'!$D$10,'8.2'!$F$10)</c:f>
              <c:numCache>
                <c:formatCode>#\ ##0.0</c:formatCode>
                <c:ptCount val="3"/>
                <c:pt idx="0">
                  <c:v>131163.82199999999</c:v>
                </c:pt>
                <c:pt idx="1">
                  <c:v>105113.45699999999</c:v>
                </c:pt>
                <c:pt idx="2">
                  <c:v>63025.031000000003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C-4155-BD8C-161C194FEB34}"/>
            </c:ext>
          </c:extLst>
        </c:ser>
        <c:ser>
          <c:idx val="1"/>
          <c:order val="1"/>
          <c:tx>
            <c:strRef>
              <c:f>'8.2'!$A$11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('8.2'!$B$11,'8.2'!$D$11,'8.2'!$F$11)</c:f>
              <c:numCache>
                <c:formatCode>#\ ##0.0</c:formatCode>
                <c:ptCount val="3"/>
                <c:pt idx="0">
                  <c:v>7939.5289999999995</c:v>
                </c:pt>
                <c:pt idx="1">
                  <c:v>6225.4740000000002</c:v>
                </c:pt>
                <c:pt idx="2">
                  <c:v>5221.2280000000001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C-4155-BD8C-161C194FEB34}"/>
            </c:ext>
          </c:extLst>
        </c:ser>
        <c:ser>
          <c:idx val="2"/>
          <c:order val="2"/>
          <c:tx>
            <c:strRef>
              <c:f>'8.2'!$A$12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('8.2'!$B$12,'8.2'!$D$12,'8.2'!$F$12)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C-4155-BD8C-161C194FEB34}"/>
            </c:ext>
          </c:extLst>
        </c:ser>
        <c:ser>
          <c:idx val="3"/>
          <c:order val="3"/>
          <c:tx>
            <c:strRef>
              <c:f>'8.2'!$A$13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('8.2'!$B$13,'8.2'!$D$13,'8.2'!$F$13)</c:f>
              <c:numCache>
                <c:formatCode>#\ ##0.0</c:formatCode>
                <c:ptCount val="3"/>
                <c:pt idx="0">
                  <c:v>40.33</c:v>
                </c:pt>
                <c:pt idx="1">
                  <c:v>25.37</c:v>
                </c:pt>
                <c:pt idx="2">
                  <c:v>23.87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DC-4155-BD8C-161C194FEB34}"/>
            </c:ext>
          </c:extLst>
        </c:ser>
        <c:ser>
          <c:idx val="4"/>
          <c:order val="4"/>
          <c:tx>
            <c:strRef>
              <c:f>'8.2'!$A$14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('8.2'!$B$14,'8.2'!$D$14,'8.2'!$F$14)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DC-4155-BD8C-161C194FEB34}"/>
            </c:ext>
          </c:extLst>
        </c:ser>
        <c:ser>
          <c:idx val="5"/>
          <c:order val="5"/>
          <c:tx>
            <c:strRef>
              <c:f>'8.2'!$A$15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('8.2'!$B$15,'8.2'!$D$15,'8.2'!$F$15)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DC-4155-BD8C-161C194FEB34}"/>
            </c:ext>
          </c:extLst>
        </c:ser>
        <c:ser>
          <c:idx val="6"/>
          <c:order val="6"/>
          <c:tx>
            <c:strRef>
              <c:f>'8.2'!$A$16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('8.2'!$B$16,'8.2'!$D$16,'8.2'!$F$16)</c:f>
              <c:numCache>
                <c:formatCode>#\ ##0.0</c:formatCode>
                <c:ptCount val="3"/>
                <c:pt idx="0">
                  <c:v>78300.862999999998</c:v>
                </c:pt>
                <c:pt idx="1">
                  <c:v>11283.519999999999</c:v>
                </c:pt>
                <c:pt idx="2">
                  <c:v>3322.212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DC-4155-BD8C-161C194FEB34}"/>
            </c:ext>
          </c:extLst>
        </c:ser>
        <c:ser>
          <c:idx val="7"/>
          <c:order val="7"/>
          <c:tx>
            <c:strRef>
              <c:f>'8.2'!$A$17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('8.2'!$B$17,'8.2'!$D$17,'8.2'!$F$17)</c:f>
              <c:numCache>
                <c:formatCode>#\ ##0.0</c:formatCode>
                <c:ptCount val="3"/>
                <c:pt idx="0">
                  <c:v>85449.72</c:v>
                </c:pt>
                <c:pt idx="1">
                  <c:v>47400.24</c:v>
                </c:pt>
                <c:pt idx="2">
                  <c:v>31837.38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1DC-4155-BD8C-161C194FEB34}"/>
            </c:ext>
          </c:extLst>
        </c:ser>
        <c:ser>
          <c:idx val="8"/>
          <c:order val="8"/>
          <c:tx>
            <c:strRef>
              <c:f>'8.2'!$A$18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('8.2'!$B$18,'8.2'!$D$18,'8.2'!$F$18)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DC-4155-BD8C-161C194FEB34}"/>
            </c:ext>
          </c:extLst>
        </c:ser>
        <c:ser>
          <c:idx val="9"/>
          <c:order val="9"/>
          <c:tx>
            <c:strRef>
              <c:f>'8.2'!$A$19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('8.2'!$B$19,'8.2'!$D$19,'8.2'!$F$19)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1DC-4155-BD8C-161C194FEB34}"/>
            </c:ext>
          </c:extLst>
        </c:ser>
        <c:ser>
          <c:idx val="10"/>
          <c:order val="10"/>
          <c:tx>
            <c:strRef>
              <c:f>'8.2'!$A$20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('8.2'!$B$20,'8.2'!$D$20,'8.2'!$F$20)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DC-4155-BD8C-161C194FEB34}"/>
            </c:ext>
          </c:extLst>
        </c:ser>
        <c:ser>
          <c:idx val="11"/>
          <c:order val="11"/>
          <c:tx>
            <c:strRef>
              <c:f>'8.2'!$A$21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('8.2'!$B$21,'8.2'!$D$21,'8.2'!$F$21)</c:f>
              <c:numCache>
                <c:formatCode>#\ ##0.0</c:formatCode>
                <c:ptCount val="3"/>
                <c:pt idx="0">
                  <c:v>537.97500000000002</c:v>
                </c:pt>
                <c:pt idx="1">
                  <c:v>504.38299999999998</c:v>
                </c:pt>
                <c:pt idx="2">
                  <c:v>328.24700000000001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DC-4155-BD8C-161C194FEB34}"/>
            </c:ext>
          </c:extLst>
        </c:ser>
        <c:ser>
          <c:idx val="12"/>
          <c:order val="12"/>
          <c:tx>
            <c:strRef>
              <c:f>'8.2'!$A$22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chemeClr val="tx2"/>
              </a:fgClr>
              <a:bgClr>
                <a:schemeClr val="bg1"/>
              </a:bgClr>
            </a:patt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('8.2'!$B$22,'8.2'!$D$22,'8.2'!$F$22)</c:f>
              <c:numCache>
                <c:formatCode>#\ ##0.0</c:formatCode>
                <c:ptCount val="3"/>
                <c:pt idx="0">
                  <c:v>47.832000000000001</c:v>
                </c:pt>
                <c:pt idx="1">
                  <c:v>12.959</c:v>
                </c:pt>
                <c:pt idx="2">
                  <c:v>6.1559999999999997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DC-4155-BD8C-161C194FEB34}"/>
            </c:ext>
          </c:extLst>
        </c:ser>
        <c:ser>
          <c:idx val="13"/>
          <c:order val="13"/>
          <c:tx>
            <c:strRef>
              <c:f>'8.2'!$A$23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('8.2'!$B$23,'8.2'!$D$23,'8.2'!$F$23)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1DC-4155-BD8C-161C194FEB34}"/>
            </c:ext>
          </c:extLst>
        </c:ser>
        <c:ser>
          <c:idx val="14"/>
          <c:order val="14"/>
          <c:tx>
            <c:strRef>
              <c:f>'8.2'!$A$24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('8.2'!$B$24,'8.2'!$D$24,'8.2'!$F$24)</c:f>
              <c:numCache>
                <c:formatCode>#\ ##0.0</c:formatCode>
                <c:ptCount val="3"/>
                <c:pt idx="0">
                  <c:v>1392.855</c:v>
                </c:pt>
                <c:pt idx="1">
                  <c:v>1.329</c:v>
                </c:pt>
                <c:pt idx="2">
                  <c:v>2640.8809999999999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1DC-4155-BD8C-161C194FEB34}"/>
            </c:ext>
          </c:extLst>
        </c:ser>
        <c:ser>
          <c:idx val="15"/>
          <c:order val="15"/>
          <c:tx>
            <c:strRef>
              <c:f>'8.2'!$A$25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strRef>
              <c:f>'8.2'!$C$38:$E$38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('8.2'!$B$25,'8.2'!$D$25,'8.2'!$F$25)</c:f>
              <c:numCache>
                <c:formatCode>#\ ##0.0</c:formatCode>
                <c:ptCount val="3"/>
                <c:pt idx="0">
                  <c:v>36195.269</c:v>
                </c:pt>
                <c:pt idx="1">
                  <c:v>23049.060999999998</c:v>
                </c:pt>
                <c:pt idx="2">
                  <c:v>21927.560999999998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1DC-4155-BD8C-161C194FE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7528576"/>
        <c:axId val="237530112"/>
      </c:barChart>
      <c:catAx>
        <c:axId val="23752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37530112"/>
        <c:crosses val="autoZero"/>
        <c:auto val="1"/>
        <c:lblAlgn val="ctr"/>
        <c:lblOffset val="100"/>
        <c:noMultiLvlLbl val="0"/>
      </c:catAx>
      <c:valAx>
        <c:axId val="23753011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2375285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86C6-41AE-A3FE-BEAD1A7565F0}"/>
              </c:ext>
            </c:extLst>
          </c:dPt>
          <c:cat>
            <c:numRef>
              <c:f>'14.2'!$J$19:$J$26</c:f>
              <c:numCache>
                <c:formatCode>General</c:formatCode>
                <c:ptCount val="8"/>
              </c:numCache>
            </c:numRef>
          </c:cat>
          <c:val>
            <c:numRef>
              <c:f>'14.2'!$K$19:$K$26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86C6-41AE-A3FE-BEAD1A756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'14.2'!$H$19:$H$22</c:f>
              <c:numCache>
                <c:formatCode>0.0</c:formatCode>
                <c:ptCount val="4"/>
              </c:numCache>
            </c:numRef>
          </c:cat>
          <c:val>
            <c:numRef>
              <c:f>'14.2'!$I$19:$I$22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E40A-450D-9AA7-B0C71B71C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951616"/>
        <c:axId val="237953408"/>
      </c:barChart>
      <c:catAx>
        <c:axId val="237951616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7953408"/>
        <c:crosses val="autoZero"/>
        <c:auto val="1"/>
        <c:lblAlgn val="ctr"/>
        <c:lblOffset val="100"/>
        <c:noMultiLvlLbl val="0"/>
      </c:catAx>
      <c:valAx>
        <c:axId val="237953408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7951616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'14.2'!$H$31:$H$38</c:f>
              <c:numCache>
                <c:formatCode>General</c:formatCode>
                <c:ptCount val="8"/>
              </c:numCache>
            </c:numRef>
          </c:cat>
          <c:val>
            <c:numRef>
              <c:f>'14.2'!$I$31:$I$38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C041-4E2A-B2DA-BC2D9EF31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982080"/>
        <c:axId val="237983616"/>
      </c:barChart>
      <c:catAx>
        <c:axId val="237982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7983616"/>
        <c:crosses val="autoZero"/>
        <c:auto val="1"/>
        <c:lblAlgn val="ctr"/>
        <c:lblOffset val="100"/>
        <c:noMultiLvlLbl val="0"/>
      </c:catAx>
      <c:valAx>
        <c:axId val="23798361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798208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'14.2'!$J$31</c:f>
              <c:strCache>
                <c:ptCount val="1"/>
              </c:strCache>
            </c:strRef>
          </c:tx>
          <c:invertIfNegative val="0"/>
          <c:cat>
            <c:numRef>
              <c:f>'14.2'!$K$30:$M$30</c:f>
              <c:numCache>
                <c:formatCode>General</c:formatCode>
                <c:ptCount val="3"/>
              </c:numCache>
            </c:numRef>
          </c:cat>
          <c:val>
            <c:numRef>
              <c:f>'14.2'!$K$31:$M$31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BF63-4CB6-B87C-D59736B3174C}"/>
            </c:ext>
          </c:extLst>
        </c:ser>
        <c:ser>
          <c:idx val="1"/>
          <c:order val="1"/>
          <c:tx>
            <c:strRef>
              <c:f>'14.2'!$J$32</c:f>
              <c:strCache>
                <c:ptCount val="1"/>
              </c:strCache>
            </c:strRef>
          </c:tx>
          <c:invertIfNegative val="0"/>
          <c:cat>
            <c:numRef>
              <c:f>'14.2'!$K$30:$M$30</c:f>
              <c:numCache>
                <c:formatCode>General</c:formatCode>
                <c:ptCount val="3"/>
              </c:numCache>
            </c:numRef>
          </c:cat>
          <c:val>
            <c:numRef>
              <c:f>'14.2'!$K$32:$M$32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BF63-4CB6-B87C-D59736B3174C}"/>
            </c:ext>
          </c:extLst>
        </c:ser>
        <c:ser>
          <c:idx val="2"/>
          <c:order val="2"/>
          <c:tx>
            <c:strRef>
              <c:f>'14.2'!$J$33</c:f>
              <c:strCache>
                <c:ptCount val="1"/>
              </c:strCache>
            </c:strRef>
          </c:tx>
          <c:invertIfNegative val="0"/>
          <c:cat>
            <c:numRef>
              <c:f>'14.2'!$K$30:$M$30</c:f>
              <c:numCache>
                <c:formatCode>General</c:formatCode>
                <c:ptCount val="3"/>
              </c:numCache>
            </c:numRef>
          </c:cat>
          <c:val>
            <c:numRef>
              <c:f>'14.2'!$K$33:$M$33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BF63-4CB6-B87C-D59736B3174C}"/>
            </c:ext>
          </c:extLst>
        </c:ser>
        <c:ser>
          <c:idx val="3"/>
          <c:order val="3"/>
          <c:tx>
            <c:strRef>
              <c:f>'14.2'!$J$34</c:f>
              <c:strCache>
                <c:ptCount val="1"/>
              </c:strCache>
            </c:strRef>
          </c:tx>
          <c:invertIfNegative val="0"/>
          <c:cat>
            <c:numRef>
              <c:f>'14.2'!$K$30:$M$30</c:f>
              <c:numCache>
                <c:formatCode>General</c:formatCode>
                <c:ptCount val="3"/>
              </c:numCache>
            </c:numRef>
          </c:cat>
          <c:val>
            <c:numRef>
              <c:f>'14.2'!$K$34:$M$34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BF63-4CB6-B87C-D59736B3174C}"/>
            </c:ext>
          </c:extLst>
        </c:ser>
        <c:ser>
          <c:idx val="4"/>
          <c:order val="4"/>
          <c:tx>
            <c:strRef>
              <c:f>'14.2'!$J$35</c:f>
              <c:strCache>
                <c:ptCount val="1"/>
              </c:strCache>
            </c:strRef>
          </c:tx>
          <c:invertIfNegative val="0"/>
          <c:cat>
            <c:numRef>
              <c:f>'14.2'!$K$30:$M$30</c:f>
              <c:numCache>
                <c:formatCode>General</c:formatCode>
                <c:ptCount val="3"/>
              </c:numCache>
            </c:numRef>
          </c:cat>
          <c:val>
            <c:numRef>
              <c:f>'14.2'!$K$35:$M$35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BF63-4CB6-B87C-D59736B3174C}"/>
            </c:ext>
          </c:extLst>
        </c:ser>
        <c:ser>
          <c:idx val="5"/>
          <c:order val="5"/>
          <c:tx>
            <c:strRef>
              <c:f>'14.2'!$J$36</c:f>
              <c:strCache>
                <c:ptCount val="1"/>
              </c:strCache>
            </c:strRef>
          </c:tx>
          <c:invertIfNegative val="0"/>
          <c:cat>
            <c:numRef>
              <c:f>'14.2'!$K$30:$M$30</c:f>
              <c:numCache>
                <c:formatCode>General</c:formatCode>
                <c:ptCount val="3"/>
              </c:numCache>
            </c:numRef>
          </c:cat>
          <c:val>
            <c:numRef>
              <c:f>'14.2'!$K$36:$M$36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BF63-4CB6-B87C-D59736B3174C}"/>
            </c:ext>
          </c:extLst>
        </c:ser>
        <c:ser>
          <c:idx val="6"/>
          <c:order val="6"/>
          <c:tx>
            <c:strRef>
              <c:f>'14.2'!$J$37</c:f>
              <c:strCache>
                <c:ptCount val="1"/>
              </c:strCache>
            </c:strRef>
          </c:tx>
          <c:invertIfNegative val="0"/>
          <c:cat>
            <c:numRef>
              <c:f>'14.2'!$K$30:$M$30</c:f>
              <c:numCache>
                <c:formatCode>General</c:formatCode>
                <c:ptCount val="3"/>
              </c:numCache>
            </c:numRef>
          </c:cat>
          <c:val>
            <c:numRef>
              <c:f>'14.2'!$K$37:$M$37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BF63-4CB6-B87C-D59736B3174C}"/>
            </c:ext>
          </c:extLst>
        </c:ser>
        <c:ser>
          <c:idx val="7"/>
          <c:order val="7"/>
          <c:tx>
            <c:strRef>
              <c:f>'14.2'!$J$38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'14.2'!$K$30:$M$30</c:f>
              <c:numCache>
                <c:formatCode>General</c:formatCode>
                <c:ptCount val="3"/>
              </c:numCache>
            </c:numRef>
          </c:cat>
          <c:val>
            <c:numRef>
              <c:f>'14.2'!$K$38:$M$38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BF63-4CB6-B87C-D59736B31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8024960"/>
        <c:axId val="239357952"/>
      </c:barChart>
      <c:catAx>
        <c:axId val="23802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357952"/>
        <c:crosses val="autoZero"/>
        <c:auto val="1"/>
        <c:lblAlgn val="ctr"/>
        <c:lblOffset val="100"/>
        <c:noMultiLvlLbl val="0"/>
      </c:catAx>
      <c:valAx>
        <c:axId val="239357952"/>
        <c:scaling>
          <c:orientation val="minMax"/>
          <c:max val="16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8024960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Podíl paliv na výrobě tepla brutto</a:t>
            </a:r>
          </a:p>
        </c:rich>
      </c:tx>
      <c:layout>
        <c:manualLayout>
          <c:xMode val="edge"/>
          <c:yMode val="edge"/>
          <c:x val="2.4144810606041896E-3"/>
          <c:y val="1.639930208702425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201905319802483"/>
          <c:y val="0.11730394890440396"/>
          <c:w val="0.76550208681263932"/>
          <c:h val="0.8456203594019774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2D58-41CF-B8C3-A7EEB731B5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2D58-41CF-B8C3-A7EEB731B5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2D58-41CF-B8C3-A7EEB731B5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A-D1CC-4EE3-AE6B-71BF6A6E80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B-D1CC-4EE3-AE6B-71BF6A6E80D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C-D1CC-4EE3-AE6B-71BF6A6E80D7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2D58-41CF-B8C3-A7EEB731B536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D-D1CC-4EE3-AE6B-71BF6A6E80D7}"/>
              </c:ext>
            </c:extLst>
          </c:dPt>
          <c:dPt>
            <c:idx val="8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E-D1CC-4EE3-AE6B-71BF6A6E80D7}"/>
              </c:ext>
            </c:extLst>
          </c:dPt>
          <c:dPt>
            <c:idx val="9"/>
            <c:bubble3D val="0"/>
            <c:spPr>
              <a:solidFill>
                <a:srgbClr val="646363"/>
              </a:solidFill>
            </c:spPr>
            <c:extLst>
              <c:ext xmlns:c16="http://schemas.microsoft.com/office/drawing/2014/chart" uri="{C3380CC4-5D6E-409C-BE32-E72D297353CC}">
                <c16:uniqueId val="{0000000A-546B-4CF4-BA66-24C6A2768B6A}"/>
              </c:ext>
            </c:extLst>
          </c:dPt>
          <c:dPt>
            <c:idx val="10"/>
            <c:bubble3D val="0"/>
            <c:spPr>
              <a:solidFill>
                <a:srgbClr val="9D9D9C"/>
              </a:solidFill>
            </c:spPr>
            <c:extLst>
              <c:ext xmlns:c16="http://schemas.microsoft.com/office/drawing/2014/chart" uri="{C3380CC4-5D6E-409C-BE32-E72D297353CC}">
                <c16:uniqueId val="{0000000F-D1CC-4EE3-AE6B-71BF6A6E80D7}"/>
              </c:ext>
            </c:extLst>
          </c:dPt>
          <c:dPt>
            <c:idx val="11"/>
            <c:bubble3D val="0"/>
            <c:spPr>
              <a:solidFill>
                <a:srgbClr val="D0D0D0"/>
              </a:solidFill>
            </c:spPr>
            <c:extLst>
              <c:ext xmlns:c16="http://schemas.microsoft.com/office/drawing/2014/chart" uri="{C3380CC4-5D6E-409C-BE32-E72D297353CC}">
                <c16:uniqueId val="{0000000B-546B-4CF4-BA66-24C6A2768B6A}"/>
              </c:ext>
            </c:extLst>
          </c:dPt>
          <c:dPt>
            <c:idx val="12"/>
            <c:bubble3D val="0"/>
            <c:spPr>
              <a:pattFill prst="ltUpDiag">
                <a:fgClr>
                  <a:schemeClr val="tx2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C-546B-4CF4-BA66-24C6A2768B6A}"/>
              </c:ext>
            </c:extLst>
          </c:dPt>
          <c:dPt>
            <c:idx val="13"/>
            <c:bubble3D val="0"/>
            <c:spPr>
              <a:pattFill prst="ltUpDiag">
                <a:fgClr>
                  <a:schemeClr val="accent5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10-D1CC-4EE3-AE6B-71BF6A6E80D7}"/>
              </c:ext>
            </c:extLst>
          </c:dPt>
          <c:dPt>
            <c:idx val="14"/>
            <c:bubble3D val="0"/>
            <c:spPr>
              <a:pattFill prst="ltUpDiag">
                <a:fgClr>
                  <a:schemeClr val="accent2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11-D1CC-4EE3-AE6B-71BF6A6E80D7}"/>
              </c:ext>
            </c:extLst>
          </c:dPt>
          <c:dPt>
            <c:idx val="15"/>
            <c:bubble3D val="0"/>
            <c:spPr>
              <a:pattFill prst="ltUpDiag">
                <a:fgClr>
                  <a:schemeClr val="accent6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9-2D58-41CF-B8C3-A7EEB731B536}"/>
              </c:ext>
            </c:extLst>
          </c:dPt>
          <c:dLbls>
            <c:dLbl>
              <c:idx val="2"/>
              <c:numFmt formatCode="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D58-41CF-B8C3-A7EEB731B53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CC-4EE3-AE6B-71BF6A6E80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CC-4EE3-AE6B-71BF6A6E80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CC-4EE3-AE6B-71BF6A6E80D7}"/>
                </c:ext>
              </c:extLst>
            </c:dLbl>
            <c:dLbl>
              <c:idx val="6"/>
              <c:numFmt formatCode="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2D58-41CF-B8C3-A7EEB731B536}"/>
                </c:ext>
              </c:extLst>
            </c:dLbl>
            <c:dLbl>
              <c:idx val="7"/>
              <c:layout>
                <c:manualLayout>
                  <c:x val="-0.11665782375911866"/>
                  <c:y val="0.14133018075290149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CC-4EE3-AE6B-71BF6A6E80D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CC-4EE3-AE6B-71BF6A6E80D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CC-4EE3-AE6B-71BF6A6E80D7}"/>
                </c:ext>
              </c:extLst>
            </c:dLbl>
            <c:dLbl>
              <c:idx val="12"/>
              <c:numFmt formatCode="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546B-4CF4-BA66-24C6A2768B6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CC-4EE3-AE6B-71BF6A6E80D7}"/>
                </c:ext>
              </c:extLst>
            </c:dLbl>
            <c:dLbl>
              <c:idx val="14"/>
              <c:layout>
                <c:manualLayout>
                  <c:x val="-0.16797069543132448"/>
                  <c:y val="-3.2195281538816144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CC-4EE3-AE6B-71BF6A6E80D7}"/>
                </c:ext>
              </c:extLst>
            </c:dLbl>
            <c:dLbl>
              <c:idx val="15"/>
              <c:numFmt formatCode="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D58-41CF-B8C3-A7EEB731B53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'4.1'!$A$25:$A$40</c:f>
              <c:strCache>
                <c:ptCount val="16"/>
                <c:pt idx="0">
                  <c:v>Biomasa</c:v>
                </c:pt>
                <c:pt idx="1">
                  <c:v>Bioplyn</c:v>
                </c:pt>
                <c:pt idx="2">
                  <c:v>Černé uhlí</c:v>
                </c:pt>
                <c:pt idx="3">
                  <c:v>Elektrická energie</c:v>
                </c:pt>
                <c:pt idx="4">
                  <c:v>Energie prostředí (tepelné čerpadlo)</c:v>
                </c:pt>
                <c:pt idx="5">
                  <c:v>Energie Slunce (solární kolektor)</c:v>
                </c:pt>
                <c:pt idx="6">
                  <c:v>Hnědé uhlí</c:v>
                </c:pt>
                <c:pt idx="7">
                  <c:v>Jaderné palivo</c:v>
                </c:pt>
                <c:pt idx="8">
                  <c:v>Koks</c:v>
                </c:pt>
                <c:pt idx="9">
                  <c:v>Odpadní teplo</c:v>
                </c:pt>
                <c:pt idx="10">
                  <c:v>Ostatní kapalná paliva</c:v>
                </c:pt>
                <c:pt idx="11">
                  <c:v>Ostatní pevná paliva</c:v>
                </c:pt>
                <c:pt idx="12">
                  <c:v>Ostatní plyny</c:v>
                </c:pt>
                <c:pt idx="13">
                  <c:v>Ostatní</c:v>
                </c:pt>
                <c:pt idx="14">
                  <c:v>Topné oleje</c:v>
                </c:pt>
                <c:pt idx="15">
                  <c:v>Zemní plyn</c:v>
                </c:pt>
              </c:strCache>
            </c:strRef>
          </c:cat>
          <c:val>
            <c:numRef>
              <c:f>'4.1'!$B$25:$B$40</c:f>
              <c:numCache>
                <c:formatCode>#\ ##0.0</c:formatCode>
                <c:ptCount val="16"/>
                <c:pt idx="0">
                  <c:v>6379.461702999999</c:v>
                </c:pt>
                <c:pt idx="1">
                  <c:v>927.40974899999992</c:v>
                </c:pt>
                <c:pt idx="2">
                  <c:v>1275.6500449999999</c:v>
                </c:pt>
                <c:pt idx="3">
                  <c:v>25.596294000000007</c:v>
                </c:pt>
                <c:pt idx="4">
                  <c:v>11.844403</c:v>
                </c:pt>
                <c:pt idx="5">
                  <c:v>0.290325</c:v>
                </c:pt>
                <c:pt idx="6">
                  <c:v>8147.8960349999988</c:v>
                </c:pt>
                <c:pt idx="7">
                  <c:v>277.62400000000002</c:v>
                </c:pt>
                <c:pt idx="8">
                  <c:v>0</c:v>
                </c:pt>
                <c:pt idx="9">
                  <c:v>1603.9536889999999</c:v>
                </c:pt>
                <c:pt idx="10">
                  <c:v>53.449596999999997</c:v>
                </c:pt>
                <c:pt idx="11">
                  <c:v>1131.4423160000001</c:v>
                </c:pt>
                <c:pt idx="12">
                  <c:v>1561.1087600000001</c:v>
                </c:pt>
                <c:pt idx="13">
                  <c:v>0.39842</c:v>
                </c:pt>
                <c:pt idx="14">
                  <c:v>21.791183999999994</c:v>
                </c:pt>
                <c:pt idx="15">
                  <c:v>4391.5040469999985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58-41CF-B8C3-A7EEB731B53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'14.2'!$L$19:$L$26</c:f>
              <c:numCache>
                <c:formatCode>General</c:formatCode>
                <c:ptCount val="8"/>
              </c:numCache>
            </c:numRef>
          </c:cat>
          <c:val>
            <c:numRef>
              <c:f>'14.2'!$M$19:$M$26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C1AB-41B7-ABDD-8E7EC0EC0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387392"/>
        <c:axId val="239388928"/>
      </c:barChart>
      <c:catAx>
        <c:axId val="239387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388928"/>
        <c:crosses val="autoZero"/>
        <c:auto val="1"/>
        <c:lblAlgn val="ctr"/>
        <c:lblOffset val="100"/>
        <c:noMultiLvlLbl val="0"/>
      </c:catAx>
      <c:valAx>
        <c:axId val="23938892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3873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064F-4F63-8439-5189DA88F5C3}"/>
              </c:ext>
            </c:extLst>
          </c:dPt>
          <c:cat>
            <c:numRef>
              <c:f>'14.3'!$J$19:$J$26</c:f>
              <c:numCache>
                <c:formatCode>General</c:formatCode>
                <c:ptCount val="8"/>
              </c:numCache>
            </c:numRef>
          </c:cat>
          <c:val>
            <c:numRef>
              <c:f>'14.3'!$K$19:$K$26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064F-4F63-8439-5189DA88F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'14.3'!$H$19:$H$22</c:f>
              <c:numCache>
                <c:formatCode>0.0</c:formatCode>
                <c:ptCount val="4"/>
              </c:numCache>
            </c:numRef>
          </c:cat>
          <c:val>
            <c:numRef>
              <c:f>'14.3'!$I$19:$I$22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8C6E-4C87-B0B1-18623D096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731200"/>
        <c:axId val="237745280"/>
      </c:barChart>
      <c:catAx>
        <c:axId val="237731200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7745280"/>
        <c:crosses val="autoZero"/>
        <c:auto val="1"/>
        <c:lblAlgn val="ctr"/>
        <c:lblOffset val="100"/>
        <c:noMultiLvlLbl val="0"/>
      </c:catAx>
      <c:valAx>
        <c:axId val="237745280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7731200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'14.3'!$H$31:$H$38</c:f>
              <c:numCache>
                <c:formatCode>General</c:formatCode>
                <c:ptCount val="8"/>
              </c:numCache>
            </c:numRef>
          </c:cat>
          <c:val>
            <c:numRef>
              <c:f>'14.3'!$I$31:$I$38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D1A1-44DC-B712-E20257FC3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674496"/>
        <c:axId val="239676032"/>
      </c:barChart>
      <c:catAx>
        <c:axId val="23967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676032"/>
        <c:crosses val="autoZero"/>
        <c:auto val="1"/>
        <c:lblAlgn val="ctr"/>
        <c:lblOffset val="100"/>
        <c:noMultiLvlLbl val="0"/>
      </c:catAx>
      <c:valAx>
        <c:axId val="23967603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67449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'14.3'!$J$31</c:f>
              <c:strCache>
                <c:ptCount val="1"/>
              </c:strCache>
            </c:strRef>
          </c:tx>
          <c:invertIfNegative val="0"/>
          <c:cat>
            <c:numRef>
              <c:f>'14.3'!$K$30:$M$30</c:f>
              <c:numCache>
                <c:formatCode>General</c:formatCode>
                <c:ptCount val="3"/>
              </c:numCache>
            </c:numRef>
          </c:cat>
          <c:val>
            <c:numRef>
              <c:f>'14.3'!$K$31:$M$31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5E00-4FCE-A12A-4B4C1DFBFB4B}"/>
            </c:ext>
          </c:extLst>
        </c:ser>
        <c:ser>
          <c:idx val="1"/>
          <c:order val="1"/>
          <c:tx>
            <c:strRef>
              <c:f>'14.3'!$J$32</c:f>
              <c:strCache>
                <c:ptCount val="1"/>
              </c:strCache>
            </c:strRef>
          </c:tx>
          <c:invertIfNegative val="0"/>
          <c:cat>
            <c:numRef>
              <c:f>'14.3'!$K$30:$M$30</c:f>
              <c:numCache>
                <c:formatCode>General</c:formatCode>
                <c:ptCount val="3"/>
              </c:numCache>
            </c:numRef>
          </c:cat>
          <c:val>
            <c:numRef>
              <c:f>'14.3'!$K$32:$M$32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5E00-4FCE-A12A-4B4C1DFBFB4B}"/>
            </c:ext>
          </c:extLst>
        </c:ser>
        <c:ser>
          <c:idx val="2"/>
          <c:order val="2"/>
          <c:tx>
            <c:strRef>
              <c:f>'14.3'!$J$33</c:f>
              <c:strCache>
                <c:ptCount val="1"/>
              </c:strCache>
            </c:strRef>
          </c:tx>
          <c:invertIfNegative val="0"/>
          <c:cat>
            <c:numRef>
              <c:f>'14.3'!$K$30:$M$30</c:f>
              <c:numCache>
                <c:formatCode>General</c:formatCode>
                <c:ptCount val="3"/>
              </c:numCache>
            </c:numRef>
          </c:cat>
          <c:val>
            <c:numRef>
              <c:f>'14.3'!$K$33:$M$33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5E00-4FCE-A12A-4B4C1DFBFB4B}"/>
            </c:ext>
          </c:extLst>
        </c:ser>
        <c:ser>
          <c:idx val="3"/>
          <c:order val="3"/>
          <c:tx>
            <c:strRef>
              <c:f>'14.3'!$J$34</c:f>
              <c:strCache>
                <c:ptCount val="1"/>
              </c:strCache>
            </c:strRef>
          </c:tx>
          <c:invertIfNegative val="0"/>
          <c:cat>
            <c:numRef>
              <c:f>'14.3'!$K$30:$M$30</c:f>
              <c:numCache>
                <c:formatCode>General</c:formatCode>
                <c:ptCount val="3"/>
              </c:numCache>
            </c:numRef>
          </c:cat>
          <c:val>
            <c:numRef>
              <c:f>'14.3'!$K$34:$M$34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5E00-4FCE-A12A-4B4C1DFBFB4B}"/>
            </c:ext>
          </c:extLst>
        </c:ser>
        <c:ser>
          <c:idx val="4"/>
          <c:order val="4"/>
          <c:tx>
            <c:strRef>
              <c:f>'14.3'!$J$35</c:f>
              <c:strCache>
                <c:ptCount val="1"/>
              </c:strCache>
            </c:strRef>
          </c:tx>
          <c:invertIfNegative val="0"/>
          <c:cat>
            <c:numRef>
              <c:f>'14.3'!$K$30:$M$30</c:f>
              <c:numCache>
                <c:formatCode>General</c:formatCode>
                <c:ptCount val="3"/>
              </c:numCache>
            </c:numRef>
          </c:cat>
          <c:val>
            <c:numRef>
              <c:f>'14.3'!$K$35:$M$35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5E00-4FCE-A12A-4B4C1DFBFB4B}"/>
            </c:ext>
          </c:extLst>
        </c:ser>
        <c:ser>
          <c:idx val="5"/>
          <c:order val="5"/>
          <c:tx>
            <c:strRef>
              <c:f>'14.3'!$J$36</c:f>
              <c:strCache>
                <c:ptCount val="1"/>
              </c:strCache>
            </c:strRef>
          </c:tx>
          <c:invertIfNegative val="0"/>
          <c:cat>
            <c:numRef>
              <c:f>'14.3'!$K$30:$M$30</c:f>
              <c:numCache>
                <c:formatCode>General</c:formatCode>
                <c:ptCount val="3"/>
              </c:numCache>
            </c:numRef>
          </c:cat>
          <c:val>
            <c:numRef>
              <c:f>'14.3'!$K$36:$M$36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5E00-4FCE-A12A-4B4C1DFBFB4B}"/>
            </c:ext>
          </c:extLst>
        </c:ser>
        <c:ser>
          <c:idx val="6"/>
          <c:order val="6"/>
          <c:tx>
            <c:strRef>
              <c:f>'14.3'!$J$37</c:f>
              <c:strCache>
                <c:ptCount val="1"/>
              </c:strCache>
            </c:strRef>
          </c:tx>
          <c:invertIfNegative val="0"/>
          <c:cat>
            <c:numRef>
              <c:f>'14.3'!$K$30:$M$30</c:f>
              <c:numCache>
                <c:formatCode>General</c:formatCode>
                <c:ptCount val="3"/>
              </c:numCache>
            </c:numRef>
          </c:cat>
          <c:val>
            <c:numRef>
              <c:f>'14.3'!$K$37:$M$37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5E00-4FCE-A12A-4B4C1DFBFB4B}"/>
            </c:ext>
          </c:extLst>
        </c:ser>
        <c:ser>
          <c:idx val="7"/>
          <c:order val="7"/>
          <c:tx>
            <c:strRef>
              <c:f>'14.3'!$J$38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'14.3'!$K$30:$M$30</c:f>
              <c:numCache>
                <c:formatCode>General</c:formatCode>
                <c:ptCount val="3"/>
              </c:numCache>
            </c:numRef>
          </c:cat>
          <c:val>
            <c:numRef>
              <c:f>'14.3'!$K$38:$M$38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5E00-4FCE-A12A-4B4C1DFBF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9725568"/>
        <c:axId val="239731456"/>
      </c:barChart>
      <c:catAx>
        <c:axId val="23972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731456"/>
        <c:crosses val="autoZero"/>
        <c:auto val="1"/>
        <c:lblAlgn val="ctr"/>
        <c:lblOffset val="100"/>
        <c:noMultiLvlLbl val="0"/>
      </c:catAx>
      <c:valAx>
        <c:axId val="23973145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725568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'14.3'!$L$19:$L$26</c:f>
              <c:numCache>
                <c:formatCode>General</c:formatCode>
                <c:ptCount val="8"/>
              </c:numCache>
            </c:numRef>
          </c:cat>
          <c:val>
            <c:numRef>
              <c:f>'14.3'!$M$19:$M$26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4C11-4650-B0ED-83934329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769088"/>
        <c:axId val="239770624"/>
      </c:barChart>
      <c:catAx>
        <c:axId val="239769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770624"/>
        <c:crosses val="autoZero"/>
        <c:auto val="1"/>
        <c:lblAlgn val="ctr"/>
        <c:lblOffset val="100"/>
        <c:noMultiLvlLbl val="0"/>
      </c:catAx>
      <c:valAx>
        <c:axId val="23977062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76908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AFD1-42E3-A09A-2EB65BD5C696}"/>
              </c:ext>
            </c:extLst>
          </c:dPt>
          <c:cat>
            <c:numRef>
              <c:f>'14.4'!$J$19:$J$26</c:f>
              <c:numCache>
                <c:formatCode>General</c:formatCode>
                <c:ptCount val="8"/>
              </c:numCache>
            </c:numRef>
          </c:cat>
          <c:val>
            <c:numRef>
              <c:f>'14.4'!$K$19:$K$26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AFD1-42E3-A09A-2EB65BD5C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'14.4'!$H$19:$H$22</c:f>
              <c:numCache>
                <c:formatCode>0.0</c:formatCode>
                <c:ptCount val="4"/>
              </c:numCache>
            </c:numRef>
          </c:cat>
          <c:val>
            <c:numRef>
              <c:f>'14.4'!$I$19:$I$22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9D38-4C24-8E59-BCB619006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521152"/>
        <c:axId val="239535232"/>
      </c:barChart>
      <c:catAx>
        <c:axId val="239521152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535232"/>
        <c:crosses val="autoZero"/>
        <c:auto val="1"/>
        <c:lblAlgn val="ctr"/>
        <c:lblOffset val="100"/>
        <c:noMultiLvlLbl val="0"/>
      </c:catAx>
      <c:valAx>
        <c:axId val="239535232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521152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'14.4'!$H$31:$H$38</c:f>
              <c:numCache>
                <c:formatCode>General</c:formatCode>
                <c:ptCount val="8"/>
              </c:numCache>
            </c:numRef>
          </c:cat>
          <c:val>
            <c:numRef>
              <c:f>'14.4'!$I$31:$I$38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6E11-4256-AABF-09B2A480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551616"/>
        <c:axId val="239553152"/>
      </c:barChart>
      <c:catAx>
        <c:axId val="23955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553152"/>
        <c:crosses val="autoZero"/>
        <c:auto val="1"/>
        <c:lblAlgn val="ctr"/>
        <c:lblOffset val="100"/>
        <c:noMultiLvlLbl val="0"/>
      </c:catAx>
      <c:valAx>
        <c:axId val="23955315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55161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'14.4'!$J$31</c:f>
              <c:strCache>
                <c:ptCount val="1"/>
              </c:strCache>
            </c:strRef>
          </c:tx>
          <c:invertIfNegative val="0"/>
          <c:cat>
            <c:numRef>
              <c:f>'14.4'!$K$30:$M$30</c:f>
              <c:numCache>
                <c:formatCode>General</c:formatCode>
                <c:ptCount val="3"/>
              </c:numCache>
            </c:numRef>
          </c:cat>
          <c:val>
            <c:numRef>
              <c:f>'14.4'!$K$31:$M$31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ED0F-482C-A2BD-14FF18E13774}"/>
            </c:ext>
          </c:extLst>
        </c:ser>
        <c:ser>
          <c:idx val="1"/>
          <c:order val="1"/>
          <c:tx>
            <c:strRef>
              <c:f>'14.4'!$J$32</c:f>
              <c:strCache>
                <c:ptCount val="1"/>
              </c:strCache>
            </c:strRef>
          </c:tx>
          <c:invertIfNegative val="0"/>
          <c:cat>
            <c:numRef>
              <c:f>'14.4'!$K$30:$M$30</c:f>
              <c:numCache>
                <c:formatCode>General</c:formatCode>
                <c:ptCount val="3"/>
              </c:numCache>
            </c:numRef>
          </c:cat>
          <c:val>
            <c:numRef>
              <c:f>'14.4'!$K$32:$M$32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ED0F-482C-A2BD-14FF18E13774}"/>
            </c:ext>
          </c:extLst>
        </c:ser>
        <c:ser>
          <c:idx val="2"/>
          <c:order val="2"/>
          <c:tx>
            <c:strRef>
              <c:f>'14.4'!$J$33</c:f>
              <c:strCache>
                <c:ptCount val="1"/>
              </c:strCache>
            </c:strRef>
          </c:tx>
          <c:invertIfNegative val="0"/>
          <c:cat>
            <c:numRef>
              <c:f>'14.4'!$K$30:$M$30</c:f>
              <c:numCache>
                <c:formatCode>General</c:formatCode>
                <c:ptCount val="3"/>
              </c:numCache>
            </c:numRef>
          </c:cat>
          <c:val>
            <c:numRef>
              <c:f>'14.4'!$K$33:$M$33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ED0F-482C-A2BD-14FF18E13774}"/>
            </c:ext>
          </c:extLst>
        </c:ser>
        <c:ser>
          <c:idx val="3"/>
          <c:order val="3"/>
          <c:tx>
            <c:strRef>
              <c:f>'14.4'!$J$34</c:f>
              <c:strCache>
                <c:ptCount val="1"/>
              </c:strCache>
            </c:strRef>
          </c:tx>
          <c:invertIfNegative val="0"/>
          <c:cat>
            <c:numRef>
              <c:f>'14.4'!$K$30:$M$30</c:f>
              <c:numCache>
                <c:formatCode>General</c:formatCode>
                <c:ptCount val="3"/>
              </c:numCache>
            </c:numRef>
          </c:cat>
          <c:val>
            <c:numRef>
              <c:f>'14.4'!$K$34:$M$34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ED0F-482C-A2BD-14FF18E13774}"/>
            </c:ext>
          </c:extLst>
        </c:ser>
        <c:ser>
          <c:idx val="4"/>
          <c:order val="4"/>
          <c:tx>
            <c:strRef>
              <c:f>'14.4'!$J$35</c:f>
              <c:strCache>
                <c:ptCount val="1"/>
              </c:strCache>
            </c:strRef>
          </c:tx>
          <c:invertIfNegative val="0"/>
          <c:cat>
            <c:numRef>
              <c:f>'14.4'!$K$30:$M$30</c:f>
              <c:numCache>
                <c:formatCode>General</c:formatCode>
                <c:ptCount val="3"/>
              </c:numCache>
            </c:numRef>
          </c:cat>
          <c:val>
            <c:numRef>
              <c:f>'14.4'!$K$35:$M$35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ED0F-482C-A2BD-14FF18E13774}"/>
            </c:ext>
          </c:extLst>
        </c:ser>
        <c:ser>
          <c:idx val="5"/>
          <c:order val="5"/>
          <c:tx>
            <c:strRef>
              <c:f>'14.4'!$J$36</c:f>
              <c:strCache>
                <c:ptCount val="1"/>
              </c:strCache>
            </c:strRef>
          </c:tx>
          <c:invertIfNegative val="0"/>
          <c:cat>
            <c:numRef>
              <c:f>'14.4'!$K$30:$M$30</c:f>
              <c:numCache>
                <c:formatCode>General</c:formatCode>
                <c:ptCount val="3"/>
              </c:numCache>
            </c:numRef>
          </c:cat>
          <c:val>
            <c:numRef>
              <c:f>'14.4'!$K$36:$M$36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ED0F-482C-A2BD-14FF18E13774}"/>
            </c:ext>
          </c:extLst>
        </c:ser>
        <c:ser>
          <c:idx val="6"/>
          <c:order val="6"/>
          <c:tx>
            <c:strRef>
              <c:f>'14.4'!$J$37</c:f>
              <c:strCache>
                <c:ptCount val="1"/>
              </c:strCache>
            </c:strRef>
          </c:tx>
          <c:invertIfNegative val="0"/>
          <c:cat>
            <c:numRef>
              <c:f>'14.4'!$K$30:$M$30</c:f>
              <c:numCache>
                <c:formatCode>General</c:formatCode>
                <c:ptCount val="3"/>
              </c:numCache>
            </c:numRef>
          </c:cat>
          <c:val>
            <c:numRef>
              <c:f>'14.4'!$K$37:$M$37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ED0F-482C-A2BD-14FF18E13774}"/>
            </c:ext>
          </c:extLst>
        </c:ser>
        <c:ser>
          <c:idx val="7"/>
          <c:order val="7"/>
          <c:tx>
            <c:strRef>
              <c:f>'14.4'!$J$38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'14.4'!$K$30:$M$30</c:f>
              <c:numCache>
                <c:formatCode>General</c:formatCode>
                <c:ptCount val="3"/>
              </c:numCache>
            </c:numRef>
          </c:cat>
          <c:val>
            <c:numRef>
              <c:f>'14.4'!$K$38:$M$38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ED0F-482C-A2BD-14FF18E13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9619072"/>
        <c:axId val="239629056"/>
      </c:barChart>
      <c:catAx>
        <c:axId val="23961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629056"/>
        <c:crosses val="autoZero"/>
        <c:auto val="1"/>
        <c:lblAlgn val="ctr"/>
        <c:lblOffset val="100"/>
        <c:noMultiLvlLbl val="0"/>
      </c:catAx>
      <c:valAx>
        <c:axId val="23962905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619072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>
                <a:solidFill>
                  <a:schemeClr val="tx2"/>
                </a:solidFill>
              </a:rPr>
              <a:t>Podíl </a:t>
            </a:r>
            <a:r>
              <a:rPr lang="cs-CZ" sz="1000">
                <a:solidFill>
                  <a:schemeClr val="tx2"/>
                </a:solidFill>
              </a:rPr>
              <a:t>krajů ČR na výrobě tepla brutto</a:t>
            </a:r>
            <a:endParaRPr lang="en-US" sz="100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1.8182001342337658E-2"/>
          <c:y val="6.3282122037282623E-3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36-8D3F-49FF-99F5-84FA02CAA9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35-8D3F-49FF-99F5-84FA02CAA9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34-8D3F-49FF-99F5-84FA02CAA93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33-8D3F-49FF-99F5-84FA02CAA93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32-8D3F-49FF-99F5-84FA02CAA93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0-70AB-453B-9F1F-CDB317E7DB5E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31-8D3F-49FF-99F5-84FA02CAA939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70AB-453B-9F1F-CDB317E7DB5E}"/>
              </c:ext>
            </c:extLst>
          </c:dPt>
          <c:dPt>
            <c:idx val="8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2-A88C-417D-8E14-13190C6E193A}"/>
              </c:ext>
            </c:extLst>
          </c:dPt>
          <c:dPt>
            <c:idx val="9"/>
            <c:bubble3D val="0"/>
            <c:spPr>
              <a:solidFill>
                <a:srgbClr val="646363"/>
              </a:solidFill>
            </c:spPr>
            <c:extLst>
              <c:ext xmlns:c16="http://schemas.microsoft.com/office/drawing/2014/chart" uri="{C3380CC4-5D6E-409C-BE32-E72D297353CC}">
                <c16:uniqueId val="{00000030-8D3F-49FF-99F5-84FA02CAA939}"/>
              </c:ext>
            </c:extLst>
          </c:dPt>
          <c:dPt>
            <c:idx val="10"/>
            <c:bubble3D val="0"/>
            <c:spPr>
              <a:solidFill>
                <a:srgbClr val="9D9D9C"/>
              </a:solidFill>
            </c:spPr>
            <c:extLst>
              <c:ext xmlns:c16="http://schemas.microsoft.com/office/drawing/2014/chart" uri="{C3380CC4-5D6E-409C-BE32-E72D297353CC}">
                <c16:uniqueId val="{0000002F-8D3F-49FF-99F5-84FA02CAA939}"/>
              </c:ext>
            </c:extLst>
          </c:dPt>
          <c:dPt>
            <c:idx val="11"/>
            <c:bubble3D val="0"/>
            <c:spPr>
              <a:solidFill>
                <a:srgbClr val="D0D0D0"/>
              </a:solidFill>
            </c:spPr>
            <c:extLst>
              <c:ext xmlns:c16="http://schemas.microsoft.com/office/drawing/2014/chart" uri="{C3380CC4-5D6E-409C-BE32-E72D297353CC}">
                <c16:uniqueId val="{0000002E-8D3F-49FF-99F5-84FA02CAA939}"/>
              </c:ext>
            </c:extLst>
          </c:dPt>
          <c:dPt>
            <c:idx val="12"/>
            <c:bubble3D val="0"/>
            <c:spPr>
              <a:pattFill prst="ltUpDiag">
                <a:fgClr>
                  <a:schemeClr val="accent1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2D-8D3F-49FF-99F5-84FA02CAA939}"/>
              </c:ext>
            </c:extLst>
          </c:dPt>
          <c:dPt>
            <c:idx val="13"/>
            <c:bubble3D val="0"/>
            <c:spPr>
              <a:pattFill prst="ltUpDiag">
                <a:fgClr>
                  <a:schemeClr val="accent5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2C-8D3F-49FF-99F5-84FA02CAA939}"/>
              </c:ext>
            </c:extLst>
          </c:dPt>
          <c:dLbls>
            <c:dLbl>
              <c:idx val="8"/>
              <c:numFmt formatCode="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A88C-417D-8E14-13190C6E193A}"/>
                </c:ext>
              </c:extLst>
            </c:dLbl>
            <c:dLbl>
              <c:idx val="12"/>
              <c:numFmt formatCode="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tx2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8D3F-49FF-99F5-84FA02CAA939}"/>
                </c:ext>
              </c:extLst>
            </c:dLbl>
            <c:dLbl>
              <c:idx val="13"/>
              <c:numFmt formatCode="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tx2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C-8D3F-49FF-99F5-84FA02CAA93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'4.2'!$A$22:$A$35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'4.2'!$B$22:$B$35</c:f>
              <c:numCache>
                <c:formatCode>#\ ##0.0</c:formatCode>
                <c:ptCount val="14"/>
                <c:pt idx="0">
                  <c:v>863.11273699999992</c:v>
                </c:pt>
                <c:pt idx="1">
                  <c:v>1158.0508619999998</c:v>
                </c:pt>
                <c:pt idx="2">
                  <c:v>1141.8027970000003</c:v>
                </c:pt>
                <c:pt idx="3">
                  <c:v>981.10724300000004</c:v>
                </c:pt>
                <c:pt idx="4">
                  <c:v>669.76229100000035</c:v>
                </c:pt>
                <c:pt idx="5">
                  <c:v>715.93873800000006</c:v>
                </c:pt>
                <c:pt idx="6">
                  <c:v>380.14289099999996</c:v>
                </c:pt>
                <c:pt idx="7">
                  <c:v>4669.9112290000003</c:v>
                </c:pt>
                <c:pt idx="8">
                  <c:v>921.30670000000009</c:v>
                </c:pt>
                <c:pt idx="9">
                  <c:v>1045.056654</c:v>
                </c:pt>
                <c:pt idx="10">
                  <c:v>1040.9750770000003</c:v>
                </c:pt>
                <c:pt idx="11">
                  <c:v>4040.7549139999987</c:v>
                </c:pt>
                <c:pt idx="12">
                  <c:v>6925.3322420000004</c:v>
                </c:pt>
                <c:pt idx="13">
                  <c:v>1256.1661919999999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AB-453B-9F1F-CDB317E7DB5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'14.4'!$L$19:$L$26</c:f>
              <c:numCache>
                <c:formatCode>General</c:formatCode>
                <c:ptCount val="8"/>
              </c:numCache>
            </c:numRef>
          </c:cat>
          <c:val>
            <c:numRef>
              <c:f>'14.4'!$M$19:$M$26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2032-4E01-8319-2100C72CE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646208"/>
        <c:axId val="239647744"/>
      </c:barChart>
      <c:catAx>
        <c:axId val="239646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647744"/>
        <c:crosses val="autoZero"/>
        <c:auto val="1"/>
        <c:lblAlgn val="ctr"/>
        <c:lblOffset val="100"/>
        <c:noMultiLvlLbl val="0"/>
      </c:catAx>
      <c:valAx>
        <c:axId val="23964774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64620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DD01-4341-8E84-E98C8EC07ADE}"/>
              </c:ext>
            </c:extLst>
          </c:dPt>
          <c:cat>
            <c:numRef>
              <c:f>'14.5'!$J$19:$J$26</c:f>
              <c:numCache>
                <c:formatCode>General</c:formatCode>
                <c:ptCount val="8"/>
              </c:numCache>
            </c:numRef>
          </c:cat>
          <c:val>
            <c:numRef>
              <c:f>'14.5'!$K$19:$K$26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DD01-4341-8E84-E98C8EC07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'14.5'!$H$19:$H$22</c:f>
              <c:numCache>
                <c:formatCode>0.0</c:formatCode>
                <c:ptCount val="4"/>
              </c:numCache>
            </c:numRef>
          </c:cat>
          <c:val>
            <c:numRef>
              <c:f>'14.5'!$I$19:$I$22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CC2F-4213-A774-7C0A38C65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74624"/>
        <c:axId val="226076160"/>
      </c:barChart>
      <c:catAx>
        <c:axId val="226074624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26076160"/>
        <c:crosses val="autoZero"/>
        <c:auto val="1"/>
        <c:lblAlgn val="ctr"/>
        <c:lblOffset val="100"/>
        <c:noMultiLvlLbl val="0"/>
      </c:catAx>
      <c:valAx>
        <c:axId val="226076160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26074624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'14.5'!$H$31:$H$38</c:f>
              <c:numCache>
                <c:formatCode>General</c:formatCode>
                <c:ptCount val="8"/>
              </c:numCache>
            </c:numRef>
          </c:cat>
          <c:val>
            <c:numRef>
              <c:f>'14.5'!$I$31:$I$38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73DD-4BC7-8B22-ECCF7DFC7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805952"/>
        <c:axId val="239807488"/>
      </c:barChart>
      <c:catAx>
        <c:axId val="23980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807488"/>
        <c:crosses val="autoZero"/>
        <c:auto val="1"/>
        <c:lblAlgn val="ctr"/>
        <c:lblOffset val="100"/>
        <c:noMultiLvlLbl val="0"/>
      </c:catAx>
      <c:valAx>
        <c:axId val="23980748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80595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'14.5'!$J$31</c:f>
              <c:strCache>
                <c:ptCount val="1"/>
              </c:strCache>
            </c:strRef>
          </c:tx>
          <c:invertIfNegative val="0"/>
          <c:cat>
            <c:numRef>
              <c:f>'14.5'!$K$30:$M$30</c:f>
              <c:numCache>
                <c:formatCode>General</c:formatCode>
                <c:ptCount val="3"/>
              </c:numCache>
            </c:numRef>
          </c:cat>
          <c:val>
            <c:numRef>
              <c:f>'14.5'!$K$31:$M$31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2800-4D3B-A173-467E32C29FDD}"/>
            </c:ext>
          </c:extLst>
        </c:ser>
        <c:ser>
          <c:idx val="1"/>
          <c:order val="1"/>
          <c:tx>
            <c:strRef>
              <c:f>'14.5'!$J$32</c:f>
              <c:strCache>
                <c:ptCount val="1"/>
              </c:strCache>
            </c:strRef>
          </c:tx>
          <c:invertIfNegative val="0"/>
          <c:cat>
            <c:numRef>
              <c:f>'14.5'!$K$30:$M$30</c:f>
              <c:numCache>
                <c:formatCode>General</c:formatCode>
                <c:ptCount val="3"/>
              </c:numCache>
            </c:numRef>
          </c:cat>
          <c:val>
            <c:numRef>
              <c:f>'14.5'!$K$32:$M$32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2800-4D3B-A173-467E32C29FDD}"/>
            </c:ext>
          </c:extLst>
        </c:ser>
        <c:ser>
          <c:idx val="2"/>
          <c:order val="2"/>
          <c:tx>
            <c:strRef>
              <c:f>'14.5'!$J$33</c:f>
              <c:strCache>
                <c:ptCount val="1"/>
              </c:strCache>
            </c:strRef>
          </c:tx>
          <c:invertIfNegative val="0"/>
          <c:cat>
            <c:numRef>
              <c:f>'14.5'!$K$30:$M$30</c:f>
              <c:numCache>
                <c:formatCode>General</c:formatCode>
                <c:ptCount val="3"/>
              </c:numCache>
            </c:numRef>
          </c:cat>
          <c:val>
            <c:numRef>
              <c:f>'14.5'!$K$33:$M$33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2800-4D3B-A173-467E32C29FDD}"/>
            </c:ext>
          </c:extLst>
        </c:ser>
        <c:ser>
          <c:idx val="3"/>
          <c:order val="3"/>
          <c:tx>
            <c:strRef>
              <c:f>'14.5'!$J$34</c:f>
              <c:strCache>
                <c:ptCount val="1"/>
              </c:strCache>
            </c:strRef>
          </c:tx>
          <c:invertIfNegative val="0"/>
          <c:cat>
            <c:numRef>
              <c:f>'14.5'!$K$30:$M$30</c:f>
              <c:numCache>
                <c:formatCode>General</c:formatCode>
                <c:ptCount val="3"/>
              </c:numCache>
            </c:numRef>
          </c:cat>
          <c:val>
            <c:numRef>
              <c:f>'14.5'!$K$34:$M$34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2800-4D3B-A173-467E32C29FDD}"/>
            </c:ext>
          </c:extLst>
        </c:ser>
        <c:ser>
          <c:idx val="4"/>
          <c:order val="4"/>
          <c:tx>
            <c:strRef>
              <c:f>'14.5'!$J$35</c:f>
              <c:strCache>
                <c:ptCount val="1"/>
              </c:strCache>
            </c:strRef>
          </c:tx>
          <c:invertIfNegative val="0"/>
          <c:cat>
            <c:numRef>
              <c:f>'14.5'!$K$30:$M$30</c:f>
              <c:numCache>
                <c:formatCode>General</c:formatCode>
                <c:ptCount val="3"/>
              </c:numCache>
            </c:numRef>
          </c:cat>
          <c:val>
            <c:numRef>
              <c:f>'14.5'!$K$35:$M$35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2800-4D3B-A173-467E32C29FDD}"/>
            </c:ext>
          </c:extLst>
        </c:ser>
        <c:ser>
          <c:idx val="5"/>
          <c:order val="5"/>
          <c:tx>
            <c:strRef>
              <c:f>'14.5'!$J$36</c:f>
              <c:strCache>
                <c:ptCount val="1"/>
              </c:strCache>
            </c:strRef>
          </c:tx>
          <c:invertIfNegative val="0"/>
          <c:cat>
            <c:numRef>
              <c:f>'14.5'!$K$30:$M$30</c:f>
              <c:numCache>
                <c:formatCode>General</c:formatCode>
                <c:ptCount val="3"/>
              </c:numCache>
            </c:numRef>
          </c:cat>
          <c:val>
            <c:numRef>
              <c:f>'14.5'!$K$36:$M$36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2800-4D3B-A173-467E32C29FDD}"/>
            </c:ext>
          </c:extLst>
        </c:ser>
        <c:ser>
          <c:idx val="6"/>
          <c:order val="6"/>
          <c:tx>
            <c:strRef>
              <c:f>'14.5'!$J$37</c:f>
              <c:strCache>
                <c:ptCount val="1"/>
              </c:strCache>
            </c:strRef>
          </c:tx>
          <c:invertIfNegative val="0"/>
          <c:cat>
            <c:numRef>
              <c:f>'14.5'!$K$30:$M$30</c:f>
              <c:numCache>
                <c:formatCode>General</c:formatCode>
                <c:ptCount val="3"/>
              </c:numCache>
            </c:numRef>
          </c:cat>
          <c:val>
            <c:numRef>
              <c:f>'14.5'!$K$37:$M$37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2800-4D3B-A173-467E32C29FDD}"/>
            </c:ext>
          </c:extLst>
        </c:ser>
        <c:ser>
          <c:idx val="7"/>
          <c:order val="7"/>
          <c:tx>
            <c:strRef>
              <c:f>'14.5'!$J$38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'14.5'!$K$30:$M$30</c:f>
              <c:numCache>
                <c:formatCode>General</c:formatCode>
                <c:ptCount val="3"/>
              </c:numCache>
            </c:numRef>
          </c:cat>
          <c:val>
            <c:numRef>
              <c:f>'14.5'!$K$38:$M$38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2800-4D3B-A173-467E32C29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3173888"/>
        <c:axId val="273187968"/>
      </c:barChart>
      <c:catAx>
        <c:axId val="27317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73187968"/>
        <c:crosses val="autoZero"/>
        <c:auto val="1"/>
        <c:lblAlgn val="ctr"/>
        <c:lblOffset val="100"/>
        <c:noMultiLvlLbl val="0"/>
      </c:catAx>
      <c:valAx>
        <c:axId val="273187968"/>
        <c:scaling>
          <c:orientation val="minMax"/>
          <c:max val="3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73173888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'14.5'!$L$19:$L$26</c:f>
              <c:numCache>
                <c:formatCode>General</c:formatCode>
                <c:ptCount val="8"/>
              </c:numCache>
            </c:numRef>
          </c:cat>
          <c:val>
            <c:numRef>
              <c:f>'14.5'!$M$19:$M$26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5C21-4B22-BD3E-2E05E53F6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213312"/>
        <c:axId val="273214848"/>
      </c:barChart>
      <c:catAx>
        <c:axId val="273213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73214848"/>
        <c:crosses val="autoZero"/>
        <c:auto val="1"/>
        <c:lblAlgn val="ctr"/>
        <c:lblOffset val="100"/>
        <c:noMultiLvlLbl val="0"/>
      </c:catAx>
      <c:valAx>
        <c:axId val="27321484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7321331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1121-47DF-A066-939F8AF5BEA4}"/>
              </c:ext>
            </c:extLst>
          </c:dPt>
          <c:cat>
            <c:numRef>
              <c:f>'14.6'!$J$19:$J$26</c:f>
              <c:numCache>
                <c:formatCode>General</c:formatCode>
                <c:ptCount val="8"/>
              </c:numCache>
            </c:numRef>
          </c:cat>
          <c:val>
            <c:numRef>
              <c:f>'14.6'!$K$19:$K$26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1121-47DF-A066-939F8AF5B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'14.6'!$H$19:$H$22</c:f>
              <c:numCache>
                <c:formatCode>0.0</c:formatCode>
                <c:ptCount val="4"/>
              </c:numCache>
            </c:numRef>
          </c:cat>
          <c:val>
            <c:numRef>
              <c:f>'14.6'!$I$19:$I$22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9049-4F71-88B4-02D8FD815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643584"/>
        <c:axId val="248645120"/>
      </c:barChart>
      <c:catAx>
        <c:axId val="248643584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48645120"/>
        <c:crosses val="autoZero"/>
        <c:auto val="1"/>
        <c:lblAlgn val="ctr"/>
        <c:lblOffset val="100"/>
        <c:noMultiLvlLbl val="0"/>
      </c:catAx>
      <c:valAx>
        <c:axId val="248645120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48643584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'14.6'!$H$31:$H$38</c:f>
              <c:numCache>
                <c:formatCode>General</c:formatCode>
                <c:ptCount val="8"/>
              </c:numCache>
            </c:numRef>
          </c:cat>
          <c:val>
            <c:numRef>
              <c:f>'14.6'!$I$31:$I$38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A4A7-4652-9AA5-5FA977427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657408"/>
        <c:axId val="248658944"/>
      </c:barChart>
      <c:catAx>
        <c:axId val="248657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48658944"/>
        <c:crosses val="autoZero"/>
        <c:auto val="1"/>
        <c:lblAlgn val="ctr"/>
        <c:lblOffset val="100"/>
        <c:noMultiLvlLbl val="0"/>
      </c:catAx>
      <c:valAx>
        <c:axId val="24865894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4865740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'14.6'!$J$31</c:f>
              <c:strCache>
                <c:ptCount val="1"/>
              </c:strCache>
            </c:strRef>
          </c:tx>
          <c:invertIfNegative val="0"/>
          <c:cat>
            <c:numRef>
              <c:f>'14.6'!$K$30:$M$30</c:f>
              <c:numCache>
                <c:formatCode>General</c:formatCode>
                <c:ptCount val="3"/>
              </c:numCache>
            </c:numRef>
          </c:cat>
          <c:val>
            <c:numRef>
              <c:f>'14.6'!$K$31:$M$31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1A14-45F6-84A2-7B3CE5193F8B}"/>
            </c:ext>
          </c:extLst>
        </c:ser>
        <c:ser>
          <c:idx val="1"/>
          <c:order val="1"/>
          <c:tx>
            <c:strRef>
              <c:f>'14.6'!$J$32</c:f>
              <c:strCache>
                <c:ptCount val="1"/>
              </c:strCache>
            </c:strRef>
          </c:tx>
          <c:invertIfNegative val="0"/>
          <c:cat>
            <c:numRef>
              <c:f>'14.6'!$K$30:$M$30</c:f>
              <c:numCache>
                <c:formatCode>General</c:formatCode>
                <c:ptCount val="3"/>
              </c:numCache>
            </c:numRef>
          </c:cat>
          <c:val>
            <c:numRef>
              <c:f>'14.6'!$K$32:$M$32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1A14-45F6-84A2-7B3CE5193F8B}"/>
            </c:ext>
          </c:extLst>
        </c:ser>
        <c:ser>
          <c:idx val="2"/>
          <c:order val="2"/>
          <c:tx>
            <c:strRef>
              <c:f>'14.6'!$J$33</c:f>
              <c:strCache>
                <c:ptCount val="1"/>
              </c:strCache>
            </c:strRef>
          </c:tx>
          <c:invertIfNegative val="0"/>
          <c:cat>
            <c:numRef>
              <c:f>'14.6'!$K$30:$M$30</c:f>
              <c:numCache>
                <c:formatCode>General</c:formatCode>
                <c:ptCount val="3"/>
              </c:numCache>
            </c:numRef>
          </c:cat>
          <c:val>
            <c:numRef>
              <c:f>'14.6'!$K$33:$M$33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1A14-45F6-84A2-7B3CE5193F8B}"/>
            </c:ext>
          </c:extLst>
        </c:ser>
        <c:ser>
          <c:idx val="3"/>
          <c:order val="3"/>
          <c:tx>
            <c:strRef>
              <c:f>'14.6'!$J$34</c:f>
              <c:strCache>
                <c:ptCount val="1"/>
              </c:strCache>
            </c:strRef>
          </c:tx>
          <c:invertIfNegative val="0"/>
          <c:cat>
            <c:numRef>
              <c:f>'14.6'!$K$30:$M$30</c:f>
              <c:numCache>
                <c:formatCode>General</c:formatCode>
                <c:ptCount val="3"/>
              </c:numCache>
            </c:numRef>
          </c:cat>
          <c:val>
            <c:numRef>
              <c:f>'14.6'!$K$34:$M$34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1A14-45F6-84A2-7B3CE5193F8B}"/>
            </c:ext>
          </c:extLst>
        </c:ser>
        <c:ser>
          <c:idx val="4"/>
          <c:order val="4"/>
          <c:tx>
            <c:strRef>
              <c:f>'14.6'!$J$35</c:f>
              <c:strCache>
                <c:ptCount val="1"/>
              </c:strCache>
            </c:strRef>
          </c:tx>
          <c:invertIfNegative val="0"/>
          <c:cat>
            <c:numRef>
              <c:f>'14.6'!$K$30:$M$30</c:f>
              <c:numCache>
                <c:formatCode>General</c:formatCode>
                <c:ptCount val="3"/>
              </c:numCache>
            </c:numRef>
          </c:cat>
          <c:val>
            <c:numRef>
              <c:f>'14.6'!$K$35:$M$35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1A14-45F6-84A2-7B3CE5193F8B}"/>
            </c:ext>
          </c:extLst>
        </c:ser>
        <c:ser>
          <c:idx val="5"/>
          <c:order val="5"/>
          <c:tx>
            <c:strRef>
              <c:f>'14.6'!$J$36</c:f>
              <c:strCache>
                <c:ptCount val="1"/>
              </c:strCache>
            </c:strRef>
          </c:tx>
          <c:invertIfNegative val="0"/>
          <c:cat>
            <c:numRef>
              <c:f>'14.6'!$K$30:$M$30</c:f>
              <c:numCache>
                <c:formatCode>General</c:formatCode>
                <c:ptCount val="3"/>
              </c:numCache>
            </c:numRef>
          </c:cat>
          <c:val>
            <c:numRef>
              <c:f>'14.6'!$K$36:$M$36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1A14-45F6-84A2-7B3CE5193F8B}"/>
            </c:ext>
          </c:extLst>
        </c:ser>
        <c:ser>
          <c:idx val="6"/>
          <c:order val="6"/>
          <c:tx>
            <c:strRef>
              <c:f>'14.6'!$J$37</c:f>
              <c:strCache>
                <c:ptCount val="1"/>
              </c:strCache>
            </c:strRef>
          </c:tx>
          <c:invertIfNegative val="0"/>
          <c:cat>
            <c:numRef>
              <c:f>'14.6'!$K$30:$M$30</c:f>
              <c:numCache>
                <c:formatCode>General</c:formatCode>
                <c:ptCount val="3"/>
              </c:numCache>
            </c:numRef>
          </c:cat>
          <c:val>
            <c:numRef>
              <c:f>'14.6'!$K$37:$M$37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1A14-45F6-84A2-7B3CE5193F8B}"/>
            </c:ext>
          </c:extLst>
        </c:ser>
        <c:ser>
          <c:idx val="7"/>
          <c:order val="7"/>
          <c:tx>
            <c:strRef>
              <c:f>'14.6'!$J$38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'14.6'!$K$30:$M$30</c:f>
              <c:numCache>
                <c:formatCode>General</c:formatCode>
                <c:ptCount val="3"/>
              </c:numCache>
            </c:numRef>
          </c:cat>
          <c:val>
            <c:numRef>
              <c:f>'14.6'!$K$38:$M$38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1A14-45F6-84A2-7B3CE5193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3509760"/>
        <c:axId val="273523840"/>
      </c:barChart>
      <c:catAx>
        <c:axId val="27350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73523840"/>
        <c:crosses val="autoZero"/>
        <c:auto val="1"/>
        <c:lblAlgn val="ctr"/>
        <c:lblOffset val="100"/>
        <c:noMultiLvlLbl val="0"/>
      </c:catAx>
      <c:valAx>
        <c:axId val="27352384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73509760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'4.2'!$O$7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'4.2'!$P$7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BCC-4B95-985B-10F246F75AF3}"/>
            </c:ext>
          </c:extLst>
        </c:ser>
        <c:ser>
          <c:idx val="1"/>
          <c:order val="1"/>
          <c:tx>
            <c:strRef>
              <c:f>'4.2'!$O$8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'4.2'!$P$8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CBCC-4B95-985B-10F246F75AF3}"/>
            </c:ext>
          </c:extLst>
        </c:ser>
        <c:ser>
          <c:idx val="2"/>
          <c:order val="2"/>
          <c:tx>
            <c:strRef>
              <c:f>'4.2'!$O$9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'4.2'!$P$9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CBCC-4B95-985B-10F246F75AF3}"/>
            </c:ext>
          </c:extLst>
        </c:ser>
        <c:ser>
          <c:idx val="3"/>
          <c:order val="3"/>
          <c:tx>
            <c:strRef>
              <c:f>'4.2'!$O$10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'4.2'!$P$10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CBCC-4B95-985B-10F246F75AF3}"/>
            </c:ext>
          </c:extLst>
        </c:ser>
        <c:ser>
          <c:idx val="4"/>
          <c:order val="4"/>
          <c:tx>
            <c:strRef>
              <c:f>'4.2'!$O$11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'4.2'!$P$11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CBCC-4B95-985B-10F246F75AF3}"/>
            </c:ext>
          </c:extLst>
        </c:ser>
        <c:ser>
          <c:idx val="5"/>
          <c:order val="5"/>
          <c:tx>
            <c:strRef>
              <c:f>'4.2'!$O$12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'4.2'!$P$12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CBCC-4B95-985B-10F246F75AF3}"/>
            </c:ext>
          </c:extLst>
        </c:ser>
        <c:ser>
          <c:idx val="6"/>
          <c:order val="6"/>
          <c:tx>
            <c:strRef>
              <c:f>'4.2'!$O$13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'4.2'!$P$13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CBCC-4B95-985B-10F246F75AF3}"/>
            </c:ext>
          </c:extLst>
        </c:ser>
        <c:ser>
          <c:idx val="7"/>
          <c:order val="7"/>
          <c:tx>
            <c:strRef>
              <c:f>'4.2'!$O$14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'4.2'!$P$14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CBCC-4B95-985B-10F246F75AF3}"/>
            </c:ext>
          </c:extLst>
        </c:ser>
        <c:ser>
          <c:idx val="8"/>
          <c:order val="8"/>
          <c:tx>
            <c:strRef>
              <c:f>'4.2'!$O$15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'4.2'!$P$15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CBCC-4B95-985B-10F246F75AF3}"/>
            </c:ext>
          </c:extLst>
        </c:ser>
        <c:ser>
          <c:idx val="9"/>
          <c:order val="9"/>
          <c:tx>
            <c:strRef>
              <c:f>'4.2'!$O$16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'4.2'!$P$16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CBCC-4B95-985B-10F246F75AF3}"/>
            </c:ext>
          </c:extLst>
        </c:ser>
        <c:ser>
          <c:idx val="10"/>
          <c:order val="10"/>
          <c:tx>
            <c:strRef>
              <c:f>'4.2'!$O$17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'4.2'!$P$17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CBCC-4B95-985B-10F246F75AF3}"/>
            </c:ext>
          </c:extLst>
        </c:ser>
        <c:ser>
          <c:idx val="11"/>
          <c:order val="11"/>
          <c:tx>
            <c:strRef>
              <c:f>'4.2'!$O$18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'4.2'!$P$18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CBCC-4B95-985B-10F246F75AF3}"/>
            </c:ext>
          </c:extLst>
        </c:ser>
        <c:ser>
          <c:idx val="12"/>
          <c:order val="12"/>
          <c:tx>
            <c:strRef>
              <c:f>'4.2'!$O$19</c:f>
              <c:strCache>
                <c:ptCount val="1"/>
              </c:strCache>
            </c:strRef>
          </c:tx>
          <c:spPr>
            <a:pattFill prst="ltUpDiag">
              <a:fgClr>
                <a:schemeClr val="tx2"/>
              </a:fgClr>
              <a:bgClr>
                <a:schemeClr val="bg1"/>
              </a:bgClr>
            </a:patt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'4.2'!$P$19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CBCC-4B95-985B-10F246F75AF3}"/>
            </c:ext>
          </c:extLst>
        </c:ser>
        <c:ser>
          <c:idx val="13"/>
          <c:order val="13"/>
          <c:tx>
            <c:strRef>
              <c:f>'4.2'!$O$20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'4.2'!$P$6</c:f>
              <c:numCache>
                <c:formatCode>General</c:formatCode>
                <c:ptCount val="1"/>
              </c:numCache>
            </c:numRef>
          </c:cat>
          <c:val>
            <c:numRef>
              <c:f>'4.2'!$P$20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CBCC-4B95-985B-10F246F75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759232"/>
        <c:axId val="225760768"/>
      </c:barChart>
      <c:catAx>
        <c:axId val="225759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5760768"/>
        <c:crosses val="autoZero"/>
        <c:auto val="1"/>
        <c:lblAlgn val="ctr"/>
        <c:lblOffset val="100"/>
        <c:noMultiLvlLbl val="0"/>
      </c:catAx>
      <c:valAx>
        <c:axId val="22576076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2575923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0.982857142857142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'14.6'!$L$19:$L$26</c:f>
              <c:numCache>
                <c:formatCode>General</c:formatCode>
                <c:ptCount val="8"/>
              </c:numCache>
            </c:numRef>
          </c:cat>
          <c:val>
            <c:numRef>
              <c:f>'14.6'!$M$19:$M$26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F2FC-4B78-9C3C-48E068C9C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545088"/>
        <c:axId val="273546624"/>
      </c:barChart>
      <c:catAx>
        <c:axId val="273545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73546624"/>
        <c:crosses val="autoZero"/>
        <c:auto val="1"/>
        <c:lblAlgn val="ctr"/>
        <c:lblOffset val="100"/>
        <c:noMultiLvlLbl val="0"/>
      </c:catAx>
      <c:valAx>
        <c:axId val="27354662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7354508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EA30-4CEE-82F4-84E39EA87D4D}"/>
              </c:ext>
            </c:extLst>
          </c:dPt>
          <c:cat>
            <c:numRef>
              <c:f>'14.7'!$J$19:$J$26</c:f>
              <c:numCache>
                <c:formatCode>General</c:formatCode>
                <c:ptCount val="8"/>
              </c:numCache>
            </c:numRef>
          </c:cat>
          <c:val>
            <c:numRef>
              <c:f>'14.7'!$K$19:$K$26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EA30-4CEE-82F4-84E39EA87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'14.7'!$H$19:$H$22</c:f>
              <c:numCache>
                <c:formatCode>0.0</c:formatCode>
                <c:ptCount val="4"/>
              </c:numCache>
            </c:numRef>
          </c:cat>
          <c:val>
            <c:numRef>
              <c:f>'14.7'!$I$19:$I$22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EDEF-469E-8882-6677712C5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390592"/>
        <c:axId val="273392384"/>
      </c:barChart>
      <c:catAx>
        <c:axId val="273390592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73392384"/>
        <c:crosses val="autoZero"/>
        <c:auto val="1"/>
        <c:lblAlgn val="ctr"/>
        <c:lblOffset val="100"/>
        <c:noMultiLvlLbl val="0"/>
      </c:catAx>
      <c:valAx>
        <c:axId val="273392384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73390592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'14.7'!$H$31:$H$38</c:f>
              <c:numCache>
                <c:formatCode>General</c:formatCode>
                <c:ptCount val="8"/>
              </c:numCache>
            </c:numRef>
          </c:cat>
          <c:val>
            <c:numRef>
              <c:f>'14.7'!$I$31:$I$38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742B-43B9-B62D-C3F42BE7D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421056"/>
        <c:axId val="273422592"/>
      </c:barChart>
      <c:catAx>
        <c:axId val="273421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73422592"/>
        <c:crosses val="autoZero"/>
        <c:auto val="1"/>
        <c:lblAlgn val="ctr"/>
        <c:lblOffset val="100"/>
        <c:noMultiLvlLbl val="0"/>
      </c:catAx>
      <c:valAx>
        <c:axId val="27342259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7342105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'14.7'!$J$31</c:f>
              <c:strCache>
                <c:ptCount val="1"/>
              </c:strCache>
            </c:strRef>
          </c:tx>
          <c:invertIfNegative val="0"/>
          <c:cat>
            <c:numRef>
              <c:f>'14.7'!$K$30:$M$30</c:f>
              <c:numCache>
                <c:formatCode>General</c:formatCode>
                <c:ptCount val="3"/>
              </c:numCache>
            </c:numRef>
          </c:cat>
          <c:val>
            <c:numRef>
              <c:f>'14.7'!$K$31:$M$31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485F-4B2D-94E1-A077602F6E15}"/>
            </c:ext>
          </c:extLst>
        </c:ser>
        <c:ser>
          <c:idx val="1"/>
          <c:order val="1"/>
          <c:tx>
            <c:strRef>
              <c:f>'14.7'!$J$32</c:f>
              <c:strCache>
                <c:ptCount val="1"/>
              </c:strCache>
            </c:strRef>
          </c:tx>
          <c:invertIfNegative val="0"/>
          <c:cat>
            <c:numRef>
              <c:f>'14.7'!$K$30:$M$30</c:f>
              <c:numCache>
                <c:formatCode>General</c:formatCode>
                <c:ptCount val="3"/>
              </c:numCache>
            </c:numRef>
          </c:cat>
          <c:val>
            <c:numRef>
              <c:f>'14.7'!$K$32:$M$32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485F-4B2D-94E1-A077602F6E15}"/>
            </c:ext>
          </c:extLst>
        </c:ser>
        <c:ser>
          <c:idx val="2"/>
          <c:order val="2"/>
          <c:tx>
            <c:strRef>
              <c:f>'14.7'!$J$33</c:f>
              <c:strCache>
                <c:ptCount val="1"/>
              </c:strCache>
            </c:strRef>
          </c:tx>
          <c:invertIfNegative val="0"/>
          <c:cat>
            <c:numRef>
              <c:f>'14.7'!$K$30:$M$30</c:f>
              <c:numCache>
                <c:formatCode>General</c:formatCode>
                <c:ptCount val="3"/>
              </c:numCache>
            </c:numRef>
          </c:cat>
          <c:val>
            <c:numRef>
              <c:f>'14.7'!$K$33:$M$33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485F-4B2D-94E1-A077602F6E15}"/>
            </c:ext>
          </c:extLst>
        </c:ser>
        <c:ser>
          <c:idx val="3"/>
          <c:order val="3"/>
          <c:tx>
            <c:strRef>
              <c:f>'14.7'!$J$34</c:f>
              <c:strCache>
                <c:ptCount val="1"/>
              </c:strCache>
            </c:strRef>
          </c:tx>
          <c:invertIfNegative val="0"/>
          <c:cat>
            <c:numRef>
              <c:f>'14.7'!$K$30:$M$30</c:f>
              <c:numCache>
                <c:formatCode>General</c:formatCode>
                <c:ptCount val="3"/>
              </c:numCache>
            </c:numRef>
          </c:cat>
          <c:val>
            <c:numRef>
              <c:f>'14.7'!$K$34:$M$34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485F-4B2D-94E1-A077602F6E15}"/>
            </c:ext>
          </c:extLst>
        </c:ser>
        <c:ser>
          <c:idx val="4"/>
          <c:order val="4"/>
          <c:tx>
            <c:strRef>
              <c:f>'14.7'!$J$35</c:f>
              <c:strCache>
                <c:ptCount val="1"/>
              </c:strCache>
            </c:strRef>
          </c:tx>
          <c:invertIfNegative val="0"/>
          <c:cat>
            <c:numRef>
              <c:f>'14.7'!$K$30:$M$30</c:f>
              <c:numCache>
                <c:formatCode>General</c:formatCode>
                <c:ptCount val="3"/>
              </c:numCache>
            </c:numRef>
          </c:cat>
          <c:val>
            <c:numRef>
              <c:f>'14.7'!$K$35:$M$35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485F-4B2D-94E1-A077602F6E15}"/>
            </c:ext>
          </c:extLst>
        </c:ser>
        <c:ser>
          <c:idx val="5"/>
          <c:order val="5"/>
          <c:tx>
            <c:strRef>
              <c:f>'14.7'!$J$36</c:f>
              <c:strCache>
                <c:ptCount val="1"/>
              </c:strCache>
            </c:strRef>
          </c:tx>
          <c:invertIfNegative val="0"/>
          <c:cat>
            <c:numRef>
              <c:f>'14.7'!$K$30:$M$30</c:f>
              <c:numCache>
                <c:formatCode>General</c:formatCode>
                <c:ptCount val="3"/>
              </c:numCache>
            </c:numRef>
          </c:cat>
          <c:val>
            <c:numRef>
              <c:f>'14.7'!$K$36:$M$36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485F-4B2D-94E1-A077602F6E15}"/>
            </c:ext>
          </c:extLst>
        </c:ser>
        <c:ser>
          <c:idx val="6"/>
          <c:order val="6"/>
          <c:tx>
            <c:strRef>
              <c:f>'14.7'!$J$37</c:f>
              <c:strCache>
                <c:ptCount val="1"/>
              </c:strCache>
            </c:strRef>
          </c:tx>
          <c:invertIfNegative val="0"/>
          <c:cat>
            <c:numRef>
              <c:f>'14.7'!$K$30:$M$30</c:f>
              <c:numCache>
                <c:formatCode>General</c:formatCode>
                <c:ptCount val="3"/>
              </c:numCache>
            </c:numRef>
          </c:cat>
          <c:val>
            <c:numRef>
              <c:f>'14.7'!$K$37:$M$37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485F-4B2D-94E1-A077602F6E15}"/>
            </c:ext>
          </c:extLst>
        </c:ser>
        <c:ser>
          <c:idx val="7"/>
          <c:order val="7"/>
          <c:tx>
            <c:strRef>
              <c:f>'14.7'!$J$38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'14.7'!$K$30:$M$30</c:f>
              <c:numCache>
                <c:formatCode>General</c:formatCode>
                <c:ptCount val="3"/>
              </c:numCache>
            </c:numRef>
          </c:cat>
          <c:val>
            <c:numRef>
              <c:f>'14.7'!$K$38:$M$38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485F-4B2D-94E1-A077602F6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01760"/>
        <c:axId val="199307648"/>
      </c:barChart>
      <c:catAx>
        <c:axId val="19930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99307648"/>
        <c:crosses val="autoZero"/>
        <c:auto val="1"/>
        <c:lblAlgn val="ctr"/>
        <c:lblOffset val="100"/>
        <c:noMultiLvlLbl val="0"/>
      </c:catAx>
      <c:valAx>
        <c:axId val="19930764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99301760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'14.7'!$L$19:$L$26</c:f>
              <c:numCache>
                <c:formatCode>General</c:formatCode>
                <c:ptCount val="8"/>
              </c:numCache>
            </c:numRef>
          </c:cat>
          <c:val>
            <c:numRef>
              <c:f>'14.7'!$M$19:$M$26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4C4F-4C99-971D-152B3649C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37088"/>
        <c:axId val="199338624"/>
      </c:barChart>
      <c:catAx>
        <c:axId val="19933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99338624"/>
        <c:crosses val="autoZero"/>
        <c:auto val="1"/>
        <c:lblAlgn val="ctr"/>
        <c:lblOffset val="100"/>
        <c:noMultiLvlLbl val="0"/>
      </c:catAx>
      <c:valAx>
        <c:axId val="19933862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9933708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1FEC-4315-80D4-4B7A801E662B}"/>
              </c:ext>
            </c:extLst>
          </c:dPt>
          <c:cat>
            <c:numRef>
              <c:f>'14.8'!$J$19:$J$26</c:f>
              <c:numCache>
                <c:formatCode>General</c:formatCode>
                <c:ptCount val="8"/>
              </c:numCache>
            </c:numRef>
          </c:cat>
          <c:val>
            <c:numRef>
              <c:f>'14.8'!$K$19:$K$26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1FEC-4315-80D4-4B7A801E6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'14.8'!$H$19:$H$22</c:f>
              <c:numCache>
                <c:formatCode>0.0</c:formatCode>
                <c:ptCount val="4"/>
              </c:numCache>
            </c:numRef>
          </c:cat>
          <c:val>
            <c:numRef>
              <c:f>'14.8'!$I$19:$I$22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4731-47CA-88D3-4FD328BA8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251328"/>
        <c:axId val="239141632"/>
      </c:barChart>
      <c:catAx>
        <c:axId val="273251328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141632"/>
        <c:crosses val="autoZero"/>
        <c:auto val="1"/>
        <c:lblAlgn val="ctr"/>
        <c:lblOffset val="100"/>
        <c:noMultiLvlLbl val="0"/>
      </c:catAx>
      <c:valAx>
        <c:axId val="239141632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73251328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'14.8'!$H$31:$H$38</c:f>
              <c:numCache>
                <c:formatCode>General</c:formatCode>
                <c:ptCount val="8"/>
              </c:numCache>
            </c:numRef>
          </c:cat>
          <c:val>
            <c:numRef>
              <c:f>'14.8'!$I$31:$I$38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C04A-4152-B6DE-430C151AF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162112"/>
        <c:axId val="239163648"/>
      </c:barChart>
      <c:catAx>
        <c:axId val="23916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163648"/>
        <c:crosses val="autoZero"/>
        <c:auto val="1"/>
        <c:lblAlgn val="ctr"/>
        <c:lblOffset val="100"/>
        <c:noMultiLvlLbl val="0"/>
      </c:catAx>
      <c:valAx>
        <c:axId val="23916364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16211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'14.8'!$J$31</c:f>
              <c:strCache>
                <c:ptCount val="1"/>
              </c:strCache>
            </c:strRef>
          </c:tx>
          <c:invertIfNegative val="0"/>
          <c:cat>
            <c:numRef>
              <c:f>'14.8'!$K$30:$M$30</c:f>
              <c:numCache>
                <c:formatCode>General</c:formatCode>
                <c:ptCount val="3"/>
              </c:numCache>
            </c:numRef>
          </c:cat>
          <c:val>
            <c:numRef>
              <c:f>'14.8'!$K$31:$M$31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1568-4295-8493-CE17D15AB661}"/>
            </c:ext>
          </c:extLst>
        </c:ser>
        <c:ser>
          <c:idx val="1"/>
          <c:order val="1"/>
          <c:tx>
            <c:strRef>
              <c:f>'14.8'!$J$32</c:f>
              <c:strCache>
                <c:ptCount val="1"/>
              </c:strCache>
            </c:strRef>
          </c:tx>
          <c:invertIfNegative val="0"/>
          <c:cat>
            <c:numRef>
              <c:f>'14.8'!$K$30:$M$30</c:f>
              <c:numCache>
                <c:formatCode>General</c:formatCode>
                <c:ptCount val="3"/>
              </c:numCache>
            </c:numRef>
          </c:cat>
          <c:val>
            <c:numRef>
              <c:f>'14.8'!$K$32:$M$32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1568-4295-8493-CE17D15AB661}"/>
            </c:ext>
          </c:extLst>
        </c:ser>
        <c:ser>
          <c:idx val="2"/>
          <c:order val="2"/>
          <c:tx>
            <c:strRef>
              <c:f>'14.8'!$J$33</c:f>
              <c:strCache>
                <c:ptCount val="1"/>
              </c:strCache>
            </c:strRef>
          </c:tx>
          <c:invertIfNegative val="0"/>
          <c:cat>
            <c:numRef>
              <c:f>'14.8'!$K$30:$M$30</c:f>
              <c:numCache>
                <c:formatCode>General</c:formatCode>
                <c:ptCount val="3"/>
              </c:numCache>
            </c:numRef>
          </c:cat>
          <c:val>
            <c:numRef>
              <c:f>'14.8'!$K$33:$M$33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1568-4295-8493-CE17D15AB661}"/>
            </c:ext>
          </c:extLst>
        </c:ser>
        <c:ser>
          <c:idx val="3"/>
          <c:order val="3"/>
          <c:tx>
            <c:strRef>
              <c:f>'14.8'!$J$34</c:f>
              <c:strCache>
                <c:ptCount val="1"/>
              </c:strCache>
            </c:strRef>
          </c:tx>
          <c:invertIfNegative val="0"/>
          <c:cat>
            <c:numRef>
              <c:f>'14.8'!$K$30:$M$30</c:f>
              <c:numCache>
                <c:formatCode>General</c:formatCode>
                <c:ptCount val="3"/>
              </c:numCache>
            </c:numRef>
          </c:cat>
          <c:val>
            <c:numRef>
              <c:f>'14.8'!$K$34:$M$34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1568-4295-8493-CE17D15AB661}"/>
            </c:ext>
          </c:extLst>
        </c:ser>
        <c:ser>
          <c:idx val="4"/>
          <c:order val="4"/>
          <c:tx>
            <c:strRef>
              <c:f>'14.8'!$J$35</c:f>
              <c:strCache>
                <c:ptCount val="1"/>
              </c:strCache>
            </c:strRef>
          </c:tx>
          <c:invertIfNegative val="0"/>
          <c:cat>
            <c:numRef>
              <c:f>'14.8'!$K$30:$M$30</c:f>
              <c:numCache>
                <c:formatCode>General</c:formatCode>
                <c:ptCount val="3"/>
              </c:numCache>
            </c:numRef>
          </c:cat>
          <c:val>
            <c:numRef>
              <c:f>'14.8'!$K$35:$M$35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1568-4295-8493-CE17D15AB661}"/>
            </c:ext>
          </c:extLst>
        </c:ser>
        <c:ser>
          <c:idx val="5"/>
          <c:order val="5"/>
          <c:tx>
            <c:strRef>
              <c:f>'14.8'!$J$36</c:f>
              <c:strCache>
                <c:ptCount val="1"/>
              </c:strCache>
            </c:strRef>
          </c:tx>
          <c:invertIfNegative val="0"/>
          <c:cat>
            <c:numRef>
              <c:f>'14.8'!$K$30:$M$30</c:f>
              <c:numCache>
                <c:formatCode>General</c:formatCode>
                <c:ptCount val="3"/>
              </c:numCache>
            </c:numRef>
          </c:cat>
          <c:val>
            <c:numRef>
              <c:f>'14.8'!$K$36:$M$36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1568-4295-8493-CE17D15AB661}"/>
            </c:ext>
          </c:extLst>
        </c:ser>
        <c:ser>
          <c:idx val="6"/>
          <c:order val="6"/>
          <c:tx>
            <c:strRef>
              <c:f>'14.8'!$J$37</c:f>
              <c:strCache>
                <c:ptCount val="1"/>
              </c:strCache>
            </c:strRef>
          </c:tx>
          <c:invertIfNegative val="0"/>
          <c:cat>
            <c:numRef>
              <c:f>'14.8'!$K$30:$M$30</c:f>
              <c:numCache>
                <c:formatCode>General</c:formatCode>
                <c:ptCount val="3"/>
              </c:numCache>
            </c:numRef>
          </c:cat>
          <c:val>
            <c:numRef>
              <c:f>'14.8'!$K$37:$M$37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1568-4295-8493-CE17D15AB661}"/>
            </c:ext>
          </c:extLst>
        </c:ser>
        <c:ser>
          <c:idx val="7"/>
          <c:order val="7"/>
          <c:tx>
            <c:strRef>
              <c:f>'14.8'!$J$38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'14.8'!$K$30:$M$30</c:f>
              <c:numCache>
                <c:formatCode>General</c:formatCode>
                <c:ptCount val="3"/>
              </c:numCache>
            </c:numRef>
          </c:cat>
          <c:val>
            <c:numRef>
              <c:f>'14.8'!$K$38:$M$38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1568-4295-8493-CE17D15AB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9291008"/>
        <c:axId val="239313280"/>
      </c:barChart>
      <c:catAx>
        <c:axId val="23929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313280"/>
        <c:crosses val="autoZero"/>
        <c:auto val="1"/>
        <c:lblAlgn val="ctr"/>
        <c:lblOffset val="100"/>
        <c:noMultiLvlLbl val="0"/>
      </c:catAx>
      <c:valAx>
        <c:axId val="23931328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291008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tx2"/>
                </a:solidFill>
              </a:rPr>
              <a:t>Výroba tepla brutto v krajích ČR (TJ)</a:t>
            </a:r>
          </a:p>
        </c:rich>
      </c:tx>
      <c:layout>
        <c:manualLayout>
          <c:xMode val="edge"/>
          <c:yMode val="edge"/>
          <c:x val="1.4614830998366302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914833822405579E-2"/>
          <c:y val="0.11408768804251168"/>
          <c:w val="0.88530669494128988"/>
          <c:h val="0.800019385032908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'4.2'!$A$7</c:f>
              <c:strCache>
                <c:ptCount val="1"/>
                <c:pt idx="0">
                  <c:v>Hlavní město Praha</c:v>
                </c:pt>
              </c:strCache>
            </c:strRef>
          </c:tx>
          <c:invertIfNegative val="0"/>
          <c:val>
            <c:numRef>
              <c:f>'4.2'!$B$7:$M$7</c:f>
              <c:numCache>
                <c:formatCode>#\ ##0.0</c:formatCode>
                <c:ptCount val="12"/>
                <c:pt idx="0">
                  <c:v>823.16824699999995</c:v>
                </c:pt>
                <c:pt idx="1">
                  <c:v>583.00870999999995</c:v>
                </c:pt>
                <c:pt idx="2">
                  <c:v>498.05452399999984</c:v>
                </c:pt>
                <c:pt idx="3">
                  <c:v>405.50519400000007</c:v>
                </c:pt>
                <c:pt idx="4">
                  <c:v>254.54727099999997</c:v>
                </c:pt>
                <c:pt idx="5">
                  <c:v>203.06027199999994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6A-4182-821D-07A924959D79}"/>
            </c:ext>
          </c:extLst>
        </c:ser>
        <c:ser>
          <c:idx val="1"/>
          <c:order val="1"/>
          <c:tx>
            <c:strRef>
              <c:f>'4.2'!$A$8</c:f>
              <c:strCache>
                <c:ptCount val="1"/>
                <c:pt idx="0">
                  <c:v>Jihočeský kraj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'4.2'!$B$8:$M$8</c:f>
              <c:numCache>
                <c:formatCode>#\ ##0.0</c:formatCode>
                <c:ptCount val="12"/>
                <c:pt idx="0">
                  <c:v>1024.2085850000005</c:v>
                </c:pt>
                <c:pt idx="1">
                  <c:v>774.86427100000014</c:v>
                </c:pt>
                <c:pt idx="2">
                  <c:v>703.83010400000035</c:v>
                </c:pt>
                <c:pt idx="3">
                  <c:v>552.97474099999954</c:v>
                </c:pt>
                <c:pt idx="4">
                  <c:v>352.79213900000008</c:v>
                </c:pt>
                <c:pt idx="5">
                  <c:v>252.28398200000009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6A-4182-821D-07A924959D79}"/>
            </c:ext>
          </c:extLst>
        </c:ser>
        <c:ser>
          <c:idx val="2"/>
          <c:order val="2"/>
          <c:tx>
            <c:strRef>
              <c:f>'4.2'!$A$9</c:f>
              <c:strCache>
                <c:ptCount val="1"/>
                <c:pt idx="0">
                  <c:v>Jihomoravský kraj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'4.2'!$B$9:$M$9</c:f>
              <c:numCache>
                <c:formatCode>#\ ##0.0</c:formatCode>
                <c:ptCount val="12"/>
                <c:pt idx="0">
                  <c:v>1124.3836290000002</c:v>
                </c:pt>
                <c:pt idx="1">
                  <c:v>860.29636400000027</c:v>
                </c:pt>
                <c:pt idx="2">
                  <c:v>666.30836499999964</c:v>
                </c:pt>
                <c:pt idx="3">
                  <c:v>520.055161</c:v>
                </c:pt>
                <c:pt idx="4">
                  <c:v>353.31364800000011</c:v>
                </c:pt>
                <c:pt idx="5">
                  <c:v>268.43398800000011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6A-4182-821D-07A924959D79}"/>
            </c:ext>
          </c:extLst>
        </c:ser>
        <c:ser>
          <c:idx val="3"/>
          <c:order val="3"/>
          <c:tx>
            <c:strRef>
              <c:f>'4.2'!$A$10</c:f>
              <c:strCache>
                <c:ptCount val="1"/>
                <c:pt idx="0">
                  <c:v>Karlovarský kraj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'4.2'!$B$10:$M$10</c:f>
              <c:numCache>
                <c:formatCode>#\ ##0.0</c:formatCode>
                <c:ptCount val="12"/>
                <c:pt idx="0">
                  <c:v>759.28965200000016</c:v>
                </c:pt>
                <c:pt idx="1">
                  <c:v>594.44703199999992</c:v>
                </c:pt>
                <c:pt idx="2">
                  <c:v>572.12244200000009</c:v>
                </c:pt>
                <c:pt idx="3">
                  <c:v>459.98341499999998</c:v>
                </c:pt>
                <c:pt idx="4">
                  <c:v>281.48190100000005</c:v>
                </c:pt>
                <c:pt idx="5">
                  <c:v>239.64192700000004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6A-4182-821D-07A924959D79}"/>
            </c:ext>
          </c:extLst>
        </c:ser>
        <c:ser>
          <c:idx val="4"/>
          <c:order val="4"/>
          <c:tx>
            <c:strRef>
              <c:f>'4.2'!$A$11</c:f>
              <c:strCache>
                <c:ptCount val="1"/>
                <c:pt idx="0">
                  <c:v>Kraj Vysočina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'4.2'!$B$11:$M$11</c:f>
              <c:numCache>
                <c:formatCode>#\ ##0.0</c:formatCode>
                <c:ptCount val="12"/>
                <c:pt idx="0">
                  <c:v>522.89533200000005</c:v>
                </c:pt>
                <c:pt idx="1">
                  <c:v>399.74958800000007</c:v>
                </c:pt>
                <c:pt idx="2">
                  <c:v>347.96647199999995</c:v>
                </c:pt>
                <c:pt idx="3">
                  <c:v>299.60996300000028</c:v>
                </c:pt>
                <c:pt idx="4">
                  <c:v>214.92236000000003</c:v>
                </c:pt>
                <c:pt idx="5">
                  <c:v>155.22996800000001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6A-4182-821D-07A924959D79}"/>
            </c:ext>
          </c:extLst>
        </c:ser>
        <c:ser>
          <c:idx val="5"/>
          <c:order val="5"/>
          <c:tx>
            <c:strRef>
              <c:f>'4.2'!$A$12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'4.2'!$B$12:$M$12</c:f>
              <c:numCache>
                <c:formatCode>#\ ##0.0</c:formatCode>
                <c:ptCount val="12"/>
                <c:pt idx="0">
                  <c:v>628.535619</c:v>
                </c:pt>
                <c:pt idx="1">
                  <c:v>430.42327100000006</c:v>
                </c:pt>
                <c:pt idx="2">
                  <c:v>369.82075000000003</c:v>
                </c:pt>
                <c:pt idx="3">
                  <c:v>310.341701</c:v>
                </c:pt>
                <c:pt idx="4">
                  <c:v>223.07730600000008</c:v>
                </c:pt>
                <c:pt idx="5">
                  <c:v>182.51973100000001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6A-4182-821D-07A924959D79}"/>
            </c:ext>
          </c:extLst>
        </c:ser>
        <c:ser>
          <c:idx val="6"/>
          <c:order val="6"/>
          <c:tx>
            <c:strRef>
              <c:f>'4.2'!$A$13</c:f>
              <c:strCache>
                <c:ptCount val="1"/>
                <c:pt idx="0">
                  <c:v>Liberecký kraj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'4.2'!$B$13:$M$13</c:f>
              <c:numCache>
                <c:formatCode>#\ ##0.0</c:formatCode>
                <c:ptCount val="12"/>
                <c:pt idx="0">
                  <c:v>347.83967499999994</c:v>
                </c:pt>
                <c:pt idx="1">
                  <c:v>267.901027</c:v>
                </c:pt>
                <c:pt idx="2">
                  <c:v>223.16420700000006</c:v>
                </c:pt>
                <c:pt idx="3">
                  <c:v>177.97253099999998</c:v>
                </c:pt>
                <c:pt idx="4">
                  <c:v>99.496323000000004</c:v>
                </c:pt>
                <c:pt idx="5">
                  <c:v>102.674037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6A-4182-821D-07A924959D79}"/>
            </c:ext>
          </c:extLst>
        </c:ser>
        <c:ser>
          <c:idx val="7"/>
          <c:order val="7"/>
          <c:tx>
            <c:strRef>
              <c:f>'4.2'!$A$14</c:f>
              <c:strCache>
                <c:ptCount val="1"/>
                <c:pt idx="0">
                  <c:v>Moravskoslezský kraj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'4.2'!$B$14:$M$14</c:f>
              <c:numCache>
                <c:formatCode>#\ ##0.0</c:formatCode>
                <c:ptCount val="12"/>
                <c:pt idx="0">
                  <c:v>3020.0585669999996</c:v>
                </c:pt>
                <c:pt idx="1">
                  <c:v>2518.0030489999986</c:v>
                </c:pt>
                <c:pt idx="2">
                  <c:v>2137.0538609999994</c:v>
                </c:pt>
                <c:pt idx="3">
                  <c:v>1894.2692710000001</c:v>
                </c:pt>
                <c:pt idx="4">
                  <c:v>1515.8016990000006</c:v>
                </c:pt>
                <c:pt idx="5">
                  <c:v>1259.8402589999998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6A-4182-821D-07A924959D79}"/>
            </c:ext>
          </c:extLst>
        </c:ser>
        <c:ser>
          <c:idx val="8"/>
          <c:order val="8"/>
          <c:tx>
            <c:strRef>
              <c:f>'4.2'!$A$15</c:f>
              <c:strCache>
                <c:ptCount val="1"/>
                <c:pt idx="0">
                  <c:v>Olomoucký kraj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val>
            <c:numRef>
              <c:f>'4.2'!$B$15:$M$15</c:f>
              <c:numCache>
                <c:formatCode>#\ ##0.0</c:formatCode>
                <c:ptCount val="12"/>
                <c:pt idx="0">
                  <c:v>824.08837200000016</c:v>
                </c:pt>
                <c:pt idx="1">
                  <c:v>643.40781099999992</c:v>
                </c:pt>
                <c:pt idx="2">
                  <c:v>475.07345400000008</c:v>
                </c:pt>
                <c:pt idx="3">
                  <c:v>393.63502500000004</c:v>
                </c:pt>
                <c:pt idx="4">
                  <c:v>298.50569300000012</c:v>
                </c:pt>
                <c:pt idx="5">
                  <c:v>229.16598199999999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6A-4182-821D-07A924959D79}"/>
            </c:ext>
          </c:extLst>
        </c:ser>
        <c:ser>
          <c:idx val="9"/>
          <c:order val="9"/>
          <c:tx>
            <c:strRef>
              <c:f>'4.2'!$A$16</c:f>
              <c:strCache>
                <c:ptCount val="1"/>
                <c:pt idx="0">
                  <c:v>Pardubický kraj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val>
            <c:numRef>
              <c:f>'4.2'!$B$16:$M$16</c:f>
              <c:numCache>
                <c:formatCode>#\ ##0.0</c:formatCode>
                <c:ptCount val="12"/>
                <c:pt idx="0">
                  <c:v>958.72313099999985</c:v>
                </c:pt>
                <c:pt idx="1">
                  <c:v>760.23048899999992</c:v>
                </c:pt>
                <c:pt idx="2">
                  <c:v>627.97003800000005</c:v>
                </c:pt>
                <c:pt idx="3">
                  <c:v>491.37049400000001</c:v>
                </c:pt>
                <c:pt idx="4">
                  <c:v>317.26079699999991</c:v>
                </c:pt>
                <c:pt idx="5">
                  <c:v>236.42536300000003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6A-4182-821D-07A924959D79}"/>
            </c:ext>
          </c:extLst>
        </c:ser>
        <c:ser>
          <c:idx val="10"/>
          <c:order val="10"/>
          <c:tx>
            <c:strRef>
              <c:f>'4.2'!$A$17</c:f>
              <c:strCache>
                <c:ptCount val="1"/>
                <c:pt idx="0">
                  <c:v>Plzeňský kraj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val>
            <c:numRef>
              <c:f>'4.2'!$B$17:$M$17</c:f>
              <c:numCache>
                <c:formatCode>#\ ##0.0</c:formatCode>
                <c:ptCount val="12"/>
                <c:pt idx="0">
                  <c:v>901.22202199999981</c:v>
                </c:pt>
                <c:pt idx="1">
                  <c:v>675.26549600000044</c:v>
                </c:pt>
                <c:pt idx="2">
                  <c:v>599.87874099999976</c:v>
                </c:pt>
                <c:pt idx="3">
                  <c:v>487.18094300000001</c:v>
                </c:pt>
                <c:pt idx="4">
                  <c:v>316.08278800000022</c:v>
                </c:pt>
                <c:pt idx="5">
                  <c:v>237.71134600000002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6A-4182-821D-07A924959D79}"/>
            </c:ext>
          </c:extLst>
        </c:ser>
        <c:ser>
          <c:idx val="11"/>
          <c:order val="11"/>
          <c:tx>
            <c:strRef>
              <c:f>'4.2'!$A$18</c:f>
              <c:strCache>
                <c:ptCount val="1"/>
                <c:pt idx="0">
                  <c:v>Středočeský kraj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val>
            <c:numRef>
              <c:f>'4.2'!$B$18:$M$18</c:f>
              <c:numCache>
                <c:formatCode>#\ ##0.0</c:formatCode>
                <c:ptCount val="12"/>
                <c:pt idx="0">
                  <c:v>3584.1317749999985</c:v>
                </c:pt>
                <c:pt idx="1">
                  <c:v>2664.0050490000012</c:v>
                </c:pt>
                <c:pt idx="2">
                  <c:v>2318.1330860000003</c:v>
                </c:pt>
                <c:pt idx="3">
                  <c:v>1704.4166699999998</c:v>
                </c:pt>
                <c:pt idx="4">
                  <c:v>1295.7821939999992</c:v>
                </c:pt>
                <c:pt idx="5">
                  <c:v>1040.5560499999997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6A-4182-821D-07A924959D79}"/>
            </c:ext>
          </c:extLst>
        </c:ser>
        <c:ser>
          <c:idx val="12"/>
          <c:order val="12"/>
          <c:tx>
            <c:strRef>
              <c:f>'4.2'!$A$19</c:f>
              <c:strCache>
                <c:ptCount val="1"/>
                <c:pt idx="0">
                  <c:v>Ústecký kraj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val>
            <c:numRef>
              <c:f>'4.2'!$B$19:$M$19</c:f>
              <c:numCache>
                <c:formatCode>#\ ##0.0</c:formatCode>
                <c:ptCount val="12"/>
                <c:pt idx="0">
                  <c:v>3669.4224309999986</c:v>
                </c:pt>
                <c:pt idx="1">
                  <c:v>2962.9950069999995</c:v>
                </c:pt>
                <c:pt idx="2">
                  <c:v>2947.357551000001</c:v>
                </c:pt>
                <c:pt idx="3">
                  <c:v>2552.1664520000004</c:v>
                </c:pt>
                <c:pt idx="4">
                  <c:v>2346.8365679999993</c:v>
                </c:pt>
                <c:pt idx="5">
                  <c:v>2026.3292220000001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6A-4182-821D-07A924959D79}"/>
            </c:ext>
          </c:extLst>
        </c:ser>
        <c:ser>
          <c:idx val="13"/>
          <c:order val="13"/>
          <c:tx>
            <c:strRef>
              <c:f>'4.2'!$A$20</c:f>
              <c:strCache>
                <c:ptCount val="1"/>
                <c:pt idx="0">
                  <c:v>Zlínský kraj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val>
            <c:numRef>
              <c:f>'4.2'!$B$20:$M$20</c:f>
              <c:numCache>
                <c:formatCode>#\ ##0.0</c:formatCode>
                <c:ptCount val="12"/>
                <c:pt idx="0">
                  <c:v>879.51236700000015</c:v>
                </c:pt>
                <c:pt idx="1">
                  <c:v>712.16281900000001</c:v>
                </c:pt>
                <c:pt idx="2">
                  <c:v>597.83781099999987</c:v>
                </c:pt>
                <c:pt idx="3">
                  <c:v>520.60679100000004</c:v>
                </c:pt>
                <c:pt idx="4">
                  <c:v>392.45781799999997</c:v>
                </c:pt>
                <c:pt idx="5">
                  <c:v>343.10158299999995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6A-4182-821D-07A924959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0913536"/>
        <c:axId val="230915072"/>
      </c:barChart>
      <c:catAx>
        <c:axId val="23091353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0915072"/>
        <c:crosses val="autoZero"/>
        <c:auto val="1"/>
        <c:lblAlgn val="ctr"/>
        <c:lblOffset val="100"/>
        <c:noMultiLvlLbl val="0"/>
      </c:catAx>
      <c:valAx>
        <c:axId val="230915072"/>
        <c:scaling>
          <c:orientation val="minMax"/>
          <c:max val="2000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6350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09135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'14.8'!$L$19:$L$26</c:f>
              <c:numCache>
                <c:formatCode>General</c:formatCode>
                <c:ptCount val="8"/>
              </c:numCache>
            </c:numRef>
          </c:cat>
          <c:val>
            <c:numRef>
              <c:f>'14.8'!$M$19:$M$26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9CF2-4986-BA65-CA71F5D8D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326336"/>
        <c:axId val="239327872"/>
      </c:barChart>
      <c:catAx>
        <c:axId val="239326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327872"/>
        <c:crosses val="autoZero"/>
        <c:auto val="1"/>
        <c:lblAlgn val="ctr"/>
        <c:lblOffset val="100"/>
        <c:noMultiLvlLbl val="0"/>
      </c:catAx>
      <c:valAx>
        <c:axId val="23932787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32633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4091-431D-A8B3-D9803D311F40}"/>
              </c:ext>
            </c:extLst>
          </c:dPt>
          <c:cat>
            <c:numRef>
              <c:f>'14.9'!$J$19:$J$26</c:f>
              <c:numCache>
                <c:formatCode>General</c:formatCode>
                <c:ptCount val="8"/>
              </c:numCache>
            </c:numRef>
          </c:cat>
          <c:val>
            <c:numRef>
              <c:f>'14.9'!$K$19:$K$26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4091-431D-A8B3-D9803D311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'14.9'!$H$19:$H$22</c:f>
              <c:numCache>
                <c:formatCode>0.0</c:formatCode>
                <c:ptCount val="4"/>
              </c:numCache>
            </c:numRef>
          </c:cat>
          <c:val>
            <c:numRef>
              <c:f>'14.9'!$I$19:$I$22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2149-4519-A948-13538D1FA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689216"/>
        <c:axId val="273727872"/>
      </c:barChart>
      <c:catAx>
        <c:axId val="273689216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73727872"/>
        <c:crosses val="autoZero"/>
        <c:auto val="1"/>
        <c:lblAlgn val="ctr"/>
        <c:lblOffset val="100"/>
        <c:noMultiLvlLbl val="0"/>
      </c:catAx>
      <c:valAx>
        <c:axId val="273727872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73689216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'14.9'!$H$31:$H$38</c:f>
              <c:numCache>
                <c:formatCode>General</c:formatCode>
                <c:ptCount val="8"/>
              </c:numCache>
            </c:numRef>
          </c:cat>
          <c:val>
            <c:numRef>
              <c:f>'14.9'!$I$31:$I$38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6B65-42E2-9A82-93FAD9E4E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768832"/>
        <c:axId val="273770368"/>
      </c:barChart>
      <c:catAx>
        <c:axId val="273768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73770368"/>
        <c:crosses val="autoZero"/>
        <c:auto val="1"/>
        <c:lblAlgn val="ctr"/>
        <c:lblOffset val="100"/>
        <c:noMultiLvlLbl val="0"/>
      </c:catAx>
      <c:valAx>
        <c:axId val="27377036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7376883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'14.9'!$J$31</c:f>
              <c:strCache>
                <c:ptCount val="1"/>
              </c:strCache>
            </c:strRef>
          </c:tx>
          <c:invertIfNegative val="0"/>
          <c:cat>
            <c:numRef>
              <c:f>'14.9'!$K$30:$M$30</c:f>
              <c:numCache>
                <c:formatCode>General</c:formatCode>
                <c:ptCount val="3"/>
              </c:numCache>
            </c:numRef>
          </c:cat>
          <c:val>
            <c:numRef>
              <c:f>'14.9'!$K$31:$M$31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4932-44E0-848B-781B20C8C87C}"/>
            </c:ext>
          </c:extLst>
        </c:ser>
        <c:ser>
          <c:idx val="1"/>
          <c:order val="1"/>
          <c:tx>
            <c:strRef>
              <c:f>'14.9'!$J$32</c:f>
              <c:strCache>
                <c:ptCount val="1"/>
              </c:strCache>
            </c:strRef>
          </c:tx>
          <c:invertIfNegative val="0"/>
          <c:cat>
            <c:numRef>
              <c:f>'14.9'!$K$30:$M$30</c:f>
              <c:numCache>
                <c:formatCode>General</c:formatCode>
                <c:ptCount val="3"/>
              </c:numCache>
            </c:numRef>
          </c:cat>
          <c:val>
            <c:numRef>
              <c:f>'14.9'!$K$32:$M$32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4932-44E0-848B-781B20C8C87C}"/>
            </c:ext>
          </c:extLst>
        </c:ser>
        <c:ser>
          <c:idx val="2"/>
          <c:order val="2"/>
          <c:tx>
            <c:strRef>
              <c:f>'14.9'!$J$33</c:f>
              <c:strCache>
                <c:ptCount val="1"/>
              </c:strCache>
            </c:strRef>
          </c:tx>
          <c:invertIfNegative val="0"/>
          <c:cat>
            <c:numRef>
              <c:f>'14.9'!$K$30:$M$30</c:f>
              <c:numCache>
                <c:formatCode>General</c:formatCode>
                <c:ptCount val="3"/>
              </c:numCache>
            </c:numRef>
          </c:cat>
          <c:val>
            <c:numRef>
              <c:f>'14.9'!$K$33:$M$33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4932-44E0-848B-781B20C8C87C}"/>
            </c:ext>
          </c:extLst>
        </c:ser>
        <c:ser>
          <c:idx val="3"/>
          <c:order val="3"/>
          <c:tx>
            <c:strRef>
              <c:f>'14.9'!$J$34</c:f>
              <c:strCache>
                <c:ptCount val="1"/>
              </c:strCache>
            </c:strRef>
          </c:tx>
          <c:invertIfNegative val="0"/>
          <c:cat>
            <c:numRef>
              <c:f>'14.9'!$K$30:$M$30</c:f>
              <c:numCache>
                <c:formatCode>General</c:formatCode>
                <c:ptCount val="3"/>
              </c:numCache>
            </c:numRef>
          </c:cat>
          <c:val>
            <c:numRef>
              <c:f>'14.9'!$K$34:$M$34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4932-44E0-848B-781B20C8C87C}"/>
            </c:ext>
          </c:extLst>
        </c:ser>
        <c:ser>
          <c:idx val="4"/>
          <c:order val="4"/>
          <c:tx>
            <c:strRef>
              <c:f>'14.9'!$J$35</c:f>
              <c:strCache>
                <c:ptCount val="1"/>
              </c:strCache>
            </c:strRef>
          </c:tx>
          <c:invertIfNegative val="0"/>
          <c:cat>
            <c:numRef>
              <c:f>'14.9'!$K$30:$M$30</c:f>
              <c:numCache>
                <c:formatCode>General</c:formatCode>
                <c:ptCount val="3"/>
              </c:numCache>
            </c:numRef>
          </c:cat>
          <c:val>
            <c:numRef>
              <c:f>'14.9'!$K$35:$M$35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4932-44E0-848B-781B20C8C87C}"/>
            </c:ext>
          </c:extLst>
        </c:ser>
        <c:ser>
          <c:idx val="5"/>
          <c:order val="5"/>
          <c:tx>
            <c:strRef>
              <c:f>'14.9'!$J$36</c:f>
              <c:strCache>
                <c:ptCount val="1"/>
              </c:strCache>
            </c:strRef>
          </c:tx>
          <c:invertIfNegative val="0"/>
          <c:cat>
            <c:numRef>
              <c:f>'14.9'!$K$30:$M$30</c:f>
              <c:numCache>
                <c:formatCode>General</c:formatCode>
                <c:ptCount val="3"/>
              </c:numCache>
            </c:numRef>
          </c:cat>
          <c:val>
            <c:numRef>
              <c:f>'14.9'!$K$36:$M$36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4932-44E0-848B-781B20C8C87C}"/>
            </c:ext>
          </c:extLst>
        </c:ser>
        <c:ser>
          <c:idx val="6"/>
          <c:order val="6"/>
          <c:tx>
            <c:strRef>
              <c:f>'14.9'!$J$37</c:f>
              <c:strCache>
                <c:ptCount val="1"/>
              </c:strCache>
            </c:strRef>
          </c:tx>
          <c:invertIfNegative val="0"/>
          <c:cat>
            <c:numRef>
              <c:f>'14.9'!$K$30:$M$30</c:f>
              <c:numCache>
                <c:formatCode>General</c:formatCode>
                <c:ptCount val="3"/>
              </c:numCache>
            </c:numRef>
          </c:cat>
          <c:val>
            <c:numRef>
              <c:f>'14.9'!$K$37:$M$37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4932-44E0-848B-781B20C8C87C}"/>
            </c:ext>
          </c:extLst>
        </c:ser>
        <c:ser>
          <c:idx val="7"/>
          <c:order val="7"/>
          <c:tx>
            <c:strRef>
              <c:f>'14.9'!$J$38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'14.9'!$K$30:$M$30</c:f>
              <c:numCache>
                <c:formatCode>General</c:formatCode>
                <c:ptCount val="3"/>
              </c:numCache>
            </c:numRef>
          </c:cat>
          <c:val>
            <c:numRef>
              <c:f>'14.9'!$K$38:$M$38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4932-44E0-848B-781B20C8C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3877248"/>
        <c:axId val="273887232"/>
      </c:barChart>
      <c:catAx>
        <c:axId val="27387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73887232"/>
        <c:crosses val="autoZero"/>
        <c:auto val="1"/>
        <c:lblAlgn val="ctr"/>
        <c:lblOffset val="100"/>
        <c:noMultiLvlLbl val="0"/>
      </c:catAx>
      <c:valAx>
        <c:axId val="273887232"/>
        <c:scaling>
          <c:orientation val="minMax"/>
          <c:max val="12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73877248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'14.9'!$L$19:$L$26</c:f>
              <c:numCache>
                <c:formatCode>General</c:formatCode>
                <c:ptCount val="8"/>
              </c:numCache>
            </c:numRef>
          </c:cat>
          <c:val>
            <c:numRef>
              <c:f>'14.9'!$M$19:$M$26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F990-4CAA-BC17-3581B0BC5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928960"/>
        <c:axId val="273930496"/>
      </c:barChart>
      <c:catAx>
        <c:axId val="273928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73930496"/>
        <c:crosses val="autoZero"/>
        <c:auto val="1"/>
        <c:lblAlgn val="ctr"/>
        <c:lblOffset val="100"/>
        <c:noMultiLvlLbl val="0"/>
      </c:catAx>
      <c:valAx>
        <c:axId val="27393049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7392896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1866-486B-92CE-D6F802979A99}"/>
              </c:ext>
            </c:extLst>
          </c:dPt>
          <c:cat>
            <c:numRef>
              <c:f>'14.10'!$J$19:$J$26</c:f>
              <c:numCache>
                <c:formatCode>General</c:formatCode>
                <c:ptCount val="8"/>
              </c:numCache>
            </c:numRef>
          </c:cat>
          <c:val>
            <c:numRef>
              <c:f>'14.10'!$K$19:$K$26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1866-486B-92CE-D6F802979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'14.10'!$H$19:$H$22</c:f>
              <c:numCache>
                <c:formatCode>0.0</c:formatCode>
                <c:ptCount val="4"/>
              </c:numCache>
            </c:numRef>
          </c:cat>
          <c:val>
            <c:numRef>
              <c:f>'14.10'!$I$19:$I$22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CA2E-4F2E-9540-E0F0730E1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446016"/>
        <c:axId val="233447808"/>
      </c:barChart>
      <c:catAx>
        <c:axId val="233446016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3447808"/>
        <c:crosses val="autoZero"/>
        <c:auto val="1"/>
        <c:lblAlgn val="ctr"/>
        <c:lblOffset val="100"/>
        <c:noMultiLvlLbl val="0"/>
      </c:catAx>
      <c:valAx>
        <c:axId val="233447808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3446016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'14.10'!$H$31:$H$38</c:f>
              <c:numCache>
                <c:formatCode>General</c:formatCode>
                <c:ptCount val="8"/>
              </c:numCache>
            </c:numRef>
          </c:cat>
          <c:val>
            <c:numRef>
              <c:f>'14.10'!$I$31:$I$38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2258-41E0-BDFA-95DDE87F2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468288"/>
        <c:axId val="233469824"/>
      </c:barChart>
      <c:catAx>
        <c:axId val="233468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3469824"/>
        <c:crosses val="autoZero"/>
        <c:auto val="1"/>
        <c:lblAlgn val="ctr"/>
        <c:lblOffset val="100"/>
        <c:noMultiLvlLbl val="0"/>
      </c:catAx>
      <c:valAx>
        <c:axId val="23346982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346828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'14.10'!$J$31</c:f>
              <c:strCache>
                <c:ptCount val="1"/>
              </c:strCache>
            </c:strRef>
          </c:tx>
          <c:invertIfNegative val="0"/>
          <c:cat>
            <c:numRef>
              <c:f>'14.10'!$K$30:$M$30</c:f>
              <c:numCache>
                <c:formatCode>General</c:formatCode>
                <c:ptCount val="3"/>
              </c:numCache>
            </c:numRef>
          </c:cat>
          <c:val>
            <c:numRef>
              <c:f>'14.10'!$K$31:$M$31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BA15-437A-AFEC-F67B4F4772C2}"/>
            </c:ext>
          </c:extLst>
        </c:ser>
        <c:ser>
          <c:idx val="1"/>
          <c:order val="1"/>
          <c:tx>
            <c:strRef>
              <c:f>'14.10'!$J$32</c:f>
              <c:strCache>
                <c:ptCount val="1"/>
              </c:strCache>
            </c:strRef>
          </c:tx>
          <c:invertIfNegative val="0"/>
          <c:cat>
            <c:numRef>
              <c:f>'14.10'!$K$30:$M$30</c:f>
              <c:numCache>
                <c:formatCode>General</c:formatCode>
                <c:ptCount val="3"/>
              </c:numCache>
            </c:numRef>
          </c:cat>
          <c:val>
            <c:numRef>
              <c:f>'14.10'!$K$32:$M$32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BA15-437A-AFEC-F67B4F4772C2}"/>
            </c:ext>
          </c:extLst>
        </c:ser>
        <c:ser>
          <c:idx val="2"/>
          <c:order val="2"/>
          <c:tx>
            <c:strRef>
              <c:f>'14.10'!$J$33</c:f>
              <c:strCache>
                <c:ptCount val="1"/>
              </c:strCache>
            </c:strRef>
          </c:tx>
          <c:invertIfNegative val="0"/>
          <c:cat>
            <c:numRef>
              <c:f>'14.10'!$K$30:$M$30</c:f>
              <c:numCache>
                <c:formatCode>General</c:formatCode>
                <c:ptCount val="3"/>
              </c:numCache>
            </c:numRef>
          </c:cat>
          <c:val>
            <c:numRef>
              <c:f>'14.10'!$K$33:$M$33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BA15-437A-AFEC-F67B4F4772C2}"/>
            </c:ext>
          </c:extLst>
        </c:ser>
        <c:ser>
          <c:idx val="3"/>
          <c:order val="3"/>
          <c:tx>
            <c:strRef>
              <c:f>'14.10'!$J$34</c:f>
              <c:strCache>
                <c:ptCount val="1"/>
              </c:strCache>
            </c:strRef>
          </c:tx>
          <c:invertIfNegative val="0"/>
          <c:cat>
            <c:numRef>
              <c:f>'14.10'!$K$30:$M$30</c:f>
              <c:numCache>
                <c:formatCode>General</c:formatCode>
                <c:ptCount val="3"/>
              </c:numCache>
            </c:numRef>
          </c:cat>
          <c:val>
            <c:numRef>
              <c:f>'14.10'!$K$34:$M$34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BA15-437A-AFEC-F67B4F4772C2}"/>
            </c:ext>
          </c:extLst>
        </c:ser>
        <c:ser>
          <c:idx val="4"/>
          <c:order val="4"/>
          <c:tx>
            <c:strRef>
              <c:f>'14.10'!$J$35</c:f>
              <c:strCache>
                <c:ptCount val="1"/>
              </c:strCache>
            </c:strRef>
          </c:tx>
          <c:invertIfNegative val="0"/>
          <c:cat>
            <c:numRef>
              <c:f>'14.10'!$K$30:$M$30</c:f>
              <c:numCache>
                <c:formatCode>General</c:formatCode>
                <c:ptCount val="3"/>
              </c:numCache>
            </c:numRef>
          </c:cat>
          <c:val>
            <c:numRef>
              <c:f>'14.10'!$K$35:$M$35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BA15-437A-AFEC-F67B4F4772C2}"/>
            </c:ext>
          </c:extLst>
        </c:ser>
        <c:ser>
          <c:idx val="5"/>
          <c:order val="5"/>
          <c:tx>
            <c:strRef>
              <c:f>'14.10'!$J$36</c:f>
              <c:strCache>
                <c:ptCount val="1"/>
              </c:strCache>
            </c:strRef>
          </c:tx>
          <c:invertIfNegative val="0"/>
          <c:cat>
            <c:numRef>
              <c:f>'14.10'!$K$30:$M$30</c:f>
              <c:numCache>
                <c:formatCode>General</c:formatCode>
                <c:ptCount val="3"/>
              </c:numCache>
            </c:numRef>
          </c:cat>
          <c:val>
            <c:numRef>
              <c:f>'14.10'!$K$36:$M$36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BA15-437A-AFEC-F67B4F4772C2}"/>
            </c:ext>
          </c:extLst>
        </c:ser>
        <c:ser>
          <c:idx val="6"/>
          <c:order val="6"/>
          <c:tx>
            <c:strRef>
              <c:f>'14.10'!$J$37</c:f>
              <c:strCache>
                <c:ptCount val="1"/>
              </c:strCache>
            </c:strRef>
          </c:tx>
          <c:invertIfNegative val="0"/>
          <c:cat>
            <c:numRef>
              <c:f>'14.10'!$K$30:$M$30</c:f>
              <c:numCache>
                <c:formatCode>General</c:formatCode>
                <c:ptCount val="3"/>
              </c:numCache>
            </c:numRef>
          </c:cat>
          <c:val>
            <c:numRef>
              <c:f>'14.10'!$K$37:$M$37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BA15-437A-AFEC-F67B4F4772C2}"/>
            </c:ext>
          </c:extLst>
        </c:ser>
        <c:ser>
          <c:idx val="7"/>
          <c:order val="7"/>
          <c:tx>
            <c:strRef>
              <c:f>'14.10'!$J$38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'14.10'!$K$30:$M$30</c:f>
              <c:numCache>
                <c:formatCode>General</c:formatCode>
                <c:ptCount val="3"/>
              </c:numCache>
            </c:numRef>
          </c:cat>
          <c:val>
            <c:numRef>
              <c:f>'14.10'!$K$38:$M$38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BA15-437A-AFEC-F67B4F477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9941888"/>
        <c:axId val="239951872"/>
      </c:barChart>
      <c:catAx>
        <c:axId val="23994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951872"/>
        <c:crosses val="autoZero"/>
        <c:auto val="1"/>
        <c:lblAlgn val="ctr"/>
        <c:lblOffset val="100"/>
        <c:noMultiLvlLbl val="0"/>
      </c:catAx>
      <c:valAx>
        <c:axId val="2399518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941888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>
                <a:solidFill>
                  <a:schemeClr val="accent1"/>
                </a:solidFill>
              </a:rPr>
              <a:t>Výroba tepla brutto v krajích ČR </a:t>
            </a:r>
            <a:r>
              <a:rPr lang="en-US" sz="1000">
                <a:solidFill>
                  <a:schemeClr val="accent1"/>
                </a:solidFill>
              </a:rPr>
              <a:t>(</a:t>
            </a:r>
            <a:r>
              <a:rPr lang="cs-CZ" sz="1000">
                <a:solidFill>
                  <a:schemeClr val="accent1"/>
                </a:solidFill>
              </a:rPr>
              <a:t>TJ</a:t>
            </a:r>
            <a:r>
              <a:rPr lang="en-US" sz="1000">
                <a:solidFill>
                  <a:schemeClr val="accent1"/>
                </a:solidFill>
              </a:rPr>
              <a:t>)</a:t>
            </a:r>
          </a:p>
        </c:rich>
      </c:tx>
      <c:layout>
        <c:manualLayout>
          <c:xMode val="edge"/>
          <c:yMode val="edge"/>
          <c:x val="9.5246358349698951E-4"/>
          <c:y val="1.9225951097960763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'4.3'!$A$5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'4.3'!$B$5:$O$5</c:f>
              <c:numCache>
                <c:formatCode>#\ ##0.0</c:formatCode>
                <c:ptCount val="14"/>
                <c:pt idx="0">
                  <c:v>0</c:v>
                </c:pt>
                <c:pt idx="1">
                  <c:v>519.15637000000015</c:v>
                </c:pt>
                <c:pt idx="2">
                  <c:v>154.82944000000001</c:v>
                </c:pt>
                <c:pt idx="3">
                  <c:v>88.686030000000002</c:v>
                </c:pt>
                <c:pt idx="4">
                  <c:v>307.27403000000004</c:v>
                </c:pt>
                <c:pt idx="5">
                  <c:v>168.91551000000004</c:v>
                </c:pt>
                <c:pt idx="6">
                  <c:v>1.601396</c:v>
                </c:pt>
                <c:pt idx="7">
                  <c:v>1426.2474770000001</c:v>
                </c:pt>
                <c:pt idx="8">
                  <c:v>37.147321000000005</c:v>
                </c:pt>
                <c:pt idx="9">
                  <c:v>29.65926</c:v>
                </c:pt>
                <c:pt idx="10">
                  <c:v>371.13011999999998</c:v>
                </c:pt>
                <c:pt idx="11">
                  <c:v>323.94976499999996</c:v>
                </c:pt>
                <c:pt idx="12">
                  <c:v>2678.8176029999995</c:v>
                </c:pt>
                <c:pt idx="13">
                  <c:v>272.04738099999992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7-4A35-B978-FEC626290C06}"/>
            </c:ext>
          </c:extLst>
        </c:ser>
        <c:ser>
          <c:idx val="1"/>
          <c:order val="1"/>
          <c:tx>
            <c:strRef>
              <c:f>'4.3'!$A$6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'4.3'!$B$6:$O$6</c:f>
              <c:numCache>
                <c:formatCode>#\ ##0.0</c:formatCode>
                <c:ptCount val="14"/>
                <c:pt idx="0">
                  <c:v>38.555</c:v>
                </c:pt>
                <c:pt idx="1">
                  <c:v>93.37523800000011</c:v>
                </c:pt>
                <c:pt idx="2">
                  <c:v>75.568941999999979</c:v>
                </c:pt>
                <c:pt idx="3">
                  <c:v>12.072769000000001</c:v>
                </c:pt>
                <c:pt idx="4">
                  <c:v>128.16749099999996</c:v>
                </c:pt>
                <c:pt idx="5">
                  <c:v>93.907848000000016</c:v>
                </c:pt>
                <c:pt idx="6">
                  <c:v>9.7830690000000011</c:v>
                </c:pt>
                <c:pt idx="7">
                  <c:v>66.40333600000001</c:v>
                </c:pt>
                <c:pt idx="8">
                  <c:v>75.896584000000004</c:v>
                </c:pt>
                <c:pt idx="9">
                  <c:v>92.068629000000016</c:v>
                </c:pt>
                <c:pt idx="10">
                  <c:v>82.781446999999986</c:v>
                </c:pt>
                <c:pt idx="11">
                  <c:v>97.858461999999946</c:v>
                </c:pt>
                <c:pt idx="12">
                  <c:v>21.180096000000002</c:v>
                </c:pt>
                <c:pt idx="13">
                  <c:v>39.790837999999987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37-4A35-B978-FEC626290C06}"/>
            </c:ext>
          </c:extLst>
        </c:ser>
        <c:ser>
          <c:idx val="2"/>
          <c:order val="2"/>
          <c:tx>
            <c:strRef>
              <c:f>'4.3'!$A$7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'4.3'!$B$7:$O$7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9.8810000000000009E-2</c:v>
                </c:pt>
                <c:pt idx="6">
                  <c:v>0</c:v>
                </c:pt>
                <c:pt idx="7">
                  <c:v>1263.6472449999999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0.55728</c:v>
                </c:pt>
                <c:pt idx="13">
                  <c:v>11.34671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37-4A35-B978-FEC626290C06}"/>
            </c:ext>
          </c:extLst>
        </c:ser>
        <c:ser>
          <c:idx val="3"/>
          <c:order val="3"/>
          <c:tx>
            <c:strRef>
              <c:f>'4.3'!$A$8</c:f>
              <c:strCache>
                <c:ptCount val="1"/>
                <c:pt idx="0">
                  <c:v>Elektrická energie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'4.3'!$B$8:$O$8</c:f>
              <c:numCache>
                <c:formatCode>#\ ##0.0</c:formatCode>
                <c:ptCount val="14"/>
                <c:pt idx="0">
                  <c:v>0.57599999999999996</c:v>
                </c:pt>
                <c:pt idx="1">
                  <c:v>8.9570000000000011E-2</c:v>
                </c:pt>
                <c:pt idx="2">
                  <c:v>2.9169999999999998</c:v>
                </c:pt>
                <c:pt idx="3">
                  <c:v>1.7910200000000001</c:v>
                </c:pt>
                <c:pt idx="4">
                  <c:v>0.84094999999999998</c:v>
                </c:pt>
                <c:pt idx="5">
                  <c:v>1.7423</c:v>
                </c:pt>
                <c:pt idx="6">
                  <c:v>7.2676499999999988</c:v>
                </c:pt>
                <c:pt idx="7">
                  <c:v>2.0119999999999999E-3</c:v>
                </c:pt>
                <c:pt idx="8">
                  <c:v>8.0555000000000002E-2</c:v>
                </c:pt>
                <c:pt idx="9">
                  <c:v>5.2141599999999997</c:v>
                </c:pt>
                <c:pt idx="10">
                  <c:v>1.5812899999999999</c:v>
                </c:pt>
                <c:pt idx="11">
                  <c:v>2.9989280000000003</c:v>
                </c:pt>
                <c:pt idx="12">
                  <c:v>0.49298899999999996</c:v>
                </c:pt>
                <c:pt idx="13">
                  <c:v>1.8700000000000001E-3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37-4A35-B978-FEC626290C06}"/>
            </c:ext>
          </c:extLst>
        </c:ser>
        <c:ser>
          <c:idx val="4"/>
          <c:order val="4"/>
          <c:tx>
            <c:strRef>
              <c:f>'4.3'!$A$9</c:f>
              <c:strCache>
                <c:ptCount val="1"/>
                <c:pt idx="0">
                  <c:v>Energie prostředí (tepelné čerpadlo)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'4.3'!$B$9:$O$9</c:f>
              <c:numCache>
                <c:formatCode>#\ ##0.0</c:formatCode>
                <c:ptCount val="14"/>
                <c:pt idx="0">
                  <c:v>8.7818899999999989</c:v>
                </c:pt>
                <c:pt idx="1">
                  <c:v>0</c:v>
                </c:pt>
                <c:pt idx="2">
                  <c:v>0.11600000000000001</c:v>
                </c:pt>
                <c:pt idx="3">
                  <c:v>0.43354300000000001</c:v>
                </c:pt>
                <c:pt idx="4">
                  <c:v>0.92657000000000012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5.7799999999999997E-2</c:v>
                </c:pt>
                <c:pt idx="9">
                  <c:v>0</c:v>
                </c:pt>
                <c:pt idx="10">
                  <c:v>0.38300000000000001</c:v>
                </c:pt>
                <c:pt idx="11">
                  <c:v>0</c:v>
                </c:pt>
                <c:pt idx="12">
                  <c:v>0.4486</c:v>
                </c:pt>
                <c:pt idx="13">
                  <c:v>0.69699999999999995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37-4A35-B978-FEC626290C06}"/>
            </c:ext>
          </c:extLst>
        </c:ser>
        <c:ser>
          <c:idx val="5"/>
          <c:order val="5"/>
          <c:tx>
            <c:strRef>
              <c:f>'4.3'!$A$10</c:f>
              <c:strCache>
                <c:ptCount val="1"/>
                <c:pt idx="0">
                  <c:v>Energie Slunce (solární kolektor)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'4.3'!$B$10:$O$10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0.182615</c:v>
                </c:pt>
                <c:pt idx="4">
                  <c:v>6.7810000000000009E-2</c:v>
                </c:pt>
                <c:pt idx="5">
                  <c:v>5.9000000000000007E-3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3.4000000000000002E-2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37-4A35-B978-FEC626290C06}"/>
            </c:ext>
          </c:extLst>
        </c:ser>
        <c:ser>
          <c:idx val="6"/>
          <c:order val="6"/>
          <c:tx>
            <c:strRef>
              <c:f>'4.3'!$A$11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'4.3'!$B$11:$O$11</c:f>
              <c:numCache>
                <c:formatCode>#\ ##0.0</c:formatCode>
                <c:ptCount val="14"/>
                <c:pt idx="0">
                  <c:v>0</c:v>
                </c:pt>
                <c:pt idx="1">
                  <c:v>182.99080399999997</c:v>
                </c:pt>
                <c:pt idx="2">
                  <c:v>0</c:v>
                </c:pt>
                <c:pt idx="3">
                  <c:v>659.90251600000011</c:v>
                </c:pt>
                <c:pt idx="4">
                  <c:v>17.640277999999999</c:v>
                </c:pt>
                <c:pt idx="5">
                  <c:v>206.69571999999999</c:v>
                </c:pt>
                <c:pt idx="6">
                  <c:v>12.446093000000001</c:v>
                </c:pt>
                <c:pt idx="7">
                  <c:v>52.241369999999996</c:v>
                </c:pt>
                <c:pt idx="8">
                  <c:v>348.95492100000001</c:v>
                </c:pt>
                <c:pt idx="9">
                  <c:v>815.048541</c:v>
                </c:pt>
                <c:pt idx="10">
                  <c:v>361.98126400000001</c:v>
                </c:pt>
                <c:pt idx="11">
                  <c:v>1891.2302659999996</c:v>
                </c:pt>
                <c:pt idx="12">
                  <c:v>3393.3464350000004</c:v>
                </c:pt>
                <c:pt idx="13">
                  <c:v>205.41782699999999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37-4A35-B978-FEC626290C06}"/>
            </c:ext>
          </c:extLst>
        </c:ser>
        <c:ser>
          <c:idx val="7"/>
          <c:order val="7"/>
          <c:tx>
            <c:strRef>
              <c:f>'4.3'!$A$12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'4.3'!$B$12:$O$12</c:f>
              <c:numCache>
                <c:formatCode>#\ ##0.0</c:formatCode>
                <c:ptCount val="14"/>
                <c:pt idx="0">
                  <c:v>0</c:v>
                </c:pt>
                <c:pt idx="1">
                  <c:v>231.94800000000001</c:v>
                </c:pt>
                <c:pt idx="2">
                  <c:v>0</c:v>
                </c:pt>
                <c:pt idx="3">
                  <c:v>0</c:v>
                </c:pt>
                <c:pt idx="4">
                  <c:v>45.676000000000002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37-4A35-B978-FEC626290C06}"/>
            </c:ext>
          </c:extLst>
        </c:ser>
        <c:ser>
          <c:idx val="8"/>
          <c:order val="8"/>
          <c:tx>
            <c:strRef>
              <c:f>'4.3'!$A$13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'4.3'!$B$13:$O$13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37-4A35-B978-FEC626290C06}"/>
            </c:ext>
          </c:extLst>
        </c:ser>
        <c:ser>
          <c:idx val="9"/>
          <c:order val="9"/>
          <c:tx>
            <c:strRef>
              <c:f>'4.3'!$A$14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'4.3'!$B$14:$O$14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13.30278</c:v>
                </c:pt>
                <c:pt idx="3">
                  <c:v>1.9843</c:v>
                </c:pt>
                <c:pt idx="4">
                  <c:v>5.8719999999999999</c:v>
                </c:pt>
                <c:pt idx="5">
                  <c:v>0</c:v>
                </c:pt>
                <c:pt idx="6">
                  <c:v>2.61625</c:v>
                </c:pt>
                <c:pt idx="7">
                  <c:v>457.21184000000005</c:v>
                </c:pt>
                <c:pt idx="8">
                  <c:v>164.42483900000002</c:v>
                </c:pt>
                <c:pt idx="9">
                  <c:v>32.302</c:v>
                </c:pt>
                <c:pt idx="10">
                  <c:v>0</c:v>
                </c:pt>
                <c:pt idx="11">
                  <c:v>470.661</c:v>
                </c:pt>
                <c:pt idx="12">
                  <c:v>341.60268000000002</c:v>
                </c:pt>
                <c:pt idx="13">
                  <c:v>113.976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37-4A35-B978-FEC626290C06}"/>
            </c:ext>
          </c:extLst>
        </c:ser>
        <c:ser>
          <c:idx val="10"/>
          <c:order val="10"/>
          <c:tx>
            <c:strRef>
              <c:f>'4.3'!$A$15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'4.3'!$B$15:$O$15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6.2285970000000006</c:v>
                </c:pt>
                <c:pt idx="12">
                  <c:v>0</c:v>
                </c:pt>
                <c:pt idx="13">
                  <c:v>47.220999999999997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37-4A35-B978-FEC626290C06}"/>
            </c:ext>
          </c:extLst>
        </c:ser>
        <c:ser>
          <c:idx val="11"/>
          <c:order val="11"/>
          <c:tx>
            <c:strRef>
              <c:f>'4.3'!$A$16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'4.3'!$B$16:$O$16</c:f>
              <c:numCache>
                <c:formatCode>#\ ##0.0</c:formatCode>
                <c:ptCount val="14"/>
                <c:pt idx="0">
                  <c:v>256.80723</c:v>
                </c:pt>
                <c:pt idx="1">
                  <c:v>1.3706050000000001</c:v>
                </c:pt>
                <c:pt idx="2">
                  <c:v>443.96199999999999</c:v>
                </c:pt>
                <c:pt idx="3">
                  <c:v>0</c:v>
                </c:pt>
                <c:pt idx="4">
                  <c:v>3.5713889999999999</c:v>
                </c:pt>
                <c:pt idx="5">
                  <c:v>0</c:v>
                </c:pt>
                <c:pt idx="6">
                  <c:v>159.904267</c:v>
                </c:pt>
                <c:pt idx="7">
                  <c:v>49.566804000000005</c:v>
                </c:pt>
                <c:pt idx="8">
                  <c:v>85.103252999999995</c:v>
                </c:pt>
                <c:pt idx="9">
                  <c:v>0</c:v>
                </c:pt>
                <c:pt idx="10">
                  <c:v>82.167068</c:v>
                </c:pt>
                <c:pt idx="11">
                  <c:v>27.106999999999999</c:v>
                </c:pt>
                <c:pt idx="12">
                  <c:v>0</c:v>
                </c:pt>
                <c:pt idx="13">
                  <c:v>21.8827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37-4A35-B978-FEC626290C06}"/>
            </c:ext>
          </c:extLst>
        </c:ser>
        <c:ser>
          <c:idx val="12"/>
          <c:order val="12"/>
          <c:tx>
            <c:strRef>
              <c:f>'4.3'!$A$17</c:f>
              <c:strCache>
                <c:ptCount val="1"/>
                <c:pt idx="0">
                  <c:v>Ostatní plyny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'4.3'!$B$17:$O$17</c:f>
              <c:numCache>
                <c:formatCode>#\ ##0.0</c:formatCode>
                <c:ptCount val="14"/>
                <c:pt idx="0">
                  <c:v>0</c:v>
                </c:pt>
                <c:pt idx="1">
                  <c:v>2.0395300000000001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853.56615499999975</c:v>
                </c:pt>
                <c:pt idx="8">
                  <c:v>0</c:v>
                </c:pt>
                <c:pt idx="9">
                  <c:v>0</c:v>
                </c:pt>
                <c:pt idx="10">
                  <c:v>0.157</c:v>
                </c:pt>
                <c:pt idx="11">
                  <c:v>143.98969999999997</c:v>
                </c:pt>
                <c:pt idx="12">
                  <c:v>246.46700000000001</c:v>
                </c:pt>
                <c:pt idx="13">
                  <c:v>314.88937500000009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37-4A35-B978-FEC626290C06}"/>
            </c:ext>
          </c:extLst>
        </c:ser>
        <c:ser>
          <c:idx val="13"/>
          <c:order val="13"/>
          <c:tx>
            <c:strRef>
              <c:f>'4.3'!$A$18</c:f>
              <c:strCache>
                <c:ptCount val="1"/>
                <c:pt idx="0">
                  <c:v>Ostatní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'4.3'!$B$18:$O$18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0.39841999999999994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37-4A35-B978-FEC626290C06}"/>
            </c:ext>
          </c:extLst>
        </c:ser>
        <c:ser>
          <c:idx val="14"/>
          <c:order val="14"/>
          <c:tx>
            <c:strRef>
              <c:f>'4.3'!$A$19</c:f>
              <c:strCache>
                <c:ptCount val="1"/>
                <c:pt idx="0">
                  <c:v>Topné oleje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'4.3'!$B$19:$O$19</c:f>
              <c:numCache>
                <c:formatCode>#\ ##0.0</c:formatCode>
                <c:ptCount val="14"/>
                <c:pt idx="0">
                  <c:v>0</c:v>
                </c:pt>
                <c:pt idx="1">
                  <c:v>9.0339570000000009</c:v>
                </c:pt>
                <c:pt idx="2">
                  <c:v>0.18520699999999998</c:v>
                </c:pt>
                <c:pt idx="3">
                  <c:v>0</c:v>
                </c:pt>
                <c:pt idx="4">
                  <c:v>0.15786900000000001</c:v>
                </c:pt>
                <c:pt idx="5">
                  <c:v>0.124845</c:v>
                </c:pt>
                <c:pt idx="6">
                  <c:v>1.298</c:v>
                </c:pt>
                <c:pt idx="7">
                  <c:v>2.0190760000000001</c:v>
                </c:pt>
                <c:pt idx="8">
                  <c:v>2.5956369999999991</c:v>
                </c:pt>
                <c:pt idx="9">
                  <c:v>0.64307000000000003</c:v>
                </c:pt>
                <c:pt idx="10">
                  <c:v>0.58760599999999996</c:v>
                </c:pt>
                <c:pt idx="11">
                  <c:v>4.3660930000000002</c:v>
                </c:pt>
                <c:pt idx="12">
                  <c:v>0.48588999999999999</c:v>
                </c:pt>
                <c:pt idx="13">
                  <c:v>0.29393399999999997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F37-4A35-B978-FEC626290C06}"/>
            </c:ext>
          </c:extLst>
        </c:ser>
        <c:ser>
          <c:idx val="15"/>
          <c:order val="15"/>
          <c:tx>
            <c:strRef>
              <c:f>'4.3'!$A$20</c:f>
              <c:strCache>
                <c:ptCount val="1"/>
                <c:pt idx="0">
                  <c:v>Zemní plyn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strRef>
              <c:f>'4.3'!$B$3:$O$3</c:f>
              <c:strCache>
                <c:ptCount val="14"/>
                <c:pt idx="0">
                  <c:v>PHA</c:v>
                </c:pt>
                <c:pt idx="1">
                  <c:v>JHČ</c:v>
                </c:pt>
                <c:pt idx="2">
                  <c:v>JHM</c:v>
                </c:pt>
                <c:pt idx="3">
                  <c:v>KVK</c:v>
                </c:pt>
                <c:pt idx="4">
                  <c:v>VYS</c:v>
                </c:pt>
                <c:pt idx="5">
                  <c:v>HKK</c:v>
                </c:pt>
                <c:pt idx="6">
                  <c:v>LBK</c:v>
                </c:pt>
                <c:pt idx="7">
                  <c:v>MSK</c:v>
                </c:pt>
                <c:pt idx="8">
                  <c:v>OLK</c:v>
                </c:pt>
                <c:pt idx="9">
                  <c:v>PAK</c:v>
                </c:pt>
                <c:pt idx="10">
                  <c:v>PLK</c:v>
                </c:pt>
                <c:pt idx="11">
                  <c:v>STČ</c:v>
                </c:pt>
                <c:pt idx="12">
                  <c:v>ULK</c:v>
                </c:pt>
                <c:pt idx="13">
                  <c:v>ZLK</c:v>
                </c:pt>
              </c:strCache>
            </c:strRef>
          </c:cat>
          <c:val>
            <c:numRef>
              <c:f>'4.3'!$B$20:$O$20</c:f>
              <c:numCache>
                <c:formatCode>#\ ##0.0</c:formatCode>
                <c:ptCount val="14"/>
                <c:pt idx="0">
                  <c:v>558.39261700000031</c:v>
                </c:pt>
                <c:pt idx="1">
                  <c:v>118.04678799999998</c:v>
                </c:pt>
                <c:pt idx="2">
                  <c:v>450.92142799999988</c:v>
                </c:pt>
                <c:pt idx="3">
                  <c:v>216.05444999999997</c:v>
                </c:pt>
                <c:pt idx="4">
                  <c:v>159.56790399999994</c:v>
                </c:pt>
                <c:pt idx="5">
                  <c:v>244.44780499999996</c:v>
                </c:pt>
                <c:pt idx="6">
                  <c:v>185.22616599999998</c:v>
                </c:pt>
                <c:pt idx="7">
                  <c:v>499.00591400000008</c:v>
                </c:pt>
                <c:pt idx="8">
                  <c:v>207.04578999999998</c:v>
                </c:pt>
                <c:pt idx="9">
                  <c:v>70.120994000000039</c:v>
                </c:pt>
                <c:pt idx="10">
                  <c:v>140.20628199999999</c:v>
                </c:pt>
                <c:pt idx="11">
                  <c:v>1072.3651029999996</c:v>
                </c:pt>
                <c:pt idx="12">
                  <c:v>241.89966899999993</c:v>
                </c:pt>
                <c:pt idx="13">
                  <c:v>228.20313700000005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F37-4A35-B978-FEC626290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1081856"/>
        <c:axId val="231083392"/>
      </c:barChart>
      <c:catAx>
        <c:axId val="231081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0" vert="horz"/>
          <a:lstStyle/>
          <a:p>
            <a:pPr>
              <a:defRPr sz="900"/>
            </a:pPr>
            <a:endParaRPr lang="cs-CZ"/>
          </a:p>
        </c:txPr>
        <c:crossAx val="231083392"/>
        <c:crosses val="autoZero"/>
        <c:auto val="1"/>
        <c:lblAlgn val="ctr"/>
        <c:lblOffset val="100"/>
        <c:noMultiLvlLbl val="0"/>
      </c:catAx>
      <c:valAx>
        <c:axId val="231083392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1081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'14.10'!$L$19:$L$26</c:f>
              <c:numCache>
                <c:formatCode>General</c:formatCode>
                <c:ptCount val="8"/>
              </c:numCache>
            </c:numRef>
          </c:cat>
          <c:val>
            <c:numRef>
              <c:f>'14.10'!$M$19:$M$26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23D2-4185-9911-1AA78E8AE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985408"/>
        <c:axId val="239986944"/>
      </c:barChart>
      <c:catAx>
        <c:axId val="239985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39986944"/>
        <c:crosses val="autoZero"/>
        <c:auto val="1"/>
        <c:lblAlgn val="ctr"/>
        <c:lblOffset val="100"/>
        <c:noMultiLvlLbl val="0"/>
      </c:catAx>
      <c:valAx>
        <c:axId val="23998694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3998540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38CE-44D1-85D7-94C1CC5A2F72}"/>
              </c:ext>
            </c:extLst>
          </c:dPt>
          <c:cat>
            <c:numRef>
              <c:f>'14.11'!$J$19:$J$26</c:f>
              <c:numCache>
                <c:formatCode>General</c:formatCode>
                <c:ptCount val="8"/>
              </c:numCache>
            </c:numRef>
          </c:cat>
          <c:val>
            <c:numRef>
              <c:f>'14.11'!$K$19:$K$26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38CE-44D1-85D7-94C1CC5A2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'14.11'!$H$19:$H$22</c:f>
              <c:numCache>
                <c:formatCode>0.0</c:formatCode>
                <c:ptCount val="4"/>
              </c:numCache>
            </c:numRef>
          </c:cat>
          <c:val>
            <c:numRef>
              <c:f>'14.11'!$I$19:$I$22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8067-45B0-B91B-8BE079E26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414080"/>
        <c:axId val="282444544"/>
      </c:barChart>
      <c:catAx>
        <c:axId val="282414080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2444544"/>
        <c:crosses val="autoZero"/>
        <c:auto val="1"/>
        <c:lblAlgn val="ctr"/>
        <c:lblOffset val="100"/>
        <c:noMultiLvlLbl val="0"/>
      </c:catAx>
      <c:valAx>
        <c:axId val="282444544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2414080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'14.11'!$H$31:$H$38</c:f>
              <c:numCache>
                <c:formatCode>General</c:formatCode>
                <c:ptCount val="8"/>
              </c:numCache>
            </c:numRef>
          </c:cat>
          <c:val>
            <c:numRef>
              <c:f>'14.11'!$I$31:$I$38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B9A4-4520-8A93-B59E49D15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469120"/>
        <c:axId val="282470656"/>
      </c:barChart>
      <c:catAx>
        <c:axId val="28246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2470656"/>
        <c:crosses val="autoZero"/>
        <c:auto val="1"/>
        <c:lblAlgn val="ctr"/>
        <c:lblOffset val="100"/>
        <c:noMultiLvlLbl val="0"/>
      </c:catAx>
      <c:valAx>
        <c:axId val="28247065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246912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'14.11'!$J$31</c:f>
              <c:strCache>
                <c:ptCount val="1"/>
              </c:strCache>
            </c:strRef>
          </c:tx>
          <c:invertIfNegative val="0"/>
          <c:cat>
            <c:numRef>
              <c:f>'14.11'!$K$30:$M$30</c:f>
              <c:numCache>
                <c:formatCode>General</c:formatCode>
                <c:ptCount val="3"/>
              </c:numCache>
            </c:numRef>
          </c:cat>
          <c:val>
            <c:numRef>
              <c:f>'14.11'!$K$31:$M$31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D8D9-4205-8FFE-D75120B2EB3F}"/>
            </c:ext>
          </c:extLst>
        </c:ser>
        <c:ser>
          <c:idx val="1"/>
          <c:order val="1"/>
          <c:tx>
            <c:strRef>
              <c:f>'14.11'!$J$32</c:f>
              <c:strCache>
                <c:ptCount val="1"/>
              </c:strCache>
            </c:strRef>
          </c:tx>
          <c:invertIfNegative val="0"/>
          <c:cat>
            <c:numRef>
              <c:f>'14.11'!$K$30:$M$30</c:f>
              <c:numCache>
                <c:formatCode>General</c:formatCode>
                <c:ptCount val="3"/>
              </c:numCache>
            </c:numRef>
          </c:cat>
          <c:val>
            <c:numRef>
              <c:f>'14.11'!$K$32:$M$32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D8D9-4205-8FFE-D75120B2EB3F}"/>
            </c:ext>
          </c:extLst>
        </c:ser>
        <c:ser>
          <c:idx val="2"/>
          <c:order val="2"/>
          <c:tx>
            <c:strRef>
              <c:f>'14.11'!$J$33</c:f>
              <c:strCache>
                <c:ptCount val="1"/>
              </c:strCache>
            </c:strRef>
          </c:tx>
          <c:invertIfNegative val="0"/>
          <c:cat>
            <c:numRef>
              <c:f>'14.11'!$K$30:$M$30</c:f>
              <c:numCache>
                <c:formatCode>General</c:formatCode>
                <c:ptCount val="3"/>
              </c:numCache>
            </c:numRef>
          </c:cat>
          <c:val>
            <c:numRef>
              <c:f>'14.11'!$K$33:$M$33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D8D9-4205-8FFE-D75120B2EB3F}"/>
            </c:ext>
          </c:extLst>
        </c:ser>
        <c:ser>
          <c:idx val="3"/>
          <c:order val="3"/>
          <c:tx>
            <c:strRef>
              <c:f>'14.11'!$J$34</c:f>
              <c:strCache>
                <c:ptCount val="1"/>
              </c:strCache>
            </c:strRef>
          </c:tx>
          <c:invertIfNegative val="0"/>
          <c:cat>
            <c:numRef>
              <c:f>'14.11'!$K$30:$M$30</c:f>
              <c:numCache>
                <c:formatCode>General</c:formatCode>
                <c:ptCount val="3"/>
              </c:numCache>
            </c:numRef>
          </c:cat>
          <c:val>
            <c:numRef>
              <c:f>'14.11'!$K$34:$M$34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D8D9-4205-8FFE-D75120B2EB3F}"/>
            </c:ext>
          </c:extLst>
        </c:ser>
        <c:ser>
          <c:idx val="4"/>
          <c:order val="4"/>
          <c:tx>
            <c:strRef>
              <c:f>'14.11'!$J$35</c:f>
              <c:strCache>
                <c:ptCount val="1"/>
              </c:strCache>
            </c:strRef>
          </c:tx>
          <c:invertIfNegative val="0"/>
          <c:cat>
            <c:numRef>
              <c:f>'14.11'!$K$30:$M$30</c:f>
              <c:numCache>
                <c:formatCode>General</c:formatCode>
                <c:ptCount val="3"/>
              </c:numCache>
            </c:numRef>
          </c:cat>
          <c:val>
            <c:numRef>
              <c:f>'14.11'!$K$35:$M$35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D8D9-4205-8FFE-D75120B2EB3F}"/>
            </c:ext>
          </c:extLst>
        </c:ser>
        <c:ser>
          <c:idx val="5"/>
          <c:order val="5"/>
          <c:tx>
            <c:strRef>
              <c:f>'14.11'!$J$36</c:f>
              <c:strCache>
                <c:ptCount val="1"/>
              </c:strCache>
            </c:strRef>
          </c:tx>
          <c:invertIfNegative val="0"/>
          <c:cat>
            <c:numRef>
              <c:f>'14.11'!$K$30:$M$30</c:f>
              <c:numCache>
                <c:formatCode>General</c:formatCode>
                <c:ptCount val="3"/>
              </c:numCache>
            </c:numRef>
          </c:cat>
          <c:val>
            <c:numRef>
              <c:f>'14.11'!$K$36:$M$36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D8D9-4205-8FFE-D75120B2EB3F}"/>
            </c:ext>
          </c:extLst>
        </c:ser>
        <c:ser>
          <c:idx val="6"/>
          <c:order val="6"/>
          <c:tx>
            <c:strRef>
              <c:f>'14.11'!$J$37</c:f>
              <c:strCache>
                <c:ptCount val="1"/>
              </c:strCache>
            </c:strRef>
          </c:tx>
          <c:invertIfNegative val="0"/>
          <c:cat>
            <c:numRef>
              <c:f>'14.11'!$K$30:$M$30</c:f>
              <c:numCache>
                <c:formatCode>General</c:formatCode>
                <c:ptCount val="3"/>
              </c:numCache>
            </c:numRef>
          </c:cat>
          <c:val>
            <c:numRef>
              <c:f>'14.11'!$K$37:$M$37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D8D9-4205-8FFE-D75120B2EB3F}"/>
            </c:ext>
          </c:extLst>
        </c:ser>
        <c:ser>
          <c:idx val="7"/>
          <c:order val="7"/>
          <c:tx>
            <c:strRef>
              <c:f>'14.11'!$J$38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'14.11'!$K$30:$M$30</c:f>
              <c:numCache>
                <c:formatCode>General</c:formatCode>
                <c:ptCount val="3"/>
              </c:numCache>
            </c:numRef>
          </c:cat>
          <c:val>
            <c:numRef>
              <c:f>'14.11'!$K$38:$M$38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D8D9-4205-8FFE-D75120B2E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2520192"/>
        <c:axId val="284635520"/>
      </c:barChart>
      <c:catAx>
        <c:axId val="28252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4635520"/>
        <c:crosses val="autoZero"/>
        <c:auto val="1"/>
        <c:lblAlgn val="ctr"/>
        <c:lblOffset val="100"/>
        <c:noMultiLvlLbl val="0"/>
      </c:catAx>
      <c:valAx>
        <c:axId val="2846355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2520192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výrobě elektřiny brutto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'14.11'!$L$19:$L$26</c:f>
              <c:numCache>
                <c:formatCode>General</c:formatCode>
                <c:ptCount val="8"/>
              </c:numCache>
            </c:numRef>
          </c:cat>
          <c:val>
            <c:numRef>
              <c:f>'14.11'!$M$19:$M$26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284D-48C2-8EA4-9AF7E6CF9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660864"/>
        <c:axId val="284662400"/>
      </c:barChart>
      <c:catAx>
        <c:axId val="284660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4662400"/>
        <c:crosses val="autoZero"/>
        <c:auto val="1"/>
        <c:lblAlgn val="ctr"/>
        <c:lblOffset val="100"/>
        <c:noMultiLvlLbl val="0"/>
      </c:catAx>
      <c:valAx>
        <c:axId val="284662400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466086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technologií na v</a:t>
            </a:r>
            <a:r>
              <a:rPr lang="en-US" sz="1000"/>
              <a:t>ýrob</a:t>
            </a:r>
            <a:r>
              <a:rPr lang="cs-CZ" sz="1000"/>
              <a:t>ě</a:t>
            </a:r>
            <a:r>
              <a:rPr lang="en-US" sz="1000"/>
              <a:t> elektřiny brutto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B811-48CA-9688-34DCE695C456}"/>
              </c:ext>
            </c:extLst>
          </c:dPt>
          <c:cat>
            <c:numRef>
              <c:f>'14.12'!$J$19:$J$26</c:f>
              <c:numCache>
                <c:formatCode>General</c:formatCode>
                <c:ptCount val="8"/>
              </c:numCache>
            </c:numRef>
          </c:cat>
          <c:val>
            <c:numRef>
              <c:f>'14.12'!$K$19:$K$26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B811-48CA-9688-34DCE695C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366905738454002"/>
          <c:y val="0.21518680535303458"/>
          <c:w val="0.24404682005278588"/>
          <c:h val="0.74415281423155444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</a:t>
            </a:r>
            <a:r>
              <a:rPr lang="cs-CZ" sz="1000" baseline="0"/>
              <a:t> spotřebě elektřiny </a:t>
            </a:r>
            <a:r>
              <a:rPr lang="cs-CZ" sz="1000"/>
              <a:t>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'14.12'!$H$19:$H$22</c:f>
              <c:numCache>
                <c:formatCode>0.0</c:formatCode>
                <c:ptCount val="4"/>
              </c:numCache>
            </c:numRef>
          </c:cat>
          <c:val>
            <c:numRef>
              <c:f>'14.12'!$I$19:$I$22</c:f>
              <c:numCache>
                <c:formatCode>0.0%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D62E-46B3-B390-D4ABEDCE3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748416"/>
        <c:axId val="284758400"/>
      </c:barChart>
      <c:catAx>
        <c:axId val="284748416"/>
        <c:scaling>
          <c:orientation val="maxMin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4758400"/>
        <c:crosses val="autoZero"/>
        <c:auto val="1"/>
        <c:lblAlgn val="ctr"/>
        <c:lblOffset val="100"/>
        <c:noMultiLvlLbl val="0"/>
      </c:catAx>
      <c:valAx>
        <c:axId val="284758400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4748416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Podíl kraje na instalovaném výkonu v ČR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numRef>
              <c:f>'14.12'!$H$31:$H$38</c:f>
              <c:numCache>
                <c:formatCode>General</c:formatCode>
                <c:ptCount val="8"/>
              </c:numCache>
            </c:numRef>
          </c:cat>
          <c:val>
            <c:numRef>
              <c:f>'14.12'!$I$31:$I$38</c:f>
              <c:numCache>
                <c:formatCode>0.0%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F2A0-451B-B7CC-C92BF36CB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787072"/>
        <c:axId val="284788608"/>
      </c:barChart>
      <c:catAx>
        <c:axId val="284787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4788608"/>
        <c:crosses val="autoZero"/>
        <c:auto val="1"/>
        <c:lblAlgn val="ctr"/>
        <c:lblOffset val="100"/>
        <c:noMultiLvlLbl val="0"/>
      </c:catAx>
      <c:valAx>
        <c:axId val="28478860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478707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cs-CZ" sz="1000"/>
              <a:t>Výroba elektřiny brutto (GWh)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'14.12'!$J$31</c:f>
              <c:strCache>
                <c:ptCount val="1"/>
              </c:strCache>
            </c:strRef>
          </c:tx>
          <c:invertIfNegative val="0"/>
          <c:cat>
            <c:numRef>
              <c:f>'14.12'!$K$30:$M$30</c:f>
              <c:numCache>
                <c:formatCode>General</c:formatCode>
                <c:ptCount val="3"/>
              </c:numCache>
            </c:numRef>
          </c:cat>
          <c:val>
            <c:numRef>
              <c:f>'14.12'!$K$31:$M$31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F83F-4CFE-81BF-ADCF32E0E5EC}"/>
            </c:ext>
          </c:extLst>
        </c:ser>
        <c:ser>
          <c:idx val="1"/>
          <c:order val="1"/>
          <c:tx>
            <c:strRef>
              <c:f>'14.12'!$J$32</c:f>
              <c:strCache>
                <c:ptCount val="1"/>
              </c:strCache>
            </c:strRef>
          </c:tx>
          <c:invertIfNegative val="0"/>
          <c:cat>
            <c:numRef>
              <c:f>'14.12'!$K$30:$M$30</c:f>
              <c:numCache>
                <c:formatCode>General</c:formatCode>
                <c:ptCount val="3"/>
              </c:numCache>
            </c:numRef>
          </c:cat>
          <c:val>
            <c:numRef>
              <c:f>'14.12'!$K$32:$M$32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F83F-4CFE-81BF-ADCF32E0E5EC}"/>
            </c:ext>
          </c:extLst>
        </c:ser>
        <c:ser>
          <c:idx val="2"/>
          <c:order val="2"/>
          <c:tx>
            <c:strRef>
              <c:f>'14.12'!$J$33</c:f>
              <c:strCache>
                <c:ptCount val="1"/>
              </c:strCache>
            </c:strRef>
          </c:tx>
          <c:invertIfNegative val="0"/>
          <c:cat>
            <c:numRef>
              <c:f>'14.12'!$K$30:$M$30</c:f>
              <c:numCache>
                <c:formatCode>General</c:formatCode>
                <c:ptCount val="3"/>
              </c:numCache>
            </c:numRef>
          </c:cat>
          <c:val>
            <c:numRef>
              <c:f>'14.12'!$K$33:$M$33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F83F-4CFE-81BF-ADCF32E0E5EC}"/>
            </c:ext>
          </c:extLst>
        </c:ser>
        <c:ser>
          <c:idx val="3"/>
          <c:order val="3"/>
          <c:tx>
            <c:strRef>
              <c:f>'14.12'!$J$34</c:f>
              <c:strCache>
                <c:ptCount val="1"/>
              </c:strCache>
            </c:strRef>
          </c:tx>
          <c:invertIfNegative val="0"/>
          <c:cat>
            <c:numRef>
              <c:f>'14.12'!$K$30:$M$30</c:f>
              <c:numCache>
                <c:formatCode>General</c:formatCode>
                <c:ptCount val="3"/>
              </c:numCache>
            </c:numRef>
          </c:cat>
          <c:val>
            <c:numRef>
              <c:f>'14.12'!$K$34:$M$34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F83F-4CFE-81BF-ADCF32E0E5EC}"/>
            </c:ext>
          </c:extLst>
        </c:ser>
        <c:ser>
          <c:idx val="4"/>
          <c:order val="4"/>
          <c:tx>
            <c:strRef>
              <c:f>'14.12'!$J$35</c:f>
              <c:strCache>
                <c:ptCount val="1"/>
              </c:strCache>
            </c:strRef>
          </c:tx>
          <c:invertIfNegative val="0"/>
          <c:cat>
            <c:numRef>
              <c:f>'14.12'!$K$30:$M$30</c:f>
              <c:numCache>
                <c:formatCode>General</c:formatCode>
                <c:ptCount val="3"/>
              </c:numCache>
            </c:numRef>
          </c:cat>
          <c:val>
            <c:numRef>
              <c:f>'14.12'!$K$35:$M$35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3F-4CFE-81BF-ADCF32E0E5EC}"/>
            </c:ext>
          </c:extLst>
        </c:ser>
        <c:ser>
          <c:idx val="5"/>
          <c:order val="5"/>
          <c:tx>
            <c:strRef>
              <c:f>'14.12'!$J$36</c:f>
              <c:strCache>
                <c:ptCount val="1"/>
              </c:strCache>
            </c:strRef>
          </c:tx>
          <c:invertIfNegative val="0"/>
          <c:cat>
            <c:numRef>
              <c:f>'14.12'!$K$30:$M$30</c:f>
              <c:numCache>
                <c:formatCode>General</c:formatCode>
                <c:ptCount val="3"/>
              </c:numCache>
            </c:numRef>
          </c:cat>
          <c:val>
            <c:numRef>
              <c:f>'14.12'!$K$36:$M$36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F83F-4CFE-81BF-ADCF32E0E5EC}"/>
            </c:ext>
          </c:extLst>
        </c:ser>
        <c:ser>
          <c:idx val="6"/>
          <c:order val="6"/>
          <c:tx>
            <c:strRef>
              <c:f>'14.12'!$J$37</c:f>
              <c:strCache>
                <c:ptCount val="1"/>
              </c:strCache>
            </c:strRef>
          </c:tx>
          <c:invertIfNegative val="0"/>
          <c:cat>
            <c:numRef>
              <c:f>'14.12'!$K$30:$M$30</c:f>
              <c:numCache>
                <c:formatCode>General</c:formatCode>
                <c:ptCount val="3"/>
              </c:numCache>
            </c:numRef>
          </c:cat>
          <c:val>
            <c:numRef>
              <c:f>'14.12'!$K$37:$M$37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F83F-4CFE-81BF-ADCF32E0E5EC}"/>
            </c:ext>
          </c:extLst>
        </c:ser>
        <c:ser>
          <c:idx val="7"/>
          <c:order val="7"/>
          <c:tx>
            <c:strRef>
              <c:f>'14.12'!$J$38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'14.12'!$K$30:$M$30</c:f>
              <c:numCache>
                <c:formatCode>General</c:formatCode>
                <c:ptCount val="3"/>
              </c:numCache>
            </c:numRef>
          </c:cat>
          <c:val>
            <c:numRef>
              <c:f>'14.12'!$K$38:$M$38</c:f>
              <c:numCache>
                <c:formatCode>#\ ##0.0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F83F-4CFE-81BF-ADCF32E0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5219072"/>
        <c:axId val="285237248"/>
      </c:barChart>
      <c:catAx>
        <c:axId val="28521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285237248"/>
        <c:crosses val="autoZero"/>
        <c:auto val="1"/>
        <c:lblAlgn val="ctr"/>
        <c:lblOffset val="100"/>
        <c:noMultiLvlLbl val="0"/>
      </c:catAx>
      <c:valAx>
        <c:axId val="28523724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285219072"/>
        <c:crosses val="autoZero"/>
        <c:crossBetween val="between"/>
        <c:dispUnits>
          <c:builtInUnit val="thousands"/>
        </c:dispUnits>
      </c:valAx>
    </c:plotArea>
    <c:legend>
      <c:legendPos val="r"/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4" Type="http://schemas.openxmlformats.org/officeDocument/2006/relationships/chart" Target="../charts/chart3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chart" Target="../charts/chart40.xml"/><Relationship Id="rId5" Type="http://schemas.openxmlformats.org/officeDocument/2006/relationships/image" Target="../media/image3.png"/><Relationship Id="rId4" Type="http://schemas.openxmlformats.org/officeDocument/2006/relationships/chart" Target="../charts/chart39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7" Type="http://schemas.openxmlformats.org/officeDocument/2006/relationships/chart" Target="../charts/chart50.xml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6" Type="http://schemas.openxmlformats.org/officeDocument/2006/relationships/chart" Target="../charts/chart49.xml"/><Relationship Id="rId5" Type="http://schemas.openxmlformats.org/officeDocument/2006/relationships/chart" Target="../charts/chart48.xml"/><Relationship Id="rId4" Type="http://schemas.openxmlformats.org/officeDocument/2006/relationships/chart" Target="../charts/chart4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microsoft.com/office/2007/relationships/hdphoto" Target="../media/hdphoto2.wdp"/><Relationship Id="rId1" Type="http://schemas.openxmlformats.org/officeDocument/2006/relationships/image" Target="../media/image6.png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microsoft.com/office/2007/relationships/hdphoto" Target="../media/hdphoto3.wdp"/><Relationship Id="rId1" Type="http://schemas.openxmlformats.org/officeDocument/2006/relationships/image" Target="../media/image7.png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microsoft.com/office/2007/relationships/hdphoto" Target="../media/hdphoto4.wdp"/><Relationship Id="rId1" Type="http://schemas.openxmlformats.org/officeDocument/2006/relationships/image" Target="../media/image8.png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microsoft.com/office/2007/relationships/hdphoto" Target="../media/hdphoto5.wdp"/><Relationship Id="rId1" Type="http://schemas.openxmlformats.org/officeDocument/2006/relationships/image" Target="../media/image9.png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image" Target="../media/image11.png"/><Relationship Id="rId7" Type="http://schemas.openxmlformats.org/officeDocument/2006/relationships/chart" Target="../charts/chart73.xml"/><Relationship Id="rId2" Type="http://schemas.microsoft.com/office/2007/relationships/hdphoto" Target="../media/hdphoto6.wdp"/><Relationship Id="rId1" Type="http://schemas.openxmlformats.org/officeDocument/2006/relationships/image" Target="../media/image10.png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microsoft.com/office/2007/relationships/hdphoto" Target="../media/hdphoto7.wdp"/><Relationship Id="rId9" Type="http://schemas.openxmlformats.org/officeDocument/2006/relationships/chart" Target="../charts/chart75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7" Type="http://schemas.openxmlformats.org/officeDocument/2006/relationships/chart" Target="../charts/chart80.xml"/><Relationship Id="rId2" Type="http://schemas.microsoft.com/office/2007/relationships/hdphoto" Target="../media/hdphoto8.wdp"/><Relationship Id="rId1" Type="http://schemas.openxmlformats.org/officeDocument/2006/relationships/image" Target="../media/image12.png"/><Relationship Id="rId6" Type="http://schemas.openxmlformats.org/officeDocument/2006/relationships/chart" Target="../charts/chart79.xml"/><Relationship Id="rId5" Type="http://schemas.openxmlformats.org/officeDocument/2006/relationships/chart" Target="../charts/chart78.xml"/><Relationship Id="rId4" Type="http://schemas.openxmlformats.org/officeDocument/2006/relationships/chart" Target="../charts/chart77.xml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3" Type="http://schemas.openxmlformats.org/officeDocument/2006/relationships/image" Target="../media/image14.png"/><Relationship Id="rId7" Type="http://schemas.openxmlformats.org/officeDocument/2006/relationships/chart" Target="../charts/chart83.xml"/><Relationship Id="rId2" Type="http://schemas.microsoft.com/office/2007/relationships/hdphoto" Target="../media/hdphoto9.wdp"/><Relationship Id="rId1" Type="http://schemas.openxmlformats.org/officeDocument/2006/relationships/image" Target="../media/image13.png"/><Relationship Id="rId6" Type="http://schemas.openxmlformats.org/officeDocument/2006/relationships/chart" Target="../charts/chart82.xml"/><Relationship Id="rId5" Type="http://schemas.openxmlformats.org/officeDocument/2006/relationships/chart" Target="../charts/chart81.xml"/><Relationship Id="rId4" Type="http://schemas.microsoft.com/office/2007/relationships/hdphoto" Target="../media/hdphoto10.wdp"/><Relationship Id="rId9" Type="http://schemas.openxmlformats.org/officeDocument/2006/relationships/chart" Target="../charts/chart85.xml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9.xml"/><Relationship Id="rId3" Type="http://schemas.openxmlformats.org/officeDocument/2006/relationships/image" Target="../media/image16.png"/><Relationship Id="rId7" Type="http://schemas.openxmlformats.org/officeDocument/2006/relationships/chart" Target="../charts/chart88.xml"/><Relationship Id="rId2" Type="http://schemas.microsoft.com/office/2007/relationships/hdphoto" Target="../media/hdphoto11.wdp"/><Relationship Id="rId1" Type="http://schemas.openxmlformats.org/officeDocument/2006/relationships/image" Target="../media/image15.png"/><Relationship Id="rId6" Type="http://schemas.openxmlformats.org/officeDocument/2006/relationships/chart" Target="../charts/chart87.xml"/><Relationship Id="rId5" Type="http://schemas.openxmlformats.org/officeDocument/2006/relationships/chart" Target="../charts/chart86.xml"/><Relationship Id="rId4" Type="http://schemas.microsoft.com/office/2007/relationships/hdphoto" Target="../media/hdphoto12.wdp"/><Relationship Id="rId9" Type="http://schemas.openxmlformats.org/officeDocument/2006/relationships/chart" Target="../charts/chart90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4.xml"/><Relationship Id="rId3" Type="http://schemas.openxmlformats.org/officeDocument/2006/relationships/image" Target="../media/image18.png"/><Relationship Id="rId7" Type="http://schemas.openxmlformats.org/officeDocument/2006/relationships/chart" Target="../charts/chart93.xml"/><Relationship Id="rId2" Type="http://schemas.microsoft.com/office/2007/relationships/hdphoto" Target="../media/hdphoto13.wdp"/><Relationship Id="rId1" Type="http://schemas.openxmlformats.org/officeDocument/2006/relationships/image" Target="../media/image17.png"/><Relationship Id="rId6" Type="http://schemas.openxmlformats.org/officeDocument/2006/relationships/chart" Target="../charts/chart92.xml"/><Relationship Id="rId5" Type="http://schemas.openxmlformats.org/officeDocument/2006/relationships/chart" Target="../charts/chart91.xml"/><Relationship Id="rId4" Type="http://schemas.microsoft.com/office/2007/relationships/hdphoto" Target="../media/hdphoto14.wdp"/><Relationship Id="rId9" Type="http://schemas.openxmlformats.org/officeDocument/2006/relationships/chart" Target="../charts/chart95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9.xml"/><Relationship Id="rId3" Type="http://schemas.openxmlformats.org/officeDocument/2006/relationships/image" Target="../media/image20.png"/><Relationship Id="rId7" Type="http://schemas.openxmlformats.org/officeDocument/2006/relationships/chart" Target="../charts/chart98.xml"/><Relationship Id="rId2" Type="http://schemas.microsoft.com/office/2007/relationships/hdphoto" Target="../media/hdphoto15.wdp"/><Relationship Id="rId1" Type="http://schemas.openxmlformats.org/officeDocument/2006/relationships/image" Target="../media/image19.png"/><Relationship Id="rId6" Type="http://schemas.openxmlformats.org/officeDocument/2006/relationships/chart" Target="../charts/chart97.xml"/><Relationship Id="rId5" Type="http://schemas.openxmlformats.org/officeDocument/2006/relationships/chart" Target="../charts/chart96.xml"/><Relationship Id="rId4" Type="http://schemas.microsoft.com/office/2007/relationships/hdphoto" Target="../media/hdphoto16.wdp"/><Relationship Id="rId9" Type="http://schemas.openxmlformats.org/officeDocument/2006/relationships/chart" Target="../charts/chart10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7" Type="http://schemas.openxmlformats.org/officeDocument/2006/relationships/chart" Target="../charts/chart105.xml"/><Relationship Id="rId2" Type="http://schemas.microsoft.com/office/2007/relationships/hdphoto" Target="../media/hdphoto17.wdp"/><Relationship Id="rId1" Type="http://schemas.openxmlformats.org/officeDocument/2006/relationships/image" Target="../media/image21.png"/><Relationship Id="rId6" Type="http://schemas.openxmlformats.org/officeDocument/2006/relationships/chart" Target="../charts/chart104.xml"/><Relationship Id="rId5" Type="http://schemas.openxmlformats.org/officeDocument/2006/relationships/chart" Target="../charts/chart103.xml"/><Relationship Id="rId4" Type="http://schemas.openxmlformats.org/officeDocument/2006/relationships/chart" Target="../charts/chart10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6.xml"/><Relationship Id="rId7" Type="http://schemas.openxmlformats.org/officeDocument/2006/relationships/chart" Target="../charts/chart110.xml"/><Relationship Id="rId2" Type="http://schemas.microsoft.com/office/2007/relationships/hdphoto" Target="../media/hdphoto18.wdp"/><Relationship Id="rId1" Type="http://schemas.openxmlformats.org/officeDocument/2006/relationships/image" Target="../media/image22.png"/><Relationship Id="rId6" Type="http://schemas.openxmlformats.org/officeDocument/2006/relationships/chart" Target="../charts/chart109.xml"/><Relationship Id="rId5" Type="http://schemas.openxmlformats.org/officeDocument/2006/relationships/chart" Target="../charts/chart108.xml"/><Relationship Id="rId4" Type="http://schemas.openxmlformats.org/officeDocument/2006/relationships/chart" Target="../charts/chart10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3.xml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Relationship Id="rId6" Type="http://schemas.openxmlformats.org/officeDocument/2006/relationships/chart" Target="../charts/chart115.xml"/><Relationship Id="rId5" Type="http://schemas.openxmlformats.org/officeDocument/2006/relationships/image" Target="../media/image23.png"/><Relationship Id="rId4" Type="http://schemas.openxmlformats.org/officeDocument/2006/relationships/chart" Target="../charts/chart114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8.xml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Relationship Id="rId6" Type="http://schemas.openxmlformats.org/officeDocument/2006/relationships/chart" Target="../charts/chart120.xml"/><Relationship Id="rId5" Type="http://schemas.openxmlformats.org/officeDocument/2006/relationships/image" Target="../media/image24.png"/><Relationship Id="rId4" Type="http://schemas.openxmlformats.org/officeDocument/2006/relationships/chart" Target="../charts/chart11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3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5.xml"/><Relationship Id="rId5" Type="http://schemas.openxmlformats.org/officeDocument/2006/relationships/image" Target="../media/image25.png"/><Relationship Id="rId4" Type="http://schemas.openxmlformats.org/officeDocument/2006/relationships/chart" Target="../charts/chart124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8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chart" Target="../charts/chart130.xml"/><Relationship Id="rId5" Type="http://schemas.openxmlformats.org/officeDocument/2006/relationships/chart" Target="../charts/chart129.xml"/><Relationship Id="rId4" Type="http://schemas.openxmlformats.org/officeDocument/2006/relationships/image" Target="../media/image26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3.xml"/><Relationship Id="rId2" Type="http://schemas.openxmlformats.org/officeDocument/2006/relationships/chart" Target="../charts/chart132.xml"/><Relationship Id="rId1" Type="http://schemas.openxmlformats.org/officeDocument/2006/relationships/chart" Target="../charts/chart131.xml"/><Relationship Id="rId6" Type="http://schemas.openxmlformats.org/officeDocument/2006/relationships/chart" Target="../charts/chart135.xml"/><Relationship Id="rId5" Type="http://schemas.openxmlformats.org/officeDocument/2006/relationships/chart" Target="../charts/chart134.xml"/><Relationship Id="rId4" Type="http://schemas.openxmlformats.org/officeDocument/2006/relationships/image" Target="../media/image27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8.xml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6" Type="http://schemas.openxmlformats.org/officeDocument/2006/relationships/chart" Target="../charts/chart140.xml"/><Relationship Id="rId5" Type="http://schemas.openxmlformats.org/officeDocument/2006/relationships/chart" Target="../charts/chart139.xml"/><Relationship Id="rId4" Type="http://schemas.openxmlformats.org/officeDocument/2006/relationships/image" Target="../media/image28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3.xml"/><Relationship Id="rId2" Type="http://schemas.openxmlformats.org/officeDocument/2006/relationships/chart" Target="../charts/chart142.xml"/><Relationship Id="rId1" Type="http://schemas.openxmlformats.org/officeDocument/2006/relationships/chart" Target="../charts/chart141.xml"/><Relationship Id="rId6" Type="http://schemas.openxmlformats.org/officeDocument/2006/relationships/chart" Target="../charts/chart145.xml"/><Relationship Id="rId5" Type="http://schemas.openxmlformats.org/officeDocument/2006/relationships/chart" Target="../charts/chart144.xml"/><Relationship Id="rId4" Type="http://schemas.openxmlformats.org/officeDocument/2006/relationships/image" Target="../media/image29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8.xml"/><Relationship Id="rId2" Type="http://schemas.openxmlformats.org/officeDocument/2006/relationships/chart" Target="../charts/chart147.xml"/><Relationship Id="rId1" Type="http://schemas.openxmlformats.org/officeDocument/2006/relationships/chart" Target="../charts/chart146.xml"/><Relationship Id="rId6" Type="http://schemas.openxmlformats.org/officeDocument/2006/relationships/chart" Target="../charts/chart150.xml"/><Relationship Id="rId5" Type="http://schemas.openxmlformats.org/officeDocument/2006/relationships/chart" Target="../charts/chart149.xml"/><Relationship Id="rId4" Type="http://schemas.openxmlformats.org/officeDocument/2006/relationships/image" Target="../media/image30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3.xml"/><Relationship Id="rId2" Type="http://schemas.openxmlformats.org/officeDocument/2006/relationships/chart" Target="../charts/chart152.xml"/><Relationship Id="rId1" Type="http://schemas.openxmlformats.org/officeDocument/2006/relationships/chart" Target="../charts/chart151.xml"/><Relationship Id="rId6" Type="http://schemas.openxmlformats.org/officeDocument/2006/relationships/chart" Target="../charts/chart155.xml"/><Relationship Id="rId5" Type="http://schemas.openxmlformats.org/officeDocument/2006/relationships/chart" Target="../charts/chart154.xml"/><Relationship Id="rId4" Type="http://schemas.openxmlformats.org/officeDocument/2006/relationships/image" Target="../media/image31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8.xml"/><Relationship Id="rId2" Type="http://schemas.openxmlformats.org/officeDocument/2006/relationships/chart" Target="../charts/chart157.xml"/><Relationship Id="rId1" Type="http://schemas.openxmlformats.org/officeDocument/2006/relationships/chart" Target="../charts/chart156.xml"/><Relationship Id="rId6" Type="http://schemas.openxmlformats.org/officeDocument/2006/relationships/chart" Target="../charts/chart160.xml"/><Relationship Id="rId5" Type="http://schemas.openxmlformats.org/officeDocument/2006/relationships/chart" Target="../charts/chart159.xml"/><Relationship Id="rId4" Type="http://schemas.openxmlformats.org/officeDocument/2006/relationships/image" Target="../media/image32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3.xml"/><Relationship Id="rId2" Type="http://schemas.openxmlformats.org/officeDocument/2006/relationships/chart" Target="../charts/chart162.xml"/><Relationship Id="rId1" Type="http://schemas.openxmlformats.org/officeDocument/2006/relationships/chart" Target="../charts/chart161.xml"/><Relationship Id="rId6" Type="http://schemas.openxmlformats.org/officeDocument/2006/relationships/chart" Target="../charts/chart165.xml"/><Relationship Id="rId5" Type="http://schemas.openxmlformats.org/officeDocument/2006/relationships/chart" Target="../charts/chart164.xml"/><Relationship Id="rId4" Type="http://schemas.openxmlformats.org/officeDocument/2006/relationships/image" Target="../media/image3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8.xml"/><Relationship Id="rId2" Type="http://schemas.openxmlformats.org/officeDocument/2006/relationships/chart" Target="../charts/chart167.xml"/><Relationship Id="rId1" Type="http://schemas.openxmlformats.org/officeDocument/2006/relationships/chart" Target="../charts/chart166.xml"/><Relationship Id="rId6" Type="http://schemas.openxmlformats.org/officeDocument/2006/relationships/chart" Target="../charts/chart170.xml"/><Relationship Id="rId5" Type="http://schemas.openxmlformats.org/officeDocument/2006/relationships/chart" Target="../charts/chart169.xml"/><Relationship Id="rId4" Type="http://schemas.openxmlformats.org/officeDocument/2006/relationships/image" Target="../media/image3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3.xml"/><Relationship Id="rId2" Type="http://schemas.openxmlformats.org/officeDocument/2006/relationships/chart" Target="../charts/chart172.xml"/><Relationship Id="rId1" Type="http://schemas.openxmlformats.org/officeDocument/2006/relationships/chart" Target="../charts/chart17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5.xml"/><Relationship Id="rId1" Type="http://schemas.openxmlformats.org/officeDocument/2006/relationships/chart" Target="../charts/chart174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8.xml"/><Relationship Id="rId2" Type="http://schemas.openxmlformats.org/officeDocument/2006/relationships/chart" Target="../charts/chart177.xml"/><Relationship Id="rId1" Type="http://schemas.openxmlformats.org/officeDocument/2006/relationships/chart" Target="../charts/chart176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1.xml"/><Relationship Id="rId2" Type="http://schemas.openxmlformats.org/officeDocument/2006/relationships/chart" Target="../charts/chart180.xml"/><Relationship Id="rId1" Type="http://schemas.openxmlformats.org/officeDocument/2006/relationships/chart" Target="../charts/chart179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803850</xdr:colOff>
      <xdr:row>0</xdr:row>
      <xdr:rowOff>810000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E1850B75-91BE-41DA-9F17-84521053B8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242000" cy="81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131082</xdr:colOff>
      <xdr:row>20</xdr:row>
      <xdr:rowOff>82096</xdr:rowOff>
    </xdr:from>
    <xdr:to>
      <xdr:col>12</xdr:col>
      <xdr:colOff>628317</xdr:colOff>
      <xdr:row>44</xdr:row>
      <xdr:rowOff>9071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124732</xdr:colOff>
      <xdr:row>20</xdr:row>
      <xdr:rowOff>82096</xdr:rowOff>
    </xdr:from>
    <xdr:to>
      <xdr:col>7</xdr:col>
      <xdr:colOff>131081</xdr:colOff>
      <xdr:row>34</xdr:row>
      <xdr:rowOff>37193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</xdr:row>
      <xdr:rowOff>0</xdr:rowOff>
    </xdr:from>
    <xdr:to>
      <xdr:col>0</xdr:col>
      <xdr:colOff>123825</xdr:colOff>
      <xdr:row>20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124732</xdr:colOff>
      <xdr:row>30</xdr:row>
      <xdr:rowOff>140607</xdr:rowOff>
    </xdr:from>
    <xdr:to>
      <xdr:col>7</xdr:col>
      <xdr:colOff>236309</xdr:colOff>
      <xdr:row>45</xdr:row>
      <xdr:rowOff>45356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16</xdr:row>
      <xdr:rowOff>81643</xdr:rowOff>
    </xdr:from>
    <xdr:to>
      <xdr:col>13</xdr:col>
      <xdr:colOff>609600</xdr:colOff>
      <xdr:row>41</xdr:row>
      <xdr:rowOff>139065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</xdr:row>
      <xdr:rowOff>4761</xdr:rowOff>
    </xdr:from>
    <xdr:to>
      <xdr:col>0</xdr:col>
      <xdr:colOff>142875</xdr:colOff>
      <xdr:row>15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8282</xdr:colOff>
      <xdr:row>18</xdr:row>
      <xdr:rowOff>130629</xdr:rowOff>
    </xdr:from>
    <xdr:to>
      <xdr:col>9</xdr:col>
      <xdr:colOff>911679</xdr:colOff>
      <xdr:row>43</xdr:row>
      <xdr:rowOff>142875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</xdr:colOff>
      <xdr:row>19</xdr:row>
      <xdr:rowOff>6804</xdr:rowOff>
    </xdr:from>
    <xdr:to>
      <xdr:col>9</xdr:col>
      <xdr:colOff>906531</xdr:colOff>
      <xdr:row>42</xdr:row>
      <xdr:rowOff>44241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266514</xdr:colOff>
      <xdr:row>36</xdr:row>
      <xdr:rowOff>2489</xdr:rowOff>
    </xdr:from>
    <xdr:to>
      <xdr:col>8</xdr:col>
      <xdr:colOff>594284</xdr:colOff>
      <xdr:row>44</xdr:row>
      <xdr:rowOff>131979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331134</xdr:colOff>
      <xdr:row>36</xdr:row>
      <xdr:rowOff>2489</xdr:rowOff>
    </xdr:from>
    <xdr:to>
      <xdr:col>8</xdr:col>
      <xdr:colOff>876238</xdr:colOff>
      <xdr:row>44</xdr:row>
      <xdr:rowOff>63501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61008</xdr:colOff>
      <xdr:row>36</xdr:row>
      <xdr:rowOff>2489</xdr:rowOff>
    </xdr:from>
    <xdr:to>
      <xdr:col>2</xdr:col>
      <xdr:colOff>281327</xdr:colOff>
      <xdr:row>44</xdr:row>
      <xdr:rowOff>75951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27</xdr:row>
      <xdr:rowOff>9525</xdr:rowOff>
    </xdr:from>
    <xdr:to>
      <xdr:col>0</xdr:col>
      <xdr:colOff>123825</xdr:colOff>
      <xdr:row>35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</xdr:row>
      <xdr:rowOff>212187</xdr:rowOff>
    </xdr:from>
    <xdr:to>
      <xdr:col>0</xdr:col>
      <xdr:colOff>1082829</xdr:colOff>
      <xdr:row>6</xdr:row>
      <xdr:rowOff>2222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89" b="9389"/>
        <a:stretch/>
      </xdr:blipFill>
      <xdr:spPr>
        <a:xfrm>
          <a:off x="1" y="469362"/>
          <a:ext cx="1082828" cy="637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9238</xdr:rowOff>
    </xdr:from>
    <xdr:to>
      <xdr:col>0</xdr:col>
      <xdr:colOff>123825</xdr:colOff>
      <xdr:row>25</xdr:row>
      <xdr:rowOff>89546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910DCF15-5149-40B8-BD1A-522A42BD4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600079</xdr:colOff>
      <xdr:row>35</xdr:row>
      <xdr:rowOff>19050</xdr:rowOff>
    </xdr:from>
    <xdr:to>
      <xdr:col>8</xdr:col>
      <xdr:colOff>78922</xdr:colOff>
      <xdr:row>45</xdr:row>
      <xdr:rowOff>95249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643889</xdr:colOff>
      <xdr:row>35</xdr:row>
      <xdr:rowOff>47625</xdr:rowOff>
    </xdr:from>
    <xdr:to>
      <xdr:col>8</xdr:col>
      <xdr:colOff>866774</xdr:colOff>
      <xdr:row>45</xdr:row>
      <xdr:rowOff>9525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26</xdr:row>
      <xdr:rowOff>9525</xdr:rowOff>
    </xdr:from>
    <xdr:to>
      <xdr:col>0</xdr:col>
      <xdr:colOff>123825</xdr:colOff>
      <xdr:row>34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60960</xdr:colOff>
      <xdr:row>1</xdr:row>
      <xdr:rowOff>9525</xdr:rowOff>
    </xdr:from>
    <xdr:to>
      <xdr:col>0</xdr:col>
      <xdr:colOff>1027464</xdr:colOff>
      <xdr:row>6</xdr:row>
      <xdr:rowOff>60616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" y="240846"/>
          <a:ext cx="966504" cy="6770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17478</xdr:rowOff>
    </xdr:from>
    <xdr:to>
      <xdr:col>0</xdr:col>
      <xdr:colOff>123825</xdr:colOff>
      <xdr:row>24</xdr:row>
      <xdr:rowOff>132826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FBF72DEA-1AB1-404D-BA51-763C18E82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38100</xdr:colOff>
      <xdr:row>35</xdr:row>
      <xdr:rowOff>19050</xdr:rowOff>
    </xdr:from>
    <xdr:to>
      <xdr:col>2</xdr:col>
      <xdr:colOff>600075</xdr:colOff>
      <xdr:row>45</xdr:row>
      <xdr:rowOff>38100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3C1E1CDE-38B5-417B-8608-45C630C81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5</xdr:row>
      <xdr:rowOff>144882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6</xdr:row>
      <xdr:rowOff>19152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5</xdr:row>
      <xdr:rowOff>144882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6</xdr:row>
      <xdr:rowOff>19152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5</xdr:row>
      <xdr:rowOff>144882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0</xdr:col>
      <xdr:colOff>161925</xdr:colOff>
      <xdr:row>16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</xdr:row>
      <xdr:rowOff>23812</xdr:rowOff>
    </xdr:from>
    <xdr:to>
      <xdr:col>13</xdr:col>
      <xdr:colOff>666750</xdr:colOff>
      <xdr:row>39</xdr:row>
      <xdr:rowOff>55012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6</xdr:row>
      <xdr:rowOff>19152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5</xdr:row>
      <xdr:rowOff>144882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6</xdr:row>
      <xdr:rowOff>19152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5</xdr:row>
      <xdr:rowOff>144882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6</xdr:row>
      <xdr:rowOff>19152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5</xdr:row>
      <xdr:rowOff>144882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451350</xdr:colOff>
      <xdr:row>6</xdr:row>
      <xdr:rowOff>19152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6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451350</xdr:colOff>
      <xdr:row>21</xdr:row>
      <xdr:rowOff>19151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0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1</xdr:rowOff>
    </xdr:from>
    <xdr:to>
      <xdr:col>1</xdr:col>
      <xdr:colOff>451350</xdr:colOff>
      <xdr:row>21</xdr:row>
      <xdr:rowOff>19152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7951"/>
          <a:ext cx="1080000" cy="62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451350</xdr:colOff>
      <xdr:row>5</xdr:row>
      <xdr:rowOff>144881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5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5"/>
          <a:ext cx="1080000" cy="621131"/>
        </a:xfrm>
        <a:prstGeom prst="rect">
          <a:avLst/>
        </a:prstGeom>
      </xdr:spPr>
    </xdr:pic>
    <xdr:clientData/>
  </xdr:twoCellAnchor>
  <xdr:twoCellAnchor>
    <xdr:from>
      <xdr:col>9</xdr:col>
      <xdr:colOff>790575</xdr:colOff>
      <xdr:row>17</xdr:row>
      <xdr:rowOff>0</xdr:rowOff>
    </xdr:from>
    <xdr:to>
      <xdr:col>12</xdr:col>
      <xdr:colOff>523872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533399</xdr:colOff>
      <xdr:row>17</xdr:row>
      <xdr:rowOff>0</xdr:rowOff>
    </xdr:from>
    <xdr:to>
      <xdr:col>10</xdr:col>
      <xdr:colOff>112949</xdr:colOff>
      <xdr:row>27</xdr:row>
      <xdr:rowOff>123825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781050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436792</xdr:colOff>
      <xdr:row>35</xdr:row>
      <xdr:rowOff>9526</xdr:rowOff>
    </xdr:from>
    <xdr:to>
      <xdr:col>7</xdr:col>
      <xdr:colOff>610961</xdr:colOff>
      <xdr:row>45</xdr:row>
      <xdr:rowOff>19051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579664</xdr:colOff>
      <xdr:row>34</xdr:row>
      <xdr:rowOff>142876</xdr:rowOff>
    </xdr:from>
    <xdr:to>
      <xdr:col>8</xdr:col>
      <xdr:colOff>866775</xdr:colOff>
      <xdr:row>45</xdr:row>
      <xdr:rowOff>123825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35</xdr:row>
      <xdr:rowOff>9526</xdr:rowOff>
    </xdr:from>
    <xdr:to>
      <xdr:col>2</xdr:col>
      <xdr:colOff>457200</xdr:colOff>
      <xdr:row>45</xdr:row>
      <xdr:rowOff>43545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26</xdr:row>
      <xdr:rowOff>9525</xdr:rowOff>
    </xdr:from>
    <xdr:to>
      <xdr:col>0</xdr:col>
      <xdr:colOff>123825</xdr:colOff>
      <xdr:row>34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127991</xdr:colOff>
      <xdr:row>1</xdr:row>
      <xdr:rowOff>0</xdr:rowOff>
    </xdr:from>
    <xdr:to>
      <xdr:col>0</xdr:col>
      <xdr:colOff>1038472</xdr:colOff>
      <xdr:row>6</xdr:row>
      <xdr:rowOff>11271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991" y="231321"/>
          <a:ext cx="910481" cy="637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152400</xdr:rowOff>
    </xdr:from>
    <xdr:to>
      <xdr:col>0</xdr:col>
      <xdr:colOff>123825</xdr:colOff>
      <xdr:row>24</xdr:row>
      <xdr:rowOff>135775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96DF24D-1E95-42D8-AEE1-39F6213EB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511631</xdr:colOff>
      <xdr:row>35</xdr:row>
      <xdr:rowOff>9525</xdr:rowOff>
    </xdr:from>
    <xdr:to>
      <xdr:col>7</xdr:col>
      <xdr:colOff>666751</xdr:colOff>
      <xdr:row>45</xdr:row>
      <xdr:rowOff>80282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704850</xdr:colOff>
      <xdr:row>35</xdr:row>
      <xdr:rowOff>9524</xdr:rowOff>
    </xdr:from>
    <xdr:to>
      <xdr:col>8</xdr:col>
      <xdr:colOff>876299</xdr:colOff>
      <xdr:row>45</xdr:row>
      <xdr:rowOff>76199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35</xdr:row>
      <xdr:rowOff>9525</xdr:rowOff>
    </xdr:from>
    <xdr:to>
      <xdr:col>2</xdr:col>
      <xdr:colOff>523874</xdr:colOff>
      <xdr:row>45</xdr:row>
      <xdr:rowOff>66676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26</xdr:row>
      <xdr:rowOff>17145</xdr:rowOff>
    </xdr:from>
    <xdr:to>
      <xdr:col>0</xdr:col>
      <xdr:colOff>123825</xdr:colOff>
      <xdr:row>34</xdr:row>
      <xdr:rowOff>7620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99497</xdr:colOff>
      <xdr:row>1</xdr:row>
      <xdr:rowOff>0</xdr:rowOff>
    </xdr:from>
    <xdr:to>
      <xdr:col>0</xdr:col>
      <xdr:colOff>1005217</xdr:colOff>
      <xdr:row>6</xdr:row>
      <xdr:rowOff>7920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497" y="231321"/>
          <a:ext cx="905720" cy="6338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123825</xdr:colOff>
      <xdr:row>25</xdr:row>
      <xdr:rowOff>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C4DD86EF-FA02-40B0-8531-C831EA6D6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23</xdr:row>
      <xdr:rowOff>38100</xdr:rowOff>
    </xdr:from>
    <xdr:to>
      <xdr:col>7</xdr:col>
      <xdr:colOff>266700</xdr:colOff>
      <xdr:row>45</xdr:row>
      <xdr:rowOff>66675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</xdr:row>
      <xdr:rowOff>9524</xdr:rowOff>
    </xdr:from>
    <xdr:to>
      <xdr:col>0</xdr:col>
      <xdr:colOff>123825</xdr:colOff>
      <xdr:row>23</xdr:row>
      <xdr:rowOff>85724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352425</xdr:colOff>
      <xdr:row>23</xdr:row>
      <xdr:rowOff>38100</xdr:rowOff>
    </xdr:from>
    <xdr:to>
      <xdr:col>13</xdr:col>
      <xdr:colOff>672192</xdr:colOff>
      <xdr:row>45</xdr:row>
      <xdr:rowOff>57150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492580</xdr:colOff>
      <xdr:row>34</xdr:row>
      <xdr:rowOff>133350</xdr:rowOff>
    </xdr:from>
    <xdr:to>
      <xdr:col>8</xdr:col>
      <xdr:colOff>121103</xdr:colOff>
      <xdr:row>45</xdr:row>
      <xdr:rowOff>66675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683080</xdr:colOff>
      <xdr:row>34</xdr:row>
      <xdr:rowOff>133350</xdr:rowOff>
    </xdr:from>
    <xdr:to>
      <xdr:col>8</xdr:col>
      <xdr:colOff>866776</xdr:colOff>
      <xdr:row>44</xdr:row>
      <xdr:rowOff>76199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34</xdr:row>
      <xdr:rowOff>133350</xdr:rowOff>
    </xdr:from>
    <xdr:to>
      <xdr:col>2</xdr:col>
      <xdr:colOff>514349</xdr:colOff>
      <xdr:row>45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26</xdr:row>
      <xdr:rowOff>9525</xdr:rowOff>
    </xdr:from>
    <xdr:to>
      <xdr:col>0</xdr:col>
      <xdr:colOff>123825</xdr:colOff>
      <xdr:row>34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99416</xdr:colOff>
      <xdr:row>1</xdr:row>
      <xdr:rowOff>0</xdr:rowOff>
    </xdr:from>
    <xdr:to>
      <xdr:col>0</xdr:col>
      <xdr:colOff>1007831</xdr:colOff>
      <xdr:row>6</xdr:row>
      <xdr:rowOff>9825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416" y="231321"/>
          <a:ext cx="908415" cy="63575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153184</xdr:rowOff>
    </xdr:from>
    <xdr:to>
      <xdr:col>0</xdr:col>
      <xdr:colOff>123825</xdr:colOff>
      <xdr:row>24</xdr:row>
      <xdr:rowOff>137473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6304CCAA-DB51-4089-802D-516A2B7B6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542928</xdr:colOff>
      <xdr:row>36</xdr:row>
      <xdr:rowOff>9525</xdr:rowOff>
    </xdr:from>
    <xdr:to>
      <xdr:col>8</xdr:col>
      <xdr:colOff>295275</xdr:colOff>
      <xdr:row>45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666748</xdr:colOff>
      <xdr:row>36</xdr:row>
      <xdr:rowOff>9525</xdr:rowOff>
    </xdr:from>
    <xdr:to>
      <xdr:col>8</xdr:col>
      <xdr:colOff>857250</xdr:colOff>
      <xdr:row>45</xdr:row>
      <xdr:rowOff>66675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36</xdr:row>
      <xdr:rowOff>9525</xdr:rowOff>
    </xdr:from>
    <xdr:to>
      <xdr:col>2</xdr:col>
      <xdr:colOff>533399</xdr:colOff>
      <xdr:row>45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100159</xdr:colOff>
      <xdr:row>1</xdr:row>
      <xdr:rowOff>0</xdr:rowOff>
    </xdr:from>
    <xdr:to>
      <xdr:col>0</xdr:col>
      <xdr:colOff>1008574</xdr:colOff>
      <xdr:row>6</xdr:row>
      <xdr:rowOff>9825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159" y="231321"/>
          <a:ext cx="908415" cy="63575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15240</xdr:rowOff>
    </xdr:from>
    <xdr:to>
      <xdr:col>0</xdr:col>
      <xdr:colOff>123825</xdr:colOff>
      <xdr:row>35</xdr:row>
      <xdr:rowOff>5715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94F3ED56-E3EB-43F6-A387-8AD04590E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</xdr:row>
      <xdr:rowOff>0</xdr:rowOff>
    </xdr:from>
    <xdr:to>
      <xdr:col>0</xdr:col>
      <xdr:colOff>123825</xdr:colOff>
      <xdr:row>25</xdr:row>
      <xdr:rowOff>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FB8D3B56-B169-4526-9032-BB8A1F48B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526597</xdr:colOff>
      <xdr:row>34</xdr:row>
      <xdr:rowOff>152399</xdr:rowOff>
    </xdr:from>
    <xdr:to>
      <xdr:col>7</xdr:col>
      <xdr:colOff>809625</xdr:colOff>
      <xdr:row>45</xdr:row>
      <xdr:rowOff>66674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800100</xdr:colOff>
      <xdr:row>34</xdr:row>
      <xdr:rowOff>152399</xdr:rowOff>
    </xdr:from>
    <xdr:to>
      <xdr:col>8</xdr:col>
      <xdr:colOff>847725</xdr:colOff>
      <xdr:row>45</xdr:row>
      <xdr:rowOff>76199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34</xdr:row>
      <xdr:rowOff>152399</xdr:rowOff>
    </xdr:from>
    <xdr:to>
      <xdr:col>2</xdr:col>
      <xdr:colOff>514349</xdr:colOff>
      <xdr:row>45</xdr:row>
      <xdr:rowOff>76199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101507</xdr:colOff>
      <xdr:row>1</xdr:row>
      <xdr:rowOff>0</xdr:rowOff>
    </xdr:from>
    <xdr:to>
      <xdr:col>0</xdr:col>
      <xdr:colOff>1007227</xdr:colOff>
      <xdr:row>6</xdr:row>
      <xdr:rowOff>7920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1507" y="231321"/>
          <a:ext cx="905720" cy="6338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16420</xdr:rowOff>
    </xdr:from>
    <xdr:to>
      <xdr:col>0</xdr:col>
      <xdr:colOff>123825</xdr:colOff>
      <xdr:row>34</xdr:row>
      <xdr:rowOff>7158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BCD5DB2B-8A6C-4AF1-A626-535F43689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</xdr:row>
      <xdr:rowOff>0</xdr:rowOff>
    </xdr:from>
    <xdr:to>
      <xdr:col>0</xdr:col>
      <xdr:colOff>123825</xdr:colOff>
      <xdr:row>24</xdr:row>
      <xdr:rowOff>140918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E9472A4B-ED45-4371-85C3-FDFF7289D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534762</xdr:colOff>
      <xdr:row>35</xdr:row>
      <xdr:rowOff>9525</xdr:rowOff>
    </xdr:from>
    <xdr:to>
      <xdr:col>7</xdr:col>
      <xdr:colOff>845003</xdr:colOff>
      <xdr:row>45</xdr:row>
      <xdr:rowOff>57150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790575</xdr:colOff>
      <xdr:row>35</xdr:row>
      <xdr:rowOff>9525</xdr:rowOff>
    </xdr:from>
    <xdr:to>
      <xdr:col>8</xdr:col>
      <xdr:colOff>819150</xdr:colOff>
      <xdr:row>45</xdr:row>
      <xdr:rowOff>47625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35</xdr:row>
      <xdr:rowOff>9525</xdr:rowOff>
    </xdr:from>
    <xdr:to>
      <xdr:col>2</xdr:col>
      <xdr:colOff>542924</xdr:colOff>
      <xdr:row>45</xdr:row>
      <xdr:rowOff>85725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102379</xdr:colOff>
      <xdr:row>0</xdr:row>
      <xdr:rowOff>180975</xdr:rowOff>
    </xdr:from>
    <xdr:to>
      <xdr:col>0</xdr:col>
      <xdr:colOff>1007841</xdr:colOff>
      <xdr:row>5</xdr:row>
      <xdr:rowOff>120315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379" y="180975"/>
          <a:ext cx="905462" cy="64691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30480</xdr:rowOff>
    </xdr:from>
    <xdr:to>
      <xdr:col>0</xdr:col>
      <xdr:colOff>123825</xdr:colOff>
      <xdr:row>33</xdr:row>
      <xdr:rowOff>139494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36580DBB-EF74-4F3B-A9A4-D94C1AD6E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</xdr:row>
      <xdr:rowOff>0</xdr:rowOff>
    </xdr:from>
    <xdr:to>
      <xdr:col>0</xdr:col>
      <xdr:colOff>123825</xdr:colOff>
      <xdr:row>24</xdr:row>
      <xdr:rowOff>134470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D0606D90-58F3-43B1-BF1C-A159513CD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530681</xdr:colOff>
      <xdr:row>35</xdr:row>
      <xdr:rowOff>38100</xdr:rowOff>
    </xdr:from>
    <xdr:to>
      <xdr:col>8</xdr:col>
      <xdr:colOff>257175</xdr:colOff>
      <xdr:row>45</xdr:row>
      <xdr:rowOff>54429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790576</xdr:colOff>
      <xdr:row>35</xdr:row>
      <xdr:rowOff>38100</xdr:rowOff>
    </xdr:from>
    <xdr:to>
      <xdr:col>8</xdr:col>
      <xdr:colOff>847726</xdr:colOff>
      <xdr:row>45</xdr:row>
      <xdr:rowOff>65315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35</xdr:row>
      <xdr:rowOff>38100</xdr:rowOff>
    </xdr:from>
    <xdr:to>
      <xdr:col>2</xdr:col>
      <xdr:colOff>533399</xdr:colOff>
      <xdr:row>45</xdr:row>
      <xdr:rowOff>61365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100159</xdr:colOff>
      <xdr:row>1</xdr:row>
      <xdr:rowOff>0</xdr:rowOff>
    </xdr:from>
    <xdr:to>
      <xdr:col>0</xdr:col>
      <xdr:colOff>1008574</xdr:colOff>
      <xdr:row>6</xdr:row>
      <xdr:rowOff>9826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159" y="231321"/>
          <a:ext cx="908415" cy="63575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38100</xdr:rowOff>
    </xdr:from>
    <xdr:to>
      <xdr:col>0</xdr:col>
      <xdr:colOff>123825</xdr:colOff>
      <xdr:row>34</xdr:row>
      <xdr:rowOff>2334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517443B8-E25E-44CD-9663-4B9DC7E46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153830</xdr:rowOff>
    </xdr:from>
    <xdr:to>
      <xdr:col>0</xdr:col>
      <xdr:colOff>123825</xdr:colOff>
      <xdr:row>25</xdr:row>
      <xdr:rowOff>3577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F386EF36-9787-4364-BDFE-207F5DCCE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576945</xdr:colOff>
      <xdr:row>36</xdr:row>
      <xdr:rowOff>19050</xdr:rowOff>
    </xdr:from>
    <xdr:to>
      <xdr:col>8</xdr:col>
      <xdr:colOff>205468</xdr:colOff>
      <xdr:row>45</xdr:row>
      <xdr:rowOff>104775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752475</xdr:colOff>
      <xdr:row>36</xdr:row>
      <xdr:rowOff>19050</xdr:rowOff>
    </xdr:from>
    <xdr:to>
      <xdr:col>8</xdr:col>
      <xdr:colOff>857250</xdr:colOff>
      <xdr:row>45</xdr:row>
      <xdr:rowOff>76200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36</xdr:row>
      <xdr:rowOff>19050</xdr:rowOff>
    </xdr:from>
    <xdr:to>
      <xdr:col>2</xdr:col>
      <xdr:colOff>523874</xdr:colOff>
      <xdr:row>45</xdr:row>
      <xdr:rowOff>95923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100764</xdr:colOff>
      <xdr:row>1</xdr:row>
      <xdr:rowOff>0</xdr:rowOff>
    </xdr:from>
    <xdr:to>
      <xdr:col>0</xdr:col>
      <xdr:colOff>1006484</xdr:colOff>
      <xdr:row>6</xdr:row>
      <xdr:rowOff>7920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764" y="231321"/>
          <a:ext cx="905720" cy="6338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38100</xdr:rowOff>
    </xdr:from>
    <xdr:to>
      <xdr:col>0</xdr:col>
      <xdr:colOff>123825</xdr:colOff>
      <xdr:row>35</xdr:row>
      <xdr:rowOff>2334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5B623BC1-622C-4C63-8DB4-1A30FCD59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</xdr:row>
      <xdr:rowOff>0</xdr:rowOff>
    </xdr:from>
    <xdr:to>
      <xdr:col>0</xdr:col>
      <xdr:colOff>123825</xdr:colOff>
      <xdr:row>25</xdr:row>
      <xdr:rowOff>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66CA93C6-0911-4301-B89D-4F3F7E0B6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503466</xdr:colOff>
      <xdr:row>34</xdr:row>
      <xdr:rowOff>145598</xdr:rowOff>
    </xdr:from>
    <xdr:to>
      <xdr:col>8</xdr:col>
      <xdr:colOff>352425</xdr:colOff>
      <xdr:row>45</xdr:row>
      <xdr:rowOff>9527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681720</xdr:colOff>
      <xdr:row>34</xdr:row>
      <xdr:rowOff>145598</xdr:rowOff>
    </xdr:from>
    <xdr:to>
      <xdr:col>8</xdr:col>
      <xdr:colOff>828676</xdr:colOff>
      <xdr:row>45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34</xdr:row>
      <xdr:rowOff>145598</xdr:rowOff>
    </xdr:from>
    <xdr:to>
      <xdr:col>2</xdr:col>
      <xdr:colOff>523874</xdr:colOff>
      <xdr:row>45</xdr:row>
      <xdr:rowOff>35083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100764</xdr:colOff>
      <xdr:row>1</xdr:row>
      <xdr:rowOff>0</xdr:rowOff>
    </xdr:from>
    <xdr:to>
      <xdr:col>0</xdr:col>
      <xdr:colOff>1006484</xdr:colOff>
      <xdr:row>6</xdr:row>
      <xdr:rowOff>7920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764" y="231321"/>
          <a:ext cx="905720" cy="6338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30480</xdr:rowOff>
    </xdr:from>
    <xdr:to>
      <xdr:col>0</xdr:col>
      <xdr:colOff>123825</xdr:colOff>
      <xdr:row>33</xdr:row>
      <xdr:rowOff>139494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E1F86573-63EA-4010-85AC-915FC8F73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</xdr:row>
      <xdr:rowOff>5404</xdr:rowOff>
    </xdr:from>
    <xdr:to>
      <xdr:col>0</xdr:col>
      <xdr:colOff>123825</xdr:colOff>
      <xdr:row>24</xdr:row>
      <xdr:rowOff>140510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208F2EA3-54E5-4DBF-B5D7-0E5A9FF29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538845</xdr:colOff>
      <xdr:row>35</xdr:row>
      <xdr:rowOff>134471</xdr:rowOff>
    </xdr:from>
    <xdr:to>
      <xdr:col>8</xdr:col>
      <xdr:colOff>496661</xdr:colOff>
      <xdr:row>45</xdr:row>
      <xdr:rowOff>85725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744311</xdr:colOff>
      <xdr:row>35</xdr:row>
      <xdr:rowOff>134471</xdr:rowOff>
    </xdr:from>
    <xdr:to>
      <xdr:col>8</xdr:col>
      <xdr:colOff>857250</xdr:colOff>
      <xdr:row>45</xdr:row>
      <xdr:rowOff>66676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35</xdr:row>
      <xdr:rowOff>134471</xdr:rowOff>
    </xdr:from>
    <xdr:to>
      <xdr:col>2</xdr:col>
      <xdr:colOff>523874</xdr:colOff>
      <xdr:row>45</xdr:row>
      <xdr:rowOff>66811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98199</xdr:colOff>
      <xdr:row>0</xdr:row>
      <xdr:rowOff>171450</xdr:rowOff>
    </xdr:from>
    <xdr:to>
      <xdr:col>0</xdr:col>
      <xdr:colOff>1009048</xdr:colOff>
      <xdr:row>5</xdr:row>
      <xdr:rowOff>119727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199" y="171450"/>
          <a:ext cx="910849" cy="66129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30480</xdr:rowOff>
    </xdr:from>
    <xdr:to>
      <xdr:col>0</xdr:col>
      <xdr:colOff>123825</xdr:colOff>
      <xdr:row>34</xdr:row>
      <xdr:rowOff>139494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BE8834E3-5086-4A31-805F-92B713119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</xdr:row>
      <xdr:rowOff>0</xdr:rowOff>
    </xdr:from>
    <xdr:to>
      <xdr:col>0</xdr:col>
      <xdr:colOff>123825</xdr:colOff>
      <xdr:row>24</xdr:row>
      <xdr:rowOff>135106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C40968FB-EB07-42E7-BD4E-CAD2D764D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515712</xdr:colOff>
      <xdr:row>34</xdr:row>
      <xdr:rowOff>133350</xdr:rowOff>
    </xdr:from>
    <xdr:to>
      <xdr:col>8</xdr:col>
      <xdr:colOff>664028</xdr:colOff>
      <xdr:row>45</xdr:row>
      <xdr:rowOff>28576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752475</xdr:colOff>
      <xdr:row>35</xdr:row>
      <xdr:rowOff>9525</xdr:rowOff>
    </xdr:from>
    <xdr:to>
      <xdr:col>8</xdr:col>
      <xdr:colOff>838201</xdr:colOff>
      <xdr:row>45</xdr:row>
      <xdr:rowOff>40548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34</xdr:row>
      <xdr:rowOff>133350</xdr:rowOff>
    </xdr:from>
    <xdr:to>
      <xdr:col>2</xdr:col>
      <xdr:colOff>523874</xdr:colOff>
      <xdr:row>45</xdr:row>
      <xdr:rowOff>68969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100159</xdr:colOff>
      <xdr:row>1</xdr:row>
      <xdr:rowOff>0</xdr:rowOff>
    </xdr:from>
    <xdr:to>
      <xdr:col>0</xdr:col>
      <xdr:colOff>1008574</xdr:colOff>
      <xdr:row>6</xdr:row>
      <xdr:rowOff>9825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159" y="231321"/>
          <a:ext cx="908415" cy="63575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30480</xdr:rowOff>
    </xdr:from>
    <xdr:to>
      <xdr:col>0</xdr:col>
      <xdr:colOff>123825</xdr:colOff>
      <xdr:row>33</xdr:row>
      <xdr:rowOff>139494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70BED603-2297-4AEF-A435-6CC97E0E4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</xdr:row>
      <xdr:rowOff>15240</xdr:rowOff>
    </xdr:from>
    <xdr:to>
      <xdr:col>0</xdr:col>
      <xdr:colOff>123825</xdr:colOff>
      <xdr:row>24</xdr:row>
      <xdr:rowOff>130176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53849A05-50EE-45A9-80AE-3993F80ED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521156</xdr:colOff>
      <xdr:row>35</xdr:row>
      <xdr:rowOff>9525</xdr:rowOff>
    </xdr:from>
    <xdr:to>
      <xdr:col>8</xdr:col>
      <xdr:colOff>329293</xdr:colOff>
      <xdr:row>45</xdr:row>
      <xdr:rowOff>57150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733425</xdr:colOff>
      <xdr:row>35</xdr:row>
      <xdr:rowOff>9525</xdr:rowOff>
    </xdr:from>
    <xdr:to>
      <xdr:col>8</xdr:col>
      <xdr:colOff>838200</xdr:colOff>
      <xdr:row>44</xdr:row>
      <xdr:rowOff>97729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35</xdr:row>
      <xdr:rowOff>9525</xdr:rowOff>
    </xdr:from>
    <xdr:to>
      <xdr:col>2</xdr:col>
      <xdr:colOff>523874</xdr:colOff>
      <xdr:row>45</xdr:row>
      <xdr:rowOff>43544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100764</xdr:colOff>
      <xdr:row>1</xdr:row>
      <xdr:rowOff>0</xdr:rowOff>
    </xdr:from>
    <xdr:to>
      <xdr:col>0</xdr:col>
      <xdr:colOff>1006484</xdr:colOff>
      <xdr:row>6</xdr:row>
      <xdr:rowOff>7920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764" y="231321"/>
          <a:ext cx="905720" cy="6338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30480</xdr:rowOff>
    </xdr:from>
    <xdr:to>
      <xdr:col>0</xdr:col>
      <xdr:colOff>123825</xdr:colOff>
      <xdr:row>33</xdr:row>
      <xdr:rowOff>139494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386DDBA9-DA4C-4BD3-90DE-5888CBC50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</xdr:row>
      <xdr:rowOff>15240</xdr:rowOff>
    </xdr:from>
    <xdr:to>
      <xdr:col>0</xdr:col>
      <xdr:colOff>123825</xdr:colOff>
      <xdr:row>24</xdr:row>
      <xdr:rowOff>130176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1BA2B9B9-5977-44A7-A600-1CABAD4A1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533400</xdr:colOff>
      <xdr:row>20</xdr:row>
      <xdr:rowOff>47755</xdr:rowOff>
    </xdr:from>
    <xdr:to>
      <xdr:col>13</xdr:col>
      <xdr:colOff>675035</xdr:colOff>
      <xdr:row>45</xdr:row>
      <xdr:rowOff>61231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</xdr:row>
      <xdr:rowOff>1</xdr:rowOff>
    </xdr:from>
    <xdr:to>
      <xdr:col>0</xdr:col>
      <xdr:colOff>123825</xdr:colOff>
      <xdr:row>20</xdr:row>
      <xdr:rowOff>28576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20</xdr:row>
      <xdr:rowOff>47625</xdr:rowOff>
    </xdr:from>
    <xdr:to>
      <xdr:col>7</xdr:col>
      <xdr:colOff>571501</xdr:colOff>
      <xdr:row>45</xdr:row>
      <xdr:rowOff>66674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21</xdr:row>
      <xdr:rowOff>100965</xdr:rowOff>
    </xdr:from>
    <xdr:to>
      <xdr:col>6</xdr:col>
      <xdr:colOff>247650</xdr:colOff>
      <xdr:row>42</xdr:row>
      <xdr:rowOff>34018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152400</xdr:colOff>
      <xdr:row>21</xdr:row>
      <xdr:rowOff>100965</xdr:rowOff>
    </xdr:from>
    <xdr:to>
      <xdr:col>13</xdr:col>
      <xdr:colOff>590550</xdr:colOff>
      <xdr:row>42</xdr:row>
      <xdr:rowOff>3356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</xdr:row>
      <xdr:rowOff>22860</xdr:rowOff>
    </xdr:from>
    <xdr:to>
      <xdr:col>0</xdr:col>
      <xdr:colOff>123825</xdr:colOff>
      <xdr:row>21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A73097D4-7B68-4348-9B10-744401EDC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40298</xdr:rowOff>
    </xdr:from>
    <xdr:to>
      <xdr:col>4</xdr:col>
      <xdr:colOff>161925</xdr:colOff>
      <xdr:row>43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312420</xdr:colOff>
      <xdr:row>28</xdr:row>
      <xdr:rowOff>40298</xdr:rowOff>
    </xdr:from>
    <xdr:to>
      <xdr:col>10</xdr:col>
      <xdr:colOff>368300</xdr:colOff>
      <xdr:row>43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486783</xdr:colOff>
      <xdr:row>37</xdr:row>
      <xdr:rowOff>0</xdr:rowOff>
    </xdr:from>
    <xdr:to>
      <xdr:col>9</xdr:col>
      <xdr:colOff>501750</xdr:colOff>
      <xdr:row>44</xdr:row>
      <xdr:rowOff>76200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27</xdr:row>
      <xdr:rowOff>6387</xdr:rowOff>
    </xdr:from>
    <xdr:to>
      <xdr:col>5</xdr:col>
      <xdr:colOff>290120</xdr:colOff>
      <xdr:row>37</xdr:row>
      <xdr:rowOff>63500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F07A03DE-5E96-4C53-B088-FF5116C797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257510</xdr:colOff>
      <xdr:row>27</xdr:row>
      <xdr:rowOff>7733</xdr:rowOff>
    </xdr:from>
    <xdr:to>
      <xdr:col>13</xdr:col>
      <xdr:colOff>83931</xdr:colOff>
      <xdr:row>37</xdr:row>
      <xdr:rowOff>57150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54D24689-812E-4502-BE4D-3CF418281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106456</xdr:colOff>
      <xdr:row>2</xdr:row>
      <xdr:rowOff>67120</xdr:rowOff>
    </xdr:from>
    <xdr:to>
      <xdr:col>11</xdr:col>
      <xdr:colOff>636494</xdr:colOff>
      <xdr:row>15</xdr:row>
      <xdr:rowOff>124946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106456</xdr:colOff>
      <xdr:row>16</xdr:row>
      <xdr:rowOff>35297</xdr:rowOff>
    </xdr:from>
    <xdr:to>
      <xdr:col>11</xdr:col>
      <xdr:colOff>636494</xdr:colOff>
      <xdr:row>29</xdr:row>
      <xdr:rowOff>79675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77039F21-A2DD-43F6-90C0-806B2E34470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106456</xdr:colOff>
      <xdr:row>30</xdr:row>
      <xdr:rowOff>1679</xdr:rowOff>
    </xdr:from>
    <xdr:to>
      <xdr:col>11</xdr:col>
      <xdr:colOff>628650</xdr:colOff>
      <xdr:row>43</xdr:row>
      <xdr:rowOff>46057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549FDC03-BAAB-4FCC-A6FC-ED1EC6269D3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7620</xdr:rowOff>
    </xdr:from>
    <xdr:to>
      <xdr:col>0</xdr:col>
      <xdr:colOff>123825</xdr:colOff>
      <xdr:row>20</xdr:row>
      <xdr:rowOff>7620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1399D390-B4A3-48B7-B840-598E0BC58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100853</xdr:rowOff>
    </xdr:from>
    <xdr:to>
      <xdr:col>15</xdr:col>
      <xdr:colOff>523875</xdr:colOff>
      <xdr:row>44</xdr:row>
      <xdr:rowOff>9253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</xdr:row>
      <xdr:rowOff>22860</xdr:rowOff>
    </xdr:from>
    <xdr:to>
      <xdr:col>0</xdr:col>
      <xdr:colOff>123825</xdr:colOff>
      <xdr:row>19</xdr:row>
      <xdr:rowOff>149350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E2F870E0-36A3-405D-A9F2-B0A3CE48A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23</xdr:row>
      <xdr:rowOff>38100</xdr:rowOff>
    </xdr:from>
    <xdr:to>
      <xdr:col>7</xdr:col>
      <xdr:colOff>148650</xdr:colOff>
      <xdr:row>41</xdr:row>
      <xdr:rowOff>111126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487363</xdr:colOff>
      <xdr:row>23</xdr:row>
      <xdr:rowOff>28575</xdr:rowOff>
    </xdr:from>
    <xdr:to>
      <xdr:col>13</xdr:col>
      <xdr:colOff>621847</xdr:colOff>
      <xdr:row>41</xdr:row>
      <xdr:rowOff>133350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7</xdr:row>
      <xdr:rowOff>0</xdr:rowOff>
    </xdr:from>
    <xdr:to>
      <xdr:col>0</xdr:col>
      <xdr:colOff>123825</xdr:colOff>
      <xdr:row>22</xdr:row>
      <xdr:rowOff>150302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6150D10-98E5-4533-B7EB-9D3C8B265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219075</xdr:colOff>
      <xdr:row>20</xdr:row>
      <xdr:rowOff>19050</xdr:rowOff>
    </xdr:from>
    <xdr:to>
      <xdr:col>13</xdr:col>
      <xdr:colOff>672194</xdr:colOff>
      <xdr:row>44</xdr:row>
      <xdr:rowOff>110218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28575</xdr:colOff>
      <xdr:row>20</xdr:row>
      <xdr:rowOff>19050</xdr:rowOff>
    </xdr:from>
    <xdr:to>
      <xdr:col>8</xdr:col>
      <xdr:colOff>226695</xdr:colOff>
      <xdr:row>43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</xdr:row>
      <xdr:rowOff>0</xdr:rowOff>
    </xdr:from>
    <xdr:to>
      <xdr:col>0</xdr:col>
      <xdr:colOff>123825</xdr:colOff>
      <xdr:row>20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79375</xdr:rowOff>
    </xdr:from>
    <xdr:to>
      <xdr:col>15</xdr:col>
      <xdr:colOff>600074</xdr:colOff>
      <xdr:row>44</xdr:row>
      <xdr:rowOff>152399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</xdr:row>
      <xdr:rowOff>19050</xdr:rowOff>
    </xdr:from>
    <xdr:to>
      <xdr:col>0</xdr:col>
      <xdr:colOff>123825</xdr:colOff>
      <xdr:row>19</xdr:row>
      <xdr:rowOff>145540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AA90C2FA-292E-418A-9BC0-FB1AB36AF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508000</xdr:colOff>
      <xdr:row>1</xdr:row>
      <xdr:rowOff>6892</xdr:rowOff>
    </xdr:from>
    <xdr:to>
      <xdr:col>11</xdr:col>
      <xdr:colOff>508000</xdr:colOff>
      <xdr:row>14</xdr:row>
      <xdr:rowOff>111125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111125</xdr:colOff>
      <xdr:row>1</xdr:row>
      <xdr:rowOff>6892</xdr:rowOff>
    </xdr:from>
    <xdr:to>
      <xdr:col>8</xdr:col>
      <xdr:colOff>498750</xdr:colOff>
      <xdr:row>16</xdr:row>
      <xdr:rowOff>32021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527050</xdr:colOff>
      <xdr:row>16</xdr:row>
      <xdr:rowOff>105316</xdr:rowOff>
    </xdr:from>
    <xdr:to>
      <xdr:col>11</xdr:col>
      <xdr:colOff>542924</xdr:colOff>
      <xdr:row>28</xdr:row>
      <xdr:rowOff>98425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130175</xdr:colOff>
      <xdr:row>16</xdr:row>
      <xdr:rowOff>105316</xdr:rowOff>
    </xdr:from>
    <xdr:to>
      <xdr:col>8</xdr:col>
      <xdr:colOff>503239</xdr:colOff>
      <xdr:row>29</xdr:row>
      <xdr:rowOff>16416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508000</xdr:colOff>
      <xdr:row>30</xdr:row>
      <xdr:rowOff>38641</xdr:rowOff>
    </xdr:from>
    <xdr:to>
      <xdr:col>11</xdr:col>
      <xdr:colOff>539750</xdr:colOff>
      <xdr:row>40</xdr:row>
      <xdr:rowOff>50255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111125</xdr:colOff>
      <xdr:row>30</xdr:row>
      <xdr:rowOff>38641</xdr:rowOff>
    </xdr:from>
    <xdr:to>
      <xdr:col>8</xdr:col>
      <xdr:colOff>571500</xdr:colOff>
      <xdr:row>39</xdr:row>
      <xdr:rowOff>116112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21</xdr:row>
      <xdr:rowOff>14287</xdr:rowOff>
    </xdr:from>
    <xdr:to>
      <xdr:col>0</xdr:col>
      <xdr:colOff>152400</xdr:colOff>
      <xdr:row>27</xdr:row>
      <xdr:rowOff>152400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35</xdr:row>
      <xdr:rowOff>14286</xdr:rowOff>
    </xdr:from>
    <xdr:to>
      <xdr:col>0</xdr:col>
      <xdr:colOff>114300</xdr:colOff>
      <xdr:row>38</xdr:row>
      <xdr:rowOff>9524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</xdr:row>
      <xdr:rowOff>14287</xdr:rowOff>
    </xdr:from>
    <xdr:to>
      <xdr:col>0</xdr:col>
      <xdr:colOff>152400</xdr:colOff>
      <xdr:row>14</xdr:row>
      <xdr:rowOff>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_ERU_2206">
  <a:themeElements>
    <a:clrScheme name="ERU">
      <a:dk1>
        <a:srgbClr val="262626"/>
      </a:dk1>
      <a:lt1>
        <a:sysClr val="window" lastClr="FFFFFF"/>
      </a:lt1>
      <a:dk2>
        <a:srgbClr val="233060"/>
      </a:dk2>
      <a:lt2>
        <a:srgbClr val="D0D0D0"/>
      </a:lt2>
      <a:accent1>
        <a:srgbClr val="233060"/>
      </a:accent1>
      <a:accent2>
        <a:srgbClr val="5A6588"/>
      </a:accent2>
      <a:accent3>
        <a:srgbClr val="9198B0"/>
      </a:accent3>
      <a:accent4>
        <a:srgbClr val="C8CBD7"/>
      </a:accent4>
      <a:accent5>
        <a:srgbClr val="DF2B20"/>
      </a:accent5>
      <a:accent6>
        <a:srgbClr val="E86158"/>
      </a:accent6>
      <a:hlink>
        <a:srgbClr val="0563C1"/>
      </a:hlink>
      <a:folHlink>
        <a:srgbClr val="DF2B20"/>
      </a:folHlink>
    </a:clrScheme>
    <a:fontScheme name="Výchozí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Motiv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otiv_ERU" id="{9FFB561D-4E9C-47DD-93C1-073C5FD388E9}" vid="{664F4A23-A473-446F-B730-8F377D84977F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6FEC-19D4-4D25-B8B5-7EA8EA0F9DB3}">
  <sheetPr>
    <tabColor rgb="FF92D050"/>
  </sheetPr>
  <dimension ref="A1:K49"/>
  <sheetViews>
    <sheetView showGridLines="0" tabSelected="1" showWhiteSpace="0" zoomScale="55" zoomScaleNormal="55" zoomScaleSheetLayoutView="70" zoomScalePageLayoutView="70" workbookViewId="0">
      <selection activeCell="I11" sqref="I11"/>
    </sheetView>
  </sheetViews>
  <sheetFormatPr defaultColWidth="9.140625" defaultRowHeight="12.75" x14ac:dyDescent="0.2"/>
  <cols>
    <col min="1" max="1" width="6.5703125" style="197" customWidth="1"/>
    <col min="2" max="2" width="83" style="197" customWidth="1"/>
    <col min="3" max="9" width="9.85546875" style="197" customWidth="1"/>
    <col min="10" max="10" width="10.28515625" style="197" customWidth="1"/>
    <col min="11" max="16384" width="9.140625" style="197"/>
  </cols>
  <sheetData>
    <row r="1" spans="1:11" ht="87" customHeight="1" x14ac:dyDescent="0.2">
      <c r="A1" s="271"/>
      <c r="B1" s="272"/>
    </row>
    <row r="2" spans="1:11" ht="265.5" customHeight="1" x14ac:dyDescent="0.4">
      <c r="A2" s="210"/>
      <c r="B2" s="273"/>
      <c r="C2" s="209"/>
      <c r="D2" s="209"/>
      <c r="E2" s="209"/>
      <c r="F2" s="209"/>
      <c r="G2" s="209"/>
      <c r="H2" s="209"/>
      <c r="I2" s="209"/>
      <c r="J2" s="209"/>
      <c r="K2" s="197" t="s">
        <v>201</v>
      </c>
    </row>
    <row r="3" spans="1:11" ht="52.5" x14ac:dyDescent="0.4">
      <c r="B3" s="273" t="s">
        <v>328</v>
      </c>
      <c r="D3" s="208"/>
      <c r="E3" s="207"/>
      <c r="F3" s="207"/>
      <c r="G3" s="207"/>
      <c r="J3" s="201"/>
    </row>
    <row r="4" spans="1:11" ht="6" customHeight="1" x14ac:dyDescent="0.2"/>
    <row r="5" spans="1:11" ht="12" customHeight="1" x14ac:dyDescent="0.2"/>
    <row r="6" spans="1:11" ht="18" x14ac:dyDescent="0.25">
      <c r="B6" s="274" t="s">
        <v>332</v>
      </c>
    </row>
    <row r="7" spans="1:11" ht="6" customHeight="1" x14ac:dyDescent="0.2"/>
    <row r="9" spans="1:11" x14ac:dyDescent="0.2">
      <c r="B9" s="206"/>
      <c r="I9" s="205"/>
    </row>
    <row r="10" spans="1:11" x14ac:dyDescent="0.2">
      <c r="B10" s="200"/>
      <c r="C10" s="199"/>
    </row>
    <row r="11" spans="1:11" ht="303" customHeight="1" x14ac:dyDescent="0.2">
      <c r="B11" s="275" t="s">
        <v>329</v>
      </c>
      <c r="C11" s="199"/>
    </row>
    <row r="12" spans="1:11" x14ac:dyDescent="0.2">
      <c r="B12" s="200"/>
      <c r="C12" s="199"/>
    </row>
    <row r="13" spans="1:11" x14ac:dyDescent="0.2">
      <c r="A13" s="202"/>
      <c r="B13" s="204"/>
      <c r="C13" s="203"/>
      <c r="D13" s="202"/>
      <c r="E13" s="202"/>
      <c r="F13" s="202"/>
      <c r="G13" s="202"/>
      <c r="H13" s="202"/>
      <c r="I13" s="202"/>
      <c r="J13" s="202"/>
    </row>
    <row r="14" spans="1:11" x14ac:dyDescent="0.2">
      <c r="A14" s="202"/>
      <c r="B14" s="204"/>
      <c r="C14" s="203"/>
      <c r="D14" s="202"/>
      <c r="E14" s="202"/>
      <c r="F14" s="202"/>
      <c r="G14" s="202"/>
      <c r="H14" s="202"/>
      <c r="I14" s="202"/>
      <c r="J14" s="202"/>
    </row>
    <row r="15" spans="1:11" x14ac:dyDescent="0.2">
      <c r="A15" s="202"/>
      <c r="B15" s="204"/>
      <c r="C15" s="203"/>
      <c r="D15" s="202"/>
      <c r="E15" s="202"/>
      <c r="F15" s="202"/>
      <c r="G15" s="202"/>
      <c r="H15" s="202"/>
      <c r="I15" s="202"/>
      <c r="J15" s="202"/>
    </row>
    <row r="16" spans="1:11" x14ac:dyDescent="0.2">
      <c r="A16" s="202"/>
      <c r="B16" s="204"/>
      <c r="C16" s="203"/>
      <c r="D16" s="202"/>
      <c r="E16" s="202"/>
      <c r="F16" s="202"/>
      <c r="G16" s="202"/>
      <c r="H16" s="202"/>
      <c r="I16" s="202"/>
      <c r="J16" s="202"/>
    </row>
    <row r="17" spans="1:10" x14ac:dyDescent="0.2">
      <c r="A17" s="202"/>
      <c r="B17" s="204"/>
      <c r="C17" s="203"/>
      <c r="D17" s="202"/>
      <c r="E17" s="202"/>
      <c r="F17" s="202"/>
      <c r="G17" s="202"/>
      <c r="H17" s="202"/>
      <c r="I17" s="202"/>
      <c r="J17" s="202"/>
    </row>
    <row r="18" spans="1:10" x14ac:dyDescent="0.2">
      <c r="A18" s="202"/>
      <c r="B18" s="204"/>
      <c r="C18" s="203"/>
      <c r="D18" s="202"/>
      <c r="E18" s="202"/>
      <c r="F18" s="202"/>
      <c r="G18" s="202"/>
      <c r="H18" s="202"/>
      <c r="I18" s="202"/>
      <c r="J18" s="202"/>
    </row>
    <row r="19" spans="1:10" x14ac:dyDescent="0.2">
      <c r="A19" s="202"/>
      <c r="B19" s="204"/>
      <c r="C19" s="203"/>
      <c r="D19" s="202"/>
      <c r="E19" s="202"/>
      <c r="F19" s="202"/>
      <c r="G19" s="202"/>
      <c r="H19" s="202"/>
      <c r="I19" s="202"/>
      <c r="J19" s="202"/>
    </row>
    <row r="21" spans="1:10" x14ac:dyDescent="0.2">
      <c r="A21" s="202"/>
      <c r="B21" s="204"/>
      <c r="C21" s="203"/>
      <c r="D21" s="202"/>
      <c r="E21" s="202"/>
      <c r="F21" s="202"/>
      <c r="G21" s="202"/>
      <c r="H21" s="202"/>
      <c r="I21" s="202"/>
      <c r="J21" s="202"/>
    </row>
    <row r="22" spans="1:10" x14ac:dyDescent="0.2">
      <c r="A22" s="202"/>
      <c r="B22" s="204"/>
      <c r="C22" s="203"/>
      <c r="D22" s="202"/>
      <c r="E22" s="202"/>
      <c r="F22" s="202"/>
      <c r="G22" s="202"/>
      <c r="H22" s="202"/>
      <c r="I22" s="202"/>
      <c r="J22" s="202"/>
    </row>
    <row r="23" spans="1:10" x14ac:dyDescent="0.2">
      <c r="A23" s="202"/>
      <c r="B23" s="204"/>
      <c r="C23" s="203"/>
      <c r="D23" s="202"/>
      <c r="E23" s="202"/>
      <c r="F23" s="202"/>
      <c r="G23" s="202"/>
      <c r="H23" s="202"/>
      <c r="I23" s="202"/>
      <c r="J23" s="202"/>
    </row>
    <row r="25" spans="1:10" x14ac:dyDescent="0.2">
      <c r="A25" s="202"/>
      <c r="C25" s="203"/>
      <c r="D25" s="202"/>
      <c r="E25" s="202"/>
      <c r="F25" s="202"/>
      <c r="G25" s="202"/>
      <c r="H25" s="202"/>
      <c r="I25" s="202"/>
      <c r="J25" s="202"/>
    </row>
    <row r="26" spans="1:10" x14ac:dyDescent="0.2">
      <c r="A26" s="202"/>
      <c r="C26" s="203"/>
      <c r="D26" s="202"/>
      <c r="E26" s="202"/>
      <c r="F26" s="202"/>
      <c r="G26" s="202"/>
      <c r="H26" s="202"/>
      <c r="I26" s="202"/>
      <c r="J26" s="202"/>
    </row>
    <row r="27" spans="1:10" x14ac:dyDescent="0.2">
      <c r="A27" s="202"/>
      <c r="C27" s="203"/>
      <c r="D27" s="202"/>
      <c r="E27" s="202"/>
      <c r="F27" s="202"/>
      <c r="G27" s="202"/>
      <c r="H27" s="202"/>
      <c r="I27" s="202"/>
      <c r="J27" s="202"/>
    </row>
    <row r="28" spans="1:10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</row>
    <row r="29" spans="1:10" x14ac:dyDescent="0.2">
      <c r="A29" s="202"/>
      <c r="B29" s="204"/>
      <c r="C29" s="203"/>
      <c r="D29" s="202"/>
      <c r="E29" s="202"/>
      <c r="F29" s="202"/>
      <c r="G29" s="202"/>
      <c r="H29" s="202"/>
      <c r="I29" s="202"/>
      <c r="J29" s="202"/>
    </row>
    <row r="31" spans="1:10" x14ac:dyDescent="0.2">
      <c r="A31" s="202"/>
      <c r="B31" s="204"/>
      <c r="C31" s="203"/>
      <c r="D31" s="202"/>
      <c r="E31" s="202"/>
      <c r="F31" s="202"/>
      <c r="G31" s="202"/>
      <c r="H31" s="202"/>
      <c r="I31" s="202"/>
      <c r="J31" s="202"/>
    </row>
    <row r="32" spans="1:10" x14ac:dyDescent="0.2">
      <c r="A32" s="202"/>
      <c r="B32" s="204"/>
      <c r="C32" s="203"/>
      <c r="D32" s="202"/>
      <c r="E32" s="202"/>
      <c r="F32" s="202"/>
      <c r="G32" s="202"/>
      <c r="H32" s="202"/>
      <c r="I32" s="202"/>
      <c r="J32" s="202"/>
    </row>
    <row r="33" spans="1:10" x14ac:dyDescent="0.2">
      <c r="A33" s="277"/>
      <c r="B33" s="277"/>
      <c r="C33" s="277"/>
      <c r="D33" s="277"/>
      <c r="E33" s="277"/>
      <c r="F33" s="277"/>
      <c r="G33" s="277"/>
      <c r="H33" s="277"/>
      <c r="I33" s="277"/>
      <c r="J33" s="277"/>
    </row>
    <row r="34" spans="1:10" x14ac:dyDescent="0.2">
      <c r="B34" s="201"/>
      <c r="C34" s="201"/>
      <c r="D34" s="201"/>
      <c r="E34" s="201"/>
      <c r="F34" s="201"/>
      <c r="G34" s="201"/>
      <c r="H34" s="201"/>
      <c r="I34" s="201"/>
      <c r="J34" s="201"/>
    </row>
    <row r="36" spans="1:10" x14ac:dyDescent="0.2">
      <c r="B36" s="200"/>
      <c r="C36" s="199"/>
    </row>
    <row r="38" spans="1:10" x14ac:dyDescent="0.2">
      <c r="B38" s="198"/>
      <c r="C38" s="198"/>
      <c r="D38" s="198"/>
      <c r="E38" s="198"/>
      <c r="F38" s="198"/>
      <c r="G38" s="198"/>
      <c r="H38" s="198"/>
      <c r="I38" s="198"/>
    </row>
    <row r="49" spans="1:10" x14ac:dyDescent="0.2">
      <c r="A49" s="278"/>
      <c r="B49" s="278"/>
      <c r="C49" s="278"/>
      <c r="D49" s="278"/>
      <c r="E49" s="278"/>
      <c r="F49" s="278"/>
      <c r="G49" s="278"/>
      <c r="H49" s="278"/>
      <c r="I49" s="278"/>
      <c r="J49" s="278"/>
    </row>
  </sheetData>
  <pageMargins left="0.59055118110236227" right="0.59055118110236227" top="0.39370078740157483" bottom="0.59055118110236227" header="0" footer="0"/>
  <pageSetup paperSize="9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1"/>
  <dimension ref="A1:U45"/>
  <sheetViews>
    <sheetView showGridLines="0" zoomScaleNormal="100" zoomScaleSheetLayoutView="100" workbookViewId="0">
      <selection activeCell="F8" sqref="F8"/>
    </sheetView>
  </sheetViews>
  <sheetFormatPr defaultColWidth="9.140625" defaultRowHeight="12.75" x14ac:dyDescent="0.2"/>
  <cols>
    <col min="1" max="1" width="30.85546875" style="2" customWidth="1"/>
    <col min="2" max="13" width="8.5703125" style="2" customWidth="1"/>
    <col min="14" max="14" width="10.42578125" style="2" customWidth="1"/>
    <col min="15" max="15" width="8.42578125" style="2" customWidth="1"/>
    <col min="16" max="16" width="11.42578125" style="2" bestFit="1" customWidth="1"/>
    <col min="17" max="16384" width="9.140625" style="2"/>
  </cols>
  <sheetData>
    <row r="1" spans="1:21" ht="20.25" x14ac:dyDescent="0.3">
      <c r="A1" s="136" t="s">
        <v>242</v>
      </c>
      <c r="N1" s="188" t="str">
        <f>'3'!N1</f>
        <v>IV. čtvrtletí 2023</v>
      </c>
    </row>
    <row r="2" spans="1:21" s="60" customFormat="1" ht="18" x14ac:dyDescent="0.25">
      <c r="A2" s="18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21" s="7" customFormat="1" ht="6" customHeight="1" x14ac:dyDescent="0.2"/>
    <row r="4" spans="1:21" s="7" customFormat="1" ht="12" x14ac:dyDescent="0.2">
      <c r="A4" s="305">
        <v>2026</v>
      </c>
      <c r="B4" s="306" t="s">
        <v>42</v>
      </c>
      <c r="C4" s="307"/>
      <c r="D4" s="308"/>
      <c r="E4" s="307" t="s">
        <v>43</v>
      </c>
      <c r="F4" s="307"/>
      <c r="G4" s="307"/>
      <c r="H4" s="306" t="s">
        <v>44</v>
      </c>
      <c r="I4" s="307"/>
      <c r="J4" s="308"/>
      <c r="K4" s="306" t="s">
        <v>45</v>
      </c>
      <c r="L4" s="307"/>
      <c r="M4" s="308"/>
      <c r="N4" s="168" t="s">
        <v>7</v>
      </c>
    </row>
    <row r="5" spans="1:21" s="7" customFormat="1" ht="12" customHeight="1" x14ac:dyDescent="0.2">
      <c r="A5" s="305"/>
      <c r="B5" s="215" t="s">
        <v>8</v>
      </c>
      <c r="C5" s="153" t="s">
        <v>9</v>
      </c>
      <c r="D5" s="216" t="s">
        <v>10</v>
      </c>
      <c r="E5" s="153" t="s">
        <v>11</v>
      </c>
      <c r="F5" s="153" t="s">
        <v>12</v>
      </c>
      <c r="G5" s="153" t="s">
        <v>13</v>
      </c>
      <c r="H5" s="215" t="s">
        <v>14</v>
      </c>
      <c r="I5" s="153" t="s">
        <v>15</v>
      </c>
      <c r="J5" s="216" t="s">
        <v>16</v>
      </c>
      <c r="K5" s="215" t="s">
        <v>17</v>
      </c>
      <c r="L5" s="153" t="s">
        <v>18</v>
      </c>
      <c r="M5" s="216" t="s">
        <v>19</v>
      </c>
      <c r="N5" s="154"/>
    </row>
    <row r="6" spans="1:21" s="7" customFormat="1" ht="12" customHeight="1" x14ac:dyDescent="0.2">
      <c r="A6" s="310" t="s">
        <v>116</v>
      </c>
      <c r="B6" s="311">
        <f>SUM(B7:D7)</f>
        <v>30435.009145</v>
      </c>
      <c r="C6" s="312"/>
      <c r="D6" s="313"/>
      <c r="E6" s="312">
        <f>SUM(E7:G7)</f>
        <v>12703.651088000001</v>
      </c>
      <c r="F6" s="312"/>
      <c r="G6" s="312"/>
      <c r="H6" s="314">
        <f>SUM(H7:J7)</f>
        <v>0</v>
      </c>
      <c r="I6" s="315"/>
      <c r="J6" s="316"/>
      <c r="K6" s="314">
        <f>SUM(K7:M7)</f>
        <v>0</v>
      </c>
      <c r="L6" s="315"/>
      <c r="M6" s="316"/>
      <c r="N6" s="297">
        <f>SUM(B7:M7)</f>
        <v>43138.660233000002</v>
      </c>
    </row>
    <row r="7" spans="1:21" s="7" customFormat="1" ht="12" customHeight="1" x14ac:dyDescent="0.2">
      <c r="A7" s="310"/>
      <c r="B7" s="219">
        <f>SUM(B8:B23)</f>
        <v>12787.471121999999</v>
      </c>
      <c r="C7" s="152">
        <f t="shared" ref="C7:M7" si="0">SUM(C8:C23)</f>
        <v>9663.3042900000019</v>
      </c>
      <c r="D7" s="220">
        <f t="shared" si="0"/>
        <v>7984.2337329999973</v>
      </c>
      <c r="E7" s="152">
        <f t="shared" si="0"/>
        <v>6174.8929130000015</v>
      </c>
      <c r="F7" s="152">
        <f t="shared" si="0"/>
        <v>3861.0886369999998</v>
      </c>
      <c r="G7" s="152">
        <f t="shared" si="0"/>
        <v>2667.6695380000006</v>
      </c>
      <c r="H7" s="283">
        <f t="shared" si="0"/>
        <v>0</v>
      </c>
      <c r="I7" s="282">
        <f t="shared" si="0"/>
        <v>0</v>
      </c>
      <c r="J7" s="284">
        <f t="shared" si="0"/>
        <v>0</v>
      </c>
      <c r="K7" s="283">
        <f t="shared" si="0"/>
        <v>0</v>
      </c>
      <c r="L7" s="282">
        <f t="shared" si="0"/>
        <v>0</v>
      </c>
      <c r="M7" s="284">
        <f t="shared" si="0"/>
        <v>0</v>
      </c>
      <c r="N7" s="297"/>
      <c r="P7" s="60"/>
      <c r="Q7" s="60"/>
      <c r="R7" s="60"/>
      <c r="S7" s="60"/>
      <c r="T7" s="60"/>
    </row>
    <row r="8" spans="1:21" s="7" customFormat="1" ht="12" customHeight="1" x14ac:dyDescent="0.2">
      <c r="A8" s="127" t="s">
        <v>40</v>
      </c>
      <c r="B8" s="217">
        <v>1474.0508730000004</v>
      </c>
      <c r="C8" s="149">
        <v>1169.2319560000001</v>
      </c>
      <c r="D8" s="218">
        <v>1108.737165</v>
      </c>
      <c r="E8" s="149">
        <v>872.46590300000014</v>
      </c>
      <c r="F8" s="149">
        <v>651.08686199999988</v>
      </c>
      <c r="G8" s="149">
        <v>438.1437370000001</v>
      </c>
      <c r="H8" s="279">
        <v>0</v>
      </c>
      <c r="I8" s="280">
        <v>0</v>
      </c>
      <c r="J8" s="281">
        <v>0</v>
      </c>
      <c r="K8" s="279">
        <v>0</v>
      </c>
      <c r="L8" s="280">
        <v>0</v>
      </c>
      <c r="M8" s="281">
        <v>0</v>
      </c>
      <c r="N8" s="149">
        <f>SUM(B8:M8)</f>
        <v>5713.7164960000009</v>
      </c>
      <c r="P8" s="8"/>
      <c r="Q8" s="96"/>
      <c r="R8" s="101"/>
      <c r="S8" s="101"/>
      <c r="T8" s="101"/>
      <c r="U8" s="38"/>
    </row>
    <row r="9" spans="1:21" s="7" customFormat="1" ht="12" customHeight="1" x14ac:dyDescent="0.2">
      <c r="A9" s="127" t="s">
        <v>39</v>
      </c>
      <c r="B9" s="217">
        <v>60.977649000000021</v>
      </c>
      <c r="C9" s="149">
        <v>51.213838999999993</v>
      </c>
      <c r="D9" s="218">
        <v>48.924861999999983</v>
      </c>
      <c r="E9" s="149">
        <v>40.90923500000001</v>
      </c>
      <c r="F9" s="149">
        <v>34.222463000000005</v>
      </c>
      <c r="G9" s="149">
        <v>26.318388000000002</v>
      </c>
      <c r="H9" s="279">
        <v>0</v>
      </c>
      <c r="I9" s="280">
        <v>0</v>
      </c>
      <c r="J9" s="281">
        <v>0</v>
      </c>
      <c r="K9" s="279">
        <v>0</v>
      </c>
      <c r="L9" s="280">
        <v>0</v>
      </c>
      <c r="M9" s="281">
        <v>0</v>
      </c>
      <c r="N9" s="149">
        <f>SUM(B9:M9)</f>
        <v>262.56643600000007</v>
      </c>
      <c r="P9" s="8"/>
      <c r="Q9" s="96"/>
      <c r="R9" s="101"/>
      <c r="S9" s="101"/>
      <c r="T9" s="101"/>
      <c r="U9" s="38"/>
    </row>
    <row r="10" spans="1:21" s="7" customFormat="1" ht="12" customHeight="1" x14ac:dyDescent="0.2">
      <c r="A10" s="127" t="s">
        <v>38</v>
      </c>
      <c r="B10" s="217">
        <v>896.01073800000017</v>
      </c>
      <c r="C10" s="149">
        <v>713.15296100000012</v>
      </c>
      <c r="D10" s="218">
        <v>518.30485199999998</v>
      </c>
      <c r="E10" s="149">
        <v>408.20174700000001</v>
      </c>
      <c r="F10" s="149">
        <v>223.31133400000002</v>
      </c>
      <c r="G10" s="149">
        <v>125.200681</v>
      </c>
      <c r="H10" s="279">
        <v>0</v>
      </c>
      <c r="I10" s="280">
        <v>0</v>
      </c>
      <c r="J10" s="281">
        <v>0</v>
      </c>
      <c r="K10" s="279">
        <v>0</v>
      </c>
      <c r="L10" s="280">
        <v>0</v>
      </c>
      <c r="M10" s="281">
        <v>0</v>
      </c>
      <c r="N10" s="149">
        <f>SUM(B10:M10)</f>
        <v>2884.1823129999998</v>
      </c>
      <c r="P10" s="8"/>
      <c r="Q10" s="96"/>
      <c r="R10" s="101"/>
      <c r="S10" s="101"/>
      <c r="T10" s="101"/>
      <c r="U10" s="38"/>
    </row>
    <row r="11" spans="1:21" s="7" customFormat="1" ht="12" customHeight="1" x14ac:dyDescent="0.2">
      <c r="A11" s="127" t="s">
        <v>60</v>
      </c>
      <c r="B11" s="217">
        <v>1.1606460000000001</v>
      </c>
      <c r="C11" s="149">
        <v>1.921592</v>
      </c>
      <c r="D11" s="218">
        <v>3.9747179999999993</v>
      </c>
      <c r="E11" s="149">
        <v>7.8551529999999996</v>
      </c>
      <c r="F11" s="149">
        <v>7.5586880000000001</v>
      </c>
      <c r="G11" s="149">
        <v>6.7501000000000007</v>
      </c>
      <c r="H11" s="279">
        <v>0</v>
      </c>
      <c r="I11" s="280">
        <v>0</v>
      </c>
      <c r="J11" s="281">
        <v>0</v>
      </c>
      <c r="K11" s="279">
        <v>0</v>
      </c>
      <c r="L11" s="280">
        <v>0</v>
      </c>
      <c r="M11" s="281">
        <v>0</v>
      </c>
      <c r="N11" s="149">
        <f t="shared" ref="N11:N21" si="1">SUM(B11:M11)</f>
        <v>29.220896999999997</v>
      </c>
      <c r="P11" s="8"/>
      <c r="Q11" s="96"/>
      <c r="R11" s="101"/>
      <c r="S11" s="101"/>
      <c r="T11" s="101"/>
      <c r="U11" s="38"/>
    </row>
    <row r="12" spans="1:21" s="7" customFormat="1" ht="12" customHeight="1" x14ac:dyDescent="0.2">
      <c r="A12" s="127" t="s">
        <v>61</v>
      </c>
      <c r="B12" s="217">
        <v>3.008327</v>
      </c>
      <c r="C12" s="149">
        <v>2.9514619999999998</v>
      </c>
      <c r="D12" s="218">
        <v>3.2505309999999996</v>
      </c>
      <c r="E12" s="149">
        <v>3.096101</v>
      </c>
      <c r="F12" s="149">
        <v>3.3134429999999999</v>
      </c>
      <c r="G12" s="149">
        <v>4.2305290000000007</v>
      </c>
      <c r="H12" s="279">
        <v>0</v>
      </c>
      <c r="I12" s="280">
        <v>0</v>
      </c>
      <c r="J12" s="281">
        <v>0</v>
      </c>
      <c r="K12" s="279">
        <v>0</v>
      </c>
      <c r="L12" s="280">
        <v>0</v>
      </c>
      <c r="M12" s="281">
        <v>0</v>
      </c>
      <c r="N12" s="149">
        <f t="shared" si="1"/>
        <v>19.850393</v>
      </c>
      <c r="P12" s="8"/>
      <c r="Q12" s="96"/>
      <c r="R12" s="101"/>
      <c r="S12" s="101"/>
      <c r="T12" s="101"/>
      <c r="U12" s="38"/>
    </row>
    <row r="13" spans="1:21" s="7" customFormat="1" ht="12" customHeight="1" x14ac:dyDescent="0.2">
      <c r="A13" s="127" t="s">
        <v>62</v>
      </c>
      <c r="B13" s="217">
        <v>3.8780999999999996E-2</v>
      </c>
      <c r="C13" s="149">
        <v>3.0897000000000001E-2</v>
      </c>
      <c r="D13" s="218">
        <v>4.0223000000000002E-2</v>
      </c>
      <c r="E13" s="149">
        <v>8.0130000000000007E-2</v>
      </c>
      <c r="F13" s="149">
        <v>9.4279000000000002E-2</v>
      </c>
      <c r="G13" s="149">
        <v>0.10991600000000001</v>
      </c>
      <c r="H13" s="279">
        <v>0</v>
      </c>
      <c r="I13" s="280">
        <v>0</v>
      </c>
      <c r="J13" s="281">
        <v>0</v>
      </c>
      <c r="K13" s="279">
        <v>0</v>
      </c>
      <c r="L13" s="280">
        <v>0</v>
      </c>
      <c r="M13" s="281">
        <v>0</v>
      </c>
      <c r="N13" s="149">
        <f t="shared" si="1"/>
        <v>0.39422600000000002</v>
      </c>
      <c r="P13" s="8"/>
      <c r="Q13" s="96"/>
      <c r="R13" s="101"/>
      <c r="S13" s="101"/>
      <c r="T13" s="101"/>
      <c r="U13" s="38"/>
    </row>
    <row r="14" spans="1:21" s="7" customFormat="1" ht="12" customHeight="1" x14ac:dyDescent="0.2">
      <c r="A14" s="127" t="s">
        <v>37</v>
      </c>
      <c r="B14" s="217">
        <v>5591.5787170000003</v>
      </c>
      <c r="C14" s="149">
        <v>4112.569559999999</v>
      </c>
      <c r="D14" s="218">
        <v>3419.4344839999994</v>
      </c>
      <c r="E14" s="149">
        <v>2619.8896960000002</v>
      </c>
      <c r="F14" s="149">
        <v>1474.8118539999996</v>
      </c>
      <c r="G14" s="149">
        <v>905.43952300000012</v>
      </c>
      <c r="H14" s="279">
        <v>0</v>
      </c>
      <c r="I14" s="280">
        <v>0</v>
      </c>
      <c r="J14" s="281">
        <v>0</v>
      </c>
      <c r="K14" s="279">
        <v>0</v>
      </c>
      <c r="L14" s="280">
        <v>0</v>
      </c>
      <c r="M14" s="281">
        <v>0</v>
      </c>
      <c r="N14" s="149">
        <f t="shared" si="1"/>
        <v>18123.723834</v>
      </c>
      <c r="P14" s="8"/>
      <c r="Q14" s="96"/>
      <c r="R14" s="101"/>
      <c r="S14" s="101"/>
      <c r="T14" s="101"/>
      <c r="U14" s="38"/>
    </row>
    <row r="15" spans="1:21" s="7" customFormat="1" ht="12" customHeight="1" x14ac:dyDescent="0.2">
      <c r="A15" s="127" t="s">
        <v>72</v>
      </c>
      <c r="B15" s="217">
        <v>126.93528999999999</v>
      </c>
      <c r="C15" s="149">
        <v>113.68253</v>
      </c>
      <c r="D15" s="218">
        <v>121.01683</v>
      </c>
      <c r="E15" s="149">
        <v>89.185220000000001</v>
      </c>
      <c r="F15" s="149">
        <v>49.039519999999996</v>
      </c>
      <c r="G15" s="149">
        <v>32.889220000000002</v>
      </c>
      <c r="H15" s="279">
        <v>0</v>
      </c>
      <c r="I15" s="280">
        <v>0</v>
      </c>
      <c r="J15" s="281">
        <v>0</v>
      </c>
      <c r="K15" s="279">
        <v>0</v>
      </c>
      <c r="L15" s="280">
        <v>0</v>
      </c>
      <c r="M15" s="281">
        <v>0</v>
      </c>
      <c r="N15" s="149">
        <f t="shared" si="1"/>
        <v>532.74860999999999</v>
      </c>
      <c r="P15" s="8"/>
      <c r="Q15" s="96"/>
      <c r="R15" s="101"/>
      <c r="S15" s="101"/>
      <c r="T15" s="101"/>
      <c r="U15" s="38"/>
    </row>
    <row r="16" spans="1:21" s="7" customFormat="1" ht="12" customHeight="1" x14ac:dyDescent="0.2">
      <c r="A16" s="127" t="s">
        <v>36</v>
      </c>
      <c r="B16" s="217">
        <v>0</v>
      </c>
      <c r="C16" s="149">
        <v>0</v>
      </c>
      <c r="D16" s="218">
        <v>0</v>
      </c>
      <c r="E16" s="149">
        <v>0</v>
      </c>
      <c r="F16" s="149">
        <v>0</v>
      </c>
      <c r="G16" s="149">
        <v>0</v>
      </c>
      <c r="H16" s="279">
        <v>0</v>
      </c>
      <c r="I16" s="280">
        <v>0</v>
      </c>
      <c r="J16" s="281">
        <v>0</v>
      </c>
      <c r="K16" s="279">
        <v>0</v>
      </c>
      <c r="L16" s="280">
        <v>0</v>
      </c>
      <c r="M16" s="281">
        <v>0</v>
      </c>
      <c r="N16" s="149">
        <f t="shared" si="1"/>
        <v>0</v>
      </c>
      <c r="P16" s="8"/>
      <c r="Q16" s="96"/>
      <c r="R16" s="101"/>
      <c r="S16" s="101"/>
      <c r="T16" s="101"/>
      <c r="U16" s="38"/>
    </row>
    <row r="17" spans="1:21" s="7" customFormat="1" ht="12" customHeight="1" x14ac:dyDescent="0.2">
      <c r="A17" s="127" t="s">
        <v>35</v>
      </c>
      <c r="B17" s="217">
        <v>122.152715</v>
      </c>
      <c r="C17" s="149">
        <v>119.177014</v>
      </c>
      <c r="D17" s="218">
        <v>99.538094000000001</v>
      </c>
      <c r="E17" s="149">
        <v>67.694755999999998</v>
      </c>
      <c r="F17" s="149">
        <v>121.17062200000001</v>
      </c>
      <c r="G17" s="149">
        <v>130.745203</v>
      </c>
      <c r="H17" s="279">
        <v>0</v>
      </c>
      <c r="I17" s="280">
        <v>0</v>
      </c>
      <c r="J17" s="281">
        <v>0</v>
      </c>
      <c r="K17" s="279">
        <v>0</v>
      </c>
      <c r="L17" s="280">
        <v>0</v>
      </c>
      <c r="M17" s="281">
        <v>0</v>
      </c>
      <c r="N17" s="149">
        <f t="shared" si="1"/>
        <v>660.47840399999995</v>
      </c>
      <c r="P17" s="8"/>
      <c r="Q17" s="96"/>
      <c r="R17" s="101"/>
      <c r="S17" s="101"/>
      <c r="T17" s="101"/>
      <c r="U17" s="38"/>
    </row>
    <row r="18" spans="1:21" s="7" customFormat="1" ht="12" customHeight="1" x14ac:dyDescent="0.2">
      <c r="A18" s="127" t="s">
        <v>34</v>
      </c>
      <c r="B18" s="217">
        <v>9.9789359999999991</v>
      </c>
      <c r="C18" s="149">
        <v>9.5715029999999999</v>
      </c>
      <c r="D18" s="218">
        <v>4.3192219999999999</v>
      </c>
      <c r="E18" s="149">
        <v>6.4457119999999994</v>
      </c>
      <c r="F18" s="149">
        <v>2.2596019999999997</v>
      </c>
      <c r="G18" s="149">
        <v>0.943797</v>
      </c>
      <c r="H18" s="279">
        <v>0</v>
      </c>
      <c r="I18" s="280">
        <v>0</v>
      </c>
      <c r="J18" s="281">
        <v>0</v>
      </c>
      <c r="K18" s="279">
        <v>0</v>
      </c>
      <c r="L18" s="280">
        <v>0</v>
      </c>
      <c r="M18" s="281">
        <v>0</v>
      </c>
      <c r="N18" s="149">
        <f t="shared" si="1"/>
        <v>33.518771999999998</v>
      </c>
      <c r="P18" s="8"/>
      <c r="Q18" s="96"/>
      <c r="R18" s="101"/>
      <c r="S18" s="101"/>
      <c r="T18" s="101"/>
      <c r="U18" s="38"/>
    </row>
    <row r="19" spans="1:21" s="7" customFormat="1" ht="12" customHeight="1" x14ac:dyDescent="0.2">
      <c r="A19" s="127" t="s">
        <v>33</v>
      </c>
      <c r="B19" s="217">
        <v>375.69435699999997</v>
      </c>
      <c r="C19" s="149">
        <v>325.58203500000002</v>
      </c>
      <c r="D19" s="218">
        <v>294.47743099999997</v>
      </c>
      <c r="E19" s="149">
        <v>298.54627399999998</v>
      </c>
      <c r="F19" s="149">
        <v>246.38587600000002</v>
      </c>
      <c r="G19" s="149">
        <v>197.33800199999999</v>
      </c>
      <c r="H19" s="279">
        <v>0</v>
      </c>
      <c r="I19" s="280">
        <v>0</v>
      </c>
      <c r="J19" s="281">
        <v>0</v>
      </c>
      <c r="K19" s="279">
        <v>0</v>
      </c>
      <c r="L19" s="280">
        <v>0</v>
      </c>
      <c r="M19" s="281">
        <v>0</v>
      </c>
      <c r="N19" s="149">
        <f t="shared" si="1"/>
        <v>1738.0239750000001</v>
      </c>
      <c r="P19" s="8"/>
      <c r="Q19" s="96"/>
      <c r="R19" s="101"/>
      <c r="S19" s="101"/>
      <c r="T19" s="101"/>
      <c r="U19" s="38"/>
    </row>
    <row r="20" spans="1:21" s="7" customFormat="1" ht="12" customHeight="1" x14ac:dyDescent="0.2">
      <c r="A20" s="127" t="s">
        <v>32</v>
      </c>
      <c r="B20" s="217">
        <v>220.09222299999996</v>
      </c>
      <c r="C20" s="149">
        <v>195.36588500000002</v>
      </c>
      <c r="D20" s="218">
        <v>190.431309</v>
      </c>
      <c r="E20" s="149">
        <v>168.43806199999997</v>
      </c>
      <c r="F20" s="149">
        <v>134.38103400000003</v>
      </c>
      <c r="G20" s="149">
        <v>111.32028100000001</v>
      </c>
      <c r="H20" s="279">
        <v>0</v>
      </c>
      <c r="I20" s="280">
        <v>0</v>
      </c>
      <c r="J20" s="281">
        <v>0</v>
      </c>
      <c r="K20" s="279">
        <v>0</v>
      </c>
      <c r="L20" s="280">
        <v>0</v>
      </c>
      <c r="M20" s="281">
        <v>0</v>
      </c>
      <c r="N20" s="149">
        <f t="shared" si="1"/>
        <v>1020.0287939999999</v>
      </c>
      <c r="P20" s="8"/>
      <c r="Q20" s="96"/>
      <c r="R20" s="101"/>
      <c r="S20" s="101"/>
      <c r="T20" s="101"/>
      <c r="U20" s="38"/>
    </row>
    <row r="21" spans="1:21" s="7" customFormat="1" ht="12" customHeight="1" x14ac:dyDescent="0.2">
      <c r="A21" s="127" t="s">
        <v>3</v>
      </c>
      <c r="B21" s="217">
        <v>1.0940000000000001E-3</v>
      </c>
      <c r="C21" s="149">
        <v>1.6719999999999999E-3</v>
      </c>
      <c r="D21" s="218">
        <v>2.094E-2</v>
      </c>
      <c r="E21" s="149">
        <v>7.8003000000000003E-2</v>
      </c>
      <c r="F21" s="149">
        <v>0.101545</v>
      </c>
      <c r="G21" s="149">
        <v>0.10194</v>
      </c>
      <c r="H21" s="279">
        <v>0</v>
      </c>
      <c r="I21" s="280">
        <v>0</v>
      </c>
      <c r="J21" s="281">
        <v>0</v>
      </c>
      <c r="K21" s="279">
        <v>0</v>
      </c>
      <c r="L21" s="280">
        <v>0</v>
      </c>
      <c r="M21" s="281">
        <v>0</v>
      </c>
      <c r="N21" s="149">
        <f t="shared" si="1"/>
        <v>0.30519399999999997</v>
      </c>
      <c r="P21" s="8"/>
      <c r="Q21" s="96"/>
      <c r="R21" s="101"/>
      <c r="S21" s="101"/>
      <c r="T21" s="101"/>
      <c r="U21" s="38"/>
    </row>
    <row r="22" spans="1:21" s="7" customFormat="1" ht="12" customHeight="1" x14ac:dyDescent="0.2">
      <c r="A22" s="127" t="s">
        <v>31</v>
      </c>
      <c r="B22" s="217">
        <v>55.618932000000001</v>
      </c>
      <c r="C22" s="149">
        <v>25.584150000000001</v>
      </c>
      <c r="D22" s="218">
        <v>8.1597780000000011</v>
      </c>
      <c r="E22" s="149">
        <v>6.4145269999999988</v>
      </c>
      <c r="F22" s="149">
        <v>2.1822839999999997</v>
      </c>
      <c r="G22" s="149">
        <v>3.7260560000000003</v>
      </c>
      <c r="H22" s="279">
        <v>0</v>
      </c>
      <c r="I22" s="280">
        <v>0</v>
      </c>
      <c r="J22" s="281">
        <v>0</v>
      </c>
      <c r="K22" s="279">
        <v>0</v>
      </c>
      <c r="L22" s="280">
        <v>0</v>
      </c>
      <c r="M22" s="281">
        <v>0</v>
      </c>
      <c r="N22" s="149">
        <f>SUM(B22:M22)</f>
        <v>101.68572699999999</v>
      </c>
      <c r="P22" s="8"/>
      <c r="Q22" s="96"/>
      <c r="R22" s="101"/>
      <c r="S22" s="101"/>
      <c r="T22" s="101"/>
      <c r="U22" s="38"/>
    </row>
    <row r="23" spans="1:21" s="7" customFormat="1" ht="12" customHeight="1" x14ac:dyDescent="0.2">
      <c r="A23" s="127" t="s">
        <v>30</v>
      </c>
      <c r="B23" s="217">
        <v>3850.1718440000004</v>
      </c>
      <c r="C23" s="149">
        <v>2823.2672340000017</v>
      </c>
      <c r="D23" s="218">
        <v>2163.6032939999991</v>
      </c>
      <c r="E23" s="149">
        <v>1585.5923940000007</v>
      </c>
      <c r="F23" s="149">
        <v>911.16923100000042</v>
      </c>
      <c r="G23" s="149">
        <v>684.41216500000053</v>
      </c>
      <c r="H23" s="279">
        <v>0</v>
      </c>
      <c r="I23" s="280">
        <v>0</v>
      </c>
      <c r="J23" s="281">
        <v>0</v>
      </c>
      <c r="K23" s="279">
        <v>0</v>
      </c>
      <c r="L23" s="280">
        <v>0</v>
      </c>
      <c r="M23" s="281">
        <v>0</v>
      </c>
      <c r="N23" s="149">
        <f>SUM(B23:M23)</f>
        <v>12018.216162000002</v>
      </c>
      <c r="P23" s="8"/>
      <c r="Q23" s="96"/>
      <c r="R23" s="101"/>
      <c r="S23" s="101"/>
      <c r="T23" s="101"/>
      <c r="U23" s="38"/>
    </row>
    <row r="24" spans="1:21" s="4" customFormat="1" ht="11.25" x14ac:dyDescent="0.2">
      <c r="N24" s="3"/>
      <c r="P24" s="106"/>
      <c r="Q24" s="106"/>
      <c r="R24" s="106"/>
      <c r="S24" s="106"/>
      <c r="T24" s="106"/>
      <c r="U24" s="107"/>
    </row>
    <row r="25" spans="1:21" s="7" customFormat="1" x14ac:dyDescent="0.2">
      <c r="A25" s="2"/>
      <c r="B25" s="260"/>
      <c r="C25" s="260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1"/>
    </row>
    <row r="26" spans="1:21" s="7" customFormat="1" x14ac:dyDescent="0.2">
      <c r="A26" s="95" t="s">
        <v>40</v>
      </c>
      <c r="B26" s="23">
        <v>1961.696502</v>
      </c>
      <c r="C26" s="260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1:21" s="7" customFormat="1" x14ac:dyDescent="0.2">
      <c r="A27" s="95" t="s">
        <v>39</v>
      </c>
      <c r="B27" s="23">
        <v>101.45008600000001</v>
      </c>
      <c r="C27" s="260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3"/>
    </row>
    <row r="28" spans="1:21" s="7" customFormat="1" x14ac:dyDescent="0.2">
      <c r="A28" s="95" t="s">
        <v>38</v>
      </c>
      <c r="B28" s="23">
        <v>756.71376200000009</v>
      </c>
      <c r="C28" s="260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3"/>
    </row>
    <row r="29" spans="1:21" s="7" customFormat="1" x14ac:dyDescent="0.2">
      <c r="A29" s="95" t="s">
        <v>60</v>
      </c>
      <c r="B29" s="23">
        <v>22.163941000000001</v>
      </c>
      <c r="C29" s="260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Q29" s="8"/>
    </row>
    <row r="30" spans="1:21" s="7" customFormat="1" x14ac:dyDescent="0.2">
      <c r="A30" s="95" t="s">
        <v>61</v>
      </c>
      <c r="B30" s="23">
        <v>10.640073000000001</v>
      </c>
      <c r="C30" s="260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1:21" s="7" customFormat="1" x14ac:dyDescent="0.2">
      <c r="A31" s="95" t="s">
        <v>62</v>
      </c>
      <c r="B31" s="23">
        <v>0.28432500000000005</v>
      </c>
      <c r="C31" s="260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1:21" s="7" customFormat="1" x14ac:dyDescent="0.2">
      <c r="A32" s="95" t="s">
        <v>37</v>
      </c>
      <c r="B32" s="23">
        <v>5000.1410729999998</v>
      </c>
      <c r="C32" s="260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</row>
    <row r="33" spans="1:14" s="7" customFormat="1" x14ac:dyDescent="0.2">
      <c r="A33" s="95" t="s">
        <v>72</v>
      </c>
      <c r="B33" s="23">
        <v>171.11395999999999</v>
      </c>
      <c r="C33" s="260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1:14" s="7" customFormat="1" x14ac:dyDescent="0.2">
      <c r="A34" s="95" t="s">
        <v>36</v>
      </c>
      <c r="B34" s="23">
        <v>0</v>
      </c>
      <c r="C34" s="260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1:14" s="7" customFormat="1" x14ac:dyDescent="0.2">
      <c r="A35" s="95" t="s">
        <v>35</v>
      </c>
      <c r="B35" s="23">
        <v>319.61058100000002</v>
      </c>
      <c r="C35" s="260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</row>
    <row r="36" spans="1:14" s="7" customFormat="1" x14ac:dyDescent="0.2">
      <c r="A36" s="95" t="s">
        <v>34</v>
      </c>
      <c r="B36" s="23">
        <v>9.6491109999999995</v>
      </c>
      <c r="C36" s="260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</row>
    <row r="37" spans="1:14" s="7" customFormat="1" x14ac:dyDescent="0.2">
      <c r="A37" s="95" t="s">
        <v>33</v>
      </c>
      <c r="B37" s="23">
        <v>742.27015199999994</v>
      </c>
      <c r="C37" s="260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</row>
    <row r="38" spans="1:14" s="7" customFormat="1" x14ac:dyDescent="0.2">
      <c r="A38" s="95" t="s">
        <v>32</v>
      </c>
      <c r="B38" s="23">
        <v>414.13937700000002</v>
      </c>
      <c r="C38" s="260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</row>
    <row r="39" spans="1:14" s="7" customFormat="1" x14ac:dyDescent="0.2">
      <c r="A39" s="95" t="s">
        <v>3</v>
      </c>
      <c r="B39" s="23">
        <v>0.28148799999999996</v>
      </c>
      <c r="C39" s="260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</row>
    <row r="40" spans="1:14" s="7" customFormat="1" x14ac:dyDescent="0.2">
      <c r="A40" s="95" t="s">
        <v>31</v>
      </c>
      <c r="B40" s="23">
        <v>12.322866999999999</v>
      </c>
      <c r="C40" s="260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</row>
    <row r="41" spans="1:14" s="7" customFormat="1" x14ac:dyDescent="0.2">
      <c r="A41" s="95" t="s">
        <v>30</v>
      </c>
      <c r="B41" s="23">
        <v>3181.1737900000016</v>
      </c>
      <c r="C41" s="260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  <row r="42" spans="1:14" s="7" customFormat="1" x14ac:dyDescent="0.2">
      <c r="A42" s="2"/>
      <c r="B42" s="260"/>
      <c r="C42" s="260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</row>
    <row r="43" spans="1:14" s="7" customFormat="1" x14ac:dyDescent="0.2">
      <c r="A43" s="2"/>
      <c r="B43" s="260"/>
      <c r="C43" s="260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</row>
    <row r="44" spans="1:14" s="7" customFormat="1" x14ac:dyDescent="0.2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</row>
    <row r="45" spans="1:14" s="7" customForma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</sheetData>
  <mergeCells count="11">
    <mergeCell ref="N6:N7"/>
    <mergeCell ref="K6:M6"/>
    <mergeCell ref="H6:J6"/>
    <mergeCell ref="A4:A5"/>
    <mergeCell ref="A6:A7"/>
    <mergeCell ref="B6:D6"/>
    <mergeCell ref="E6:G6"/>
    <mergeCell ref="B4:D4"/>
    <mergeCell ref="E4:G4"/>
    <mergeCell ref="H4:J4"/>
    <mergeCell ref="K4:M4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5"/>
  <dimension ref="A1:U35"/>
  <sheetViews>
    <sheetView showGridLines="0" zoomScaleNormal="100" zoomScaleSheetLayoutView="100" workbookViewId="0">
      <selection activeCell="H17" sqref="H17"/>
    </sheetView>
  </sheetViews>
  <sheetFormatPr defaultColWidth="9.140625" defaultRowHeight="12" x14ac:dyDescent="0.2"/>
  <cols>
    <col min="1" max="1" width="18.85546875" style="7" customWidth="1"/>
    <col min="2" max="13" width="9.5703125" style="7" customWidth="1"/>
    <col min="14" max="14" width="10.42578125" style="7" customWidth="1"/>
    <col min="15" max="16384" width="9.140625" style="7"/>
  </cols>
  <sheetData>
    <row r="1" spans="1:21" ht="18" x14ac:dyDescent="0.25">
      <c r="A1" s="185" t="s">
        <v>244</v>
      </c>
      <c r="N1" s="188" t="str">
        <f>'3'!N1</f>
        <v>IV. čtvrtletí 2023</v>
      </c>
    </row>
    <row r="2" spans="1:21" ht="6" customHeight="1" x14ac:dyDescent="0.2"/>
    <row r="3" spans="1:21" x14ac:dyDescent="0.2">
      <c r="A3" s="305">
        <v>2026</v>
      </c>
      <c r="B3" s="306" t="s">
        <v>42</v>
      </c>
      <c r="C3" s="307"/>
      <c r="D3" s="308"/>
      <c r="E3" s="306" t="s">
        <v>43</v>
      </c>
      <c r="F3" s="307"/>
      <c r="G3" s="308"/>
      <c r="H3" s="306" t="s">
        <v>44</v>
      </c>
      <c r="I3" s="307"/>
      <c r="J3" s="308"/>
      <c r="K3" s="306" t="s">
        <v>45</v>
      </c>
      <c r="L3" s="307"/>
      <c r="M3" s="308"/>
      <c r="N3" s="168" t="s">
        <v>7</v>
      </c>
    </row>
    <row r="4" spans="1:21" x14ac:dyDescent="0.2">
      <c r="A4" s="305"/>
      <c r="B4" s="215" t="s">
        <v>8</v>
      </c>
      <c r="C4" s="153" t="s">
        <v>9</v>
      </c>
      <c r="D4" s="216" t="s">
        <v>10</v>
      </c>
      <c r="E4" s="215" t="s">
        <v>11</v>
      </c>
      <c r="F4" s="153" t="s">
        <v>12</v>
      </c>
      <c r="G4" s="216" t="s">
        <v>13</v>
      </c>
      <c r="H4" s="215" t="s">
        <v>14</v>
      </c>
      <c r="I4" s="153" t="s">
        <v>15</v>
      </c>
      <c r="J4" s="216" t="s">
        <v>16</v>
      </c>
      <c r="K4" s="215" t="s">
        <v>17</v>
      </c>
      <c r="L4" s="153" t="s">
        <v>18</v>
      </c>
      <c r="M4" s="216" t="s">
        <v>19</v>
      </c>
      <c r="N4" s="154"/>
    </row>
    <row r="5" spans="1:21" x14ac:dyDescent="0.2">
      <c r="A5" s="310" t="s">
        <v>116</v>
      </c>
      <c r="B5" s="311">
        <f>SUM(B6:D6)</f>
        <v>30435.009145</v>
      </c>
      <c r="C5" s="312"/>
      <c r="D5" s="313"/>
      <c r="E5" s="311">
        <f t="shared" ref="E5" si="0">SUM(E6:G6)</f>
        <v>12703.651088000001</v>
      </c>
      <c r="F5" s="312"/>
      <c r="G5" s="313"/>
      <c r="H5" s="314">
        <f t="shared" ref="H5" si="1">SUM(H6:J6)</f>
        <v>0</v>
      </c>
      <c r="I5" s="315"/>
      <c r="J5" s="316"/>
      <c r="K5" s="314">
        <f t="shared" ref="K5" si="2">SUM(K6:M6)</f>
        <v>0</v>
      </c>
      <c r="L5" s="315"/>
      <c r="M5" s="316"/>
      <c r="N5" s="297">
        <f>SUM(N7:N20)</f>
        <v>43138.660233000002</v>
      </c>
    </row>
    <row r="6" spans="1:21" x14ac:dyDescent="0.2">
      <c r="A6" s="310"/>
      <c r="B6" s="221">
        <f>SUM(B7:B20)</f>
        <v>12787.471122000001</v>
      </c>
      <c r="C6" s="155">
        <f t="shared" ref="C6:M6" si="3">SUM(C7:C20)</f>
        <v>9663.30429</v>
      </c>
      <c r="D6" s="222">
        <f t="shared" si="3"/>
        <v>7984.2337329999973</v>
      </c>
      <c r="E6" s="221">
        <f t="shared" si="3"/>
        <v>6174.8929130000006</v>
      </c>
      <c r="F6" s="155">
        <f t="shared" si="3"/>
        <v>3861.0886369999998</v>
      </c>
      <c r="G6" s="222">
        <f t="shared" si="3"/>
        <v>2667.6695380000001</v>
      </c>
      <c r="H6" s="285">
        <f t="shared" si="3"/>
        <v>0</v>
      </c>
      <c r="I6" s="286">
        <f t="shared" si="3"/>
        <v>0</v>
      </c>
      <c r="J6" s="287">
        <f t="shared" si="3"/>
        <v>0</v>
      </c>
      <c r="K6" s="285">
        <f t="shared" si="3"/>
        <v>0</v>
      </c>
      <c r="L6" s="286">
        <f t="shared" si="3"/>
        <v>0</v>
      </c>
      <c r="M6" s="287">
        <f t="shared" si="3"/>
        <v>0</v>
      </c>
      <c r="N6" s="297"/>
      <c r="P6" s="60"/>
      <c r="Q6" s="60"/>
      <c r="R6" s="60"/>
      <c r="S6" s="60"/>
      <c r="T6" s="60"/>
      <c r="U6" s="38"/>
    </row>
    <row r="7" spans="1:21" x14ac:dyDescent="0.2">
      <c r="A7" s="127" t="s">
        <v>128</v>
      </c>
      <c r="B7" s="223">
        <v>677.63948200000004</v>
      </c>
      <c r="C7" s="156">
        <v>462.20812100000012</v>
      </c>
      <c r="D7" s="224">
        <v>379.54279999999989</v>
      </c>
      <c r="E7" s="223">
        <v>306.40872600000012</v>
      </c>
      <c r="F7" s="156">
        <v>179.25521299999997</v>
      </c>
      <c r="G7" s="224">
        <v>136.97850700000001</v>
      </c>
      <c r="H7" s="288">
        <v>0</v>
      </c>
      <c r="I7" s="289">
        <v>0</v>
      </c>
      <c r="J7" s="290">
        <v>0</v>
      </c>
      <c r="K7" s="288">
        <v>0</v>
      </c>
      <c r="L7" s="289">
        <v>0</v>
      </c>
      <c r="M7" s="290">
        <v>0</v>
      </c>
      <c r="N7" s="149">
        <f t="shared" ref="N7:N20" si="4">SUM(B7:M7)</f>
        <v>2142.0328490000002</v>
      </c>
      <c r="P7" s="8"/>
      <c r="Q7" s="101"/>
      <c r="R7" s="101"/>
      <c r="S7" s="101"/>
      <c r="T7" s="101"/>
      <c r="U7" s="38"/>
    </row>
    <row r="8" spans="1:21" x14ac:dyDescent="0.2">
      <c r="A8" s="127" t="s">
        <v>99</v>
      </c>
      <c r="B8" s="223">
        <v>724.14952800000037</v>
      </c>
      <c r="C8" s="156">
        <v>526.59657500000003</v>
      </c>
      <c r="D8" s="224">
        <v>448.24790599999989</v>
      </c>
      <c r="E8" s="223">
        <v>341.06819499999989</v>
      </c>
      <c r="F8" s="156">
        <v>193.61579300000002</v>
      </c>
      <c r="G8" s="224">
        <v>128.33256599999996</v>
      </c>
      <c r="H8" s="288">
        <v>0</v>
      </c>
      <c r="I8" s="289">
        <v>0</v>
      </c>
      <c r="J8" s="290">
        <v>0</v>
      </c>
      <c r="K8" s="288">
        <v>0</v>
      </c>
      <c r="L8" s="289">
        <v>0</v>
      </c>
      <c r="M8" s="290">
        <v>0</v>
      </c>
      <c r="N8" s="149">
        <f t="shared" si="4"/>
        <v>2362.0105630000003</v>
      </c>
      <c r="P8" s="8"/>
      <c r="Q8" s="101"/>
      <c r="R8" s="101"/>
      <c r="S8" s="101"/>
      <c r="T8" s="101"/>
      <c r="U8" s="38"/>
    </row>
    <row r="9" spans="1:21" x14ac:dyDescent="0.2">
      <c r="A9" s="127" t="s">
        <v>100</v>
      </c>
      <c r="B9" s="223">
        <v>889.35278899999969</v>
      </c>
      <c r="C9" s="156">
        <v>668.07207300000016</v>
      </c>
      <c r="D9" s="224">
        <v>483.97595400000012</v>
      </c>
      <c r="E9" s="223">
        <v>370.15465799999998</v>
      </c>
      <c r="F9" s="156">
        <v>232.59264000000005</v>
      </c>
      <c r="G9" s="224">
        <v>167.29396600000004</v>
      </c>
      <c r="H9" s="288">
        <v>0</v>
      </c>
      <c r="I9" s="289">
        <v>0</v>
      </c>
      <c r="J9" s="290">
        <v>0</v>
      </c>
      <c r="K9" s="288">
        <v>0</v>
      </c>
      <c r="L9" s="289">
        <v>0</v>
      </c>
      <c r="M9" s="290">
        <v>0</v>
      </c>
      <c r="N9" s="149">
        <f t="shared" si="4"/>
        <v>2811.4420799999998</v>
      </c>
      <c r="P9" s="8"/>
      <c r="Q9" s="101"/>
      <c r="R9" s="101"/>
      <c r="S9" s="101"/>
      <c r="T9" s="101"/>
      <c r="U9" s="38"/>
    </row>
    <row r="10" spans="1:21" x14ac:dyDescent="0.2">
      <c r="A10" s="127" t="s">
        <v>101</v>
      </c>
      <c r="B10" s="223">
        <v>519.35094499999991</v>
      </c>
      <c r="C10" s="156">
        <v>386.02623800000003</v>
      </c>
      <c r="D10" s="224">
        <v>346.94735000000003</v>
      </c>
      <c r="E10" s="223">
        <v>273.97561000000002</v>
      </c>
      <c r="F10" s="156">
        <v>180.46657400000001</v>
      </c>
      <c r="G10" s="224">
        <v>96.923390000000012</v>
      </c>
      <c r="H10" s="288">
        <v>0</v>
      </c>
      <c r="I10" s="289">
        <v>0</v>
      </c>
      <c r="J10" s="290">
        <v>0</v>
      </c>
      <c r="K10" s="288">
        <v>0</v>
      </c>
      <c r="L10" s="289">
        <v>0</v>
      </c>
      <c r="M10" s="290">
        <v>0</v>
      </c>
      <c r="N10" s="149">
        <f t="shared" si="4"/>
        <v>1803.6901069999999</v>
      </c>
      <c r="P10" s="8"/>
      <c r="Q10" s="101"/>
      <c r="R10" s="101"/>
      <c r="S10" s="101"/>
      <c r="T10" s="101"/>
      <c r="U10" s="38"/>
    </row>
    <row r="11" spans="1:21" x14ac:dyDescent="0.2">
      <c r="A11" s="127" t="s">
        <v>127</v>
      </c>
      <c r="B11" s="223">
        <v>277.93078699999995</v>
      </c>
      <c r="C11" s="156">
        <v>211.16449900000003</v>
      </c>
      <c r="D11" s="224">
        <v>172.79278100000005</v>
      </c>
      <c r="E11" s="223">
        <v>131.45724999999999</v>
      </c>
      <c r="F11" s="156">
        <v>76.292701999999991</v>
      </c>
      <c r="G11" s="224">
        <v>45.021883000000003</v>
      </c>
      <c r="H11" s="288">
        <v>0</v>
      </c>
      <c r="I11" s="289">
        <v>0</v>
      </c>
      <c r="J11" s="290">
        <v>0</v>
      </c>
      <c r="K11" s="288">
        <v>0</v>
      </c>
      <c r="L11" s="289">
        <v>0</v>
      </c>
      <c r="M11" s="290">
        <v>0</v>
      </c>
      <c r="N11" s="149">
        <f t="shared" si="4"/>
        <v>914.65990199999999</v>
      </c>
      <c r="P11" s="8"/>
      <c r="Q11" s="101"/>
      <c r="R11" s="101"/>
      <c r="S11" s="101"/>
      <c r="T11" s="101"/>
      <c r="U11" s="38"/>
    </row>
    <row r="12" spans="1:21" x14ac:dyDescent="0.2">
      <c r="A12" s="127" t="s">
        <v>102</v>
      </c>
      <c r="B12" s="223">
        <v>414.13928600000003</v>
      </c>
      <c r="C12" s="156">
        <v>333.95544899999999</v>
      </c>
      <c r="D12" s="224">
        <v>278.16828499999997</v>
      </c>
      <c r="E12" s="223">
        <v>227.20299799999998</v>
      </c>
      <c r="F12" s="156">
        <v>151.552628</v>
      </c>
      <c r="G12" s="224">
        <v>111.52492100000001</v>
      </c>
      <c r="H12" s="288">
        <v>0</v>
      </c>
      <c r="I12" s="289">
        <v>0</v>
      </c>
      <c r="J12" s="290">
        <v>0</v>
      </c>
      <c r="K12" s="288">
        <v>0</v>
      </c>
      <c r="L12" s="289">
        <v>0</v>
      </c>
      <c r="M12" s="290">
        <v>0</v>
      </c>
      <c r="N12" s="149">
        <f t="shared" si="4"/>
        <v>1516.5435669999997</v>
      </c>
      <c r="P12" s="8"/>
      <c r="Q12" s="101"/>
      <c r="R12" s="101"/>
      <c r="S12" s="101"/>
      <c r="T12" s="101"/>
      <c r="U12" s="38"/>
    </row>
    <row r="13" spans="1:21" x14ac:dyDescent="0.2">
      <c r="A13" s="127" t="s">
        <v>103</v>
      </c>
      <c r="B13" s="223">
        <v>310.96198800000002</v>
      </c>
      <c r="C13" s="156">
        <v>236.44958099999997</v>
      </c>
      <c r="D13" s="224">
        <v>190.72623400000003</v>
      </c>
      <c r="E13" s="223">
        <v>149.07191500000002</v>
      </c>
      <c r="F13" s="156">
        <v>71.931888000000001</v>
      </c>
      <c r="G13" s="224">
        <v>47.15971900000001</v>
      </c>
      <c r="H13" s="288">
        <v>0</v>
      </c>
      <c r="I13" s="289">
        <v>0</v>
      </c>
      <c r="J13" s="290">
        <v>0</v>
      </c>
      <c r="K13" s="288">
        <v>0</v>
      </c>
      <c r="L13" s="289">
        <v>0</v>
      </c>
      <c r="M13" s="290">
        <v>0</v>
      </c>
      <c r="N13" s="149">
        <f t="shared" si="4"/>
        <v>1006.301325</v>
      </c>
      <c r="P13" s="8"/>
      <c r="Q13" s="101"/>
      <c r="R13" s="101"/>
      <c r="S13" s="101"/>
      <c r="T13" s="101"/>
      <c r="U13" s="38"/>
    </row>
    <row r="14" spans="1:21" x14ac:dyDescent="0.2">
      <c r="A14" s="127" t="s">
        <v>104</v>
      </c>
      <c r="B14" s="223">
        <v>1866.8933350000002</v>
      </c>
      <c r="C14" s="156">
        <v>1465.9422770000003</v>
      </c>
      <c r="D14" s="224">
        <v>1070.8168759999996</v>
      </c>
      <c r="E14" s="223">
        <v>877.3489050000004</v>
      </c>
      <c r="F14" s="156">
        <v>489.77140099999986</v>
      </c>
      <c r="G14" s="224">
        <v>304.89091599999995</v>
      </c>
      <c r="H14" s="288">
        <v>0</v>
      </c>
      <c r="I14" s="289">
        <v>0</v>
      </c>
      <c r="J14" s="290">
        <v>0</v>
      </c>
      <c r="K14" s="288">
        <v>0</v>
      </c>
      <c r="L14" s="289">
        <v>0</v>
      </c>
      <c r="M14" s="290">
        <v>0</v>
      </c>
      <c r="N14" s="149">
        <f t="shared" si="4"/>
        <v>6075.6637100000016</v>
      </c>
      <c r="P14" s="8"/>
      <c r="Q14" s="101"/>
      <c r="R14" s="101"/>
      <c r="S14" s="101"/>
      <c r="T14" s="101"/>
      <c r="U14" s="38"/>
    </row>
    <row r="15" spans="1:21" x14ac:dyDescent="0.2">
      <c r="A15" s="127" t="s">
        <v>105</v>
      </c>
      <c r="B15" s="223">
        <v>529.68967300000008</v>
      </c>
      <c r="C15" s="156">
        <v>416.46208300000001</v>
      </c>
      <c r="D15" s="224">
        <v>303.56270499999994</v>
      </c>
      <c r="E15" s="223">
        <v>236.50694400000003</v>
      </c>
      <c r="F15" s="156">
        <v>144.22195600000003</v>
      </c>
      <c r="G15" s="224">
        <v>93.330136999999993</v>
      </c>
      <c r="H15" s="288">
        <v>0</v>
      </c>
      <c r="I15" s="289">
        <v>0</v>
      </c>
      <c r="J15" s="290">
        <v>0</v>
      </c>
      <c r="K15" s="288">
        <v>0</v>
      </c>
      <c r="L15" s="289">
        <v>0</v>
      </c>
      <c r="M15" s="290">
        <v>0</v>
      </c>
      <c r="N15" s="149">
        <f t="shared" si="4"/>
        <v>1723.773498</v>
      </c>
      <c r="P15" s="8"/>
      <c r="Q15" s="101"/>
      <c r="R15" s="101"/>
      <c r="S15" s="101"/>
      <c r="T15" s="101"/>
      <c r="U15" s="38"/>
    </row>
    <row r="16" spans="1:21" x14ac:dyDescent="0.2">
      <c r="A16" s="127" t="s">
        <v>106</v>
      </c>
      <c r="B16" s="223">
        <v>770.24436000000014</v>
      </c>
      <c r="C16" s="156">
        <v>558.56896199999994</v>
      </c>
      <c r="D16" s="224">
        <v>449.09014500000001</v>
      </c>
      <c r="E16" s="223">
        <v>330.646164</v>
      </c>
      <c r="F16" s="156">
        <v>176.35699400000001</v>
      </c>
      <c r="G16" s="224">
        <v>102.07199299999999</v>
      </c>
      <c r="H16" s="288">
        <v>0</v>
      </c>
      <c r="I16" s="289">
        <v>0</v>
      </c>
      <c r="J16" s="290">
        <v>0</v>
      </c>
      <c r="K16" s="288">
        <v>0</v>
      </c>
      <c r="L16" s="289">
        <v>0</v>
      </c>
      <c r="M16" s="290">
        <v>0</v>
      </c>
      <c r="N16" s="149">
        <f t="shared" si="4"/>
        <v>2386.9786180000001</v>
      </c>
      <c r="P16" s="8"/>
      <c r="Q16" s="101"/>
      <c r="R16" s="101"/>
      <c r="S16" s="101"/>
      <c r="T16" s="101"/>
      <c r="U16" s="38"/>
    </row>
    <row r="17" spans="1:21" x14ac:dyDescent="0.2">
      <c r="A17" s="127" t="s">
        <v>107</v>
      </c>
      <c r="B17" s="223">
        <v>703.85453500000006</v>
      </c>
      <c r="C17" s="156">
        <v>521.08743300000003</v>
      </c>
      <c r="D17" s="224">
        <v>436.68019299999986</v>
      </c>
      <c r="E17" s="223">
        <v>326.7859269999999</v>
      </c>
      <c r="F17" s="156">
        <v>175.692114</v>
      </c>
      <c r="G17" s="224">
        <v>107.82230899999998</v>
      </c>
      <c r="H17" s="288">
        <v>0</v>
      </c>
      <c r="I17" s="289">
        <v>0</v>
      </c>
      <c r="J17" s="290">
        <v>0</v>
      </c>
      <c r="K17" s="288">
        <v>0</v>
      </c>
      <c r="L17" s="289">
        <v>0</v>
      </c>
      <c r="M17" s="290">
        <v>0</v>
      </c>
      <c r="N17" s="149">
        <f t="shared" si="4"/>
        <v>2271.9225110000002</v>
      </c>
      <c r="P17" s="8"/>
      <c r="Q17" s="101"/>
      <c r="R17" s="101"/>
      <c r="S17" s="101"/>
      <c r="T17" s="101"/>
      <c r="U17" s="38"/>
    </row>
    <row r="18" spans="1:21" x14ac:dyDescent="0.2">
      <c r="A18" s="127" t="s">
        <v>108</v>
      </c>
      <c r="B18" s="223">
        <v>2901.571824000001</v>
      </c>
      <c r="C18" s="156">
        <v>2160.761724</v>
      </c>
      <c r="D18" s="224">
        <v>1917.0817439999989</v>
      </c>
      <c r="E18" s="223">
        <v>1414.0476960000003</v>
      </c>
      <c r="F18" s="156">
        <v>946.64831299999992</v>
      </c>
      <c r="G18" s="224">
        <v>691.57406499999991</v>
      </c>
      <c r="H18" s="288">
        <v>0</v>
      </c>
      <c r="I18" s="289">
        <v>0</v>
      </c>
      <c r="J18" s="290">
        <v>0</v>
      </c>
      <c r="K18" s="288">
        <v>0</v>
      </c>
      <c r="L18" s="289">
        <v>0</v>
      </c>
      <c r="M18" s="290">
        <v>0</v>
      </c>
      <c r="N18" s="149">
        <f t="shared" si="4"/>
        <v>10031.685366</v>
      </c>
      <c r="P18" s="8"/>
      <c r="Q18" s="101"/>
      <c r="R18" s="101"/>
      <c r="S18" s="101"/>
      <c r="T18" s="101"/>
      <c r="U18" s="38"/>
    </row>
    <row r="19" spans="1:21" x14ac:dyDescent="0.2">
      <c r="A19" s="127" t="s">
        <v>109</v>
      </c>
      <c r="B19" s="223">
        <v>1684.708766</v>
      </c>
      <c r="C19" s="156">
        <v>1300.4542010000002</v>
      </c>
      <c r="D19" s="224">
        <v>1180.8325799999996</v>
      </c>
      <c r="E19" s="223">
        <v>930.30216200000007</v>
      </c>
      <c r="F19" s="156">
        <v>672.68218600000034</v>
      </c>
      <c r="G19" s="224">
        <v>499.32091199999996</v>
      </c>
      <c r="H19" s="288">
        <v>0</v>
      </c>
      <c r="I19" s="289">
        <v>0</v>
      </c>
      <c r="J19" s="290">
        <v>0</v>
      </c>
      <c r="K19" s="288">
        <v>0</v>
      </c>
      <c r="L19" s="289">
        <v>0</v>
      </c>
      <c r="M19" s="290">
        <v>0</v>
      </c>
      <c r="N19" s="149">
        <f t="shared" si="4"/>
        <v>6268.3008069999996</v>
      </c>
      <c r="P19" s="8"/>
      <c r="Q19" s="101"/>
      <c r="R19" s="101"/>
      <c r="S19" s="101"/>
      <c r="T19" s="101"/>
      <c r="U19" s="38"/>
    </row>
    <row r="20" spans="1:21" x14ac:dyDescent="0.2">
      <c r="A20" s="127" t="s">
        <v>110</v>
      </c>
      <c r="B20" s="223">
        <v>516.98382400000003</v>
      </c>
      <c r="C20" s="156">
        <v>415.55507399999999</v>
      </c>
      <c r="D20" s="224">
        <v>325.76817999999992</v>
      </c>
      <c r="E20" s="223">
        <v>259.91576300000003</v>
      </c>
      <c r="F20" s="156">
        <v>170.00823499999998</v>
      </c>
      <c r="G20" s="224">
        <v>135.42425400000002</v>
      </c>
      <c r="H20" s="288">
        <v>0</v>
      </c>
      <c r="I20" s="289">
        <v>0</v>
      </c>
      <c r="J20" s="290">
        <v>0</v>
      </c>
      <c r="K20" s="288">
        <v>0</v>
      </c>
      <c r="L20" s="289">
        <v>0</v>
      </c>
      <c r="M20" s="290">
        <v>0</v>
      </c>
      <c r="N20" s="149">
        <f t="shared" si="4"/>
        <v>1823.6553299999998</v>
      </c>
      <c r="P20" s="8"/>
      <c r="Q20" s="101"/>
      <c r="R20" s="101"/>
      <c r="S20" s="101"/>
      <c r="T20" s="101"/>
      <c r="U20" s="38"/>
    </row>
    <row r="21" spans="1:21" x14ac:dyDescent="0.2">
      <c r="A21" s="4"/>
      <c r="N21" s="3"/>
      <c r="P21" s="1"/>
      <c r="Q21" s="1"/>
      <c r="R21" s="1"/>
      <c r="S21" s="1"/>
      <c r="T21" s="1"/>
      <c r="U21" s="111"/>
    </row>
    <row r="22" spans="1:21" x14ac:dyDescent="0.2">
      <c r="A22" s="10" t="s">
        <v>128</v>
      </c>
      <c r="B22" s="23">
        <v>622.64244600000006</v>
      </c>
      <c r="P22" s="8"/>
      <c r="U22" s="107"/>
    </row>
    <row r="23" spans="1:21" x14ac:dyDescent="0.2">
      <c r="A23" s="10" t="s">
        <v>99</v>
      </c>
      <c r="B23" s="23">
        <v>663.01655399999981</v>
      </c>
    </row>
    <row r="24" spans="1:21" x14ac:dyDescent="0.2">
      <c r="A24" s="10" t="s">
        <v>100</v>
      </c>
      <c r="B24" s="23">
        <v>770.04126400000007</v>
      </c>
    </row>
    <row r="25" spans="1:21" x14ac:dyDescent="0.2">
      <c r="A25" s="10" t="s">
        <v>101</v>
      </c>
      <c r="B25" s="23">
        <v>551.36557400000004</v>
      </c>
    </row>
    <row r="26" spans="1:21" x14ac:dyDescent="0.2">
      <c r="A26" s="10" t="s">
        <v>127</v>
      </c>
      <c r="B26" s="23">
        <v>252.77183499999998</v>
      </c>
    </row>
    <row r="27" spans="1:21" x14ac:dyDescent="0.2">
      <c r="A27" s="10" t="s">
        <v>102</v>
      </c>
      <c r="B27" s="23">
        <v>490.28054700000001</v>
      </c>
    </row>
    <row r="28" spans="1:21" x14ac:dyDescent="0.2">
      <c r="A28" s="10" t="s">
        <v>103</v>
      </c>
      <c r="B28" s="23">
        <v>268.163522</v>
      </c>
    </row>
    <row r="29" spans="1:21" x14ac:dyDescent="0.2">
      <c r="A29" s="10" t="s">
        <v>104</v>
      </c>
      <c r="B29" s="23">
        <v>1672.0112220000001</v>
      </c>
    </row>
    <row r="30" spans="1:21" x14ac:dyDescent="0.2">
      <c r="A30" s="10" t="s">
        <v>105</v>
      </c>
      <c r="B30" s="23">
        <v>474.05903700000005</v>
      </c>
    </row>
    <row r="31" spans="1:21" x14ac:dyDescent="0.2">
      <c r="A31" s="10" t="s">
        <v>106</v>
      </c>
      <c r="B31" s="23">
        <v>609.07515100000001</v>
      </c>
    </row>
    <row r="32" spans="1:21" x14ac:dyDescent="0.2">
      <c r="A32" s="10" t="s">
        <v>107</v>
      </c>
      <c r="B32" s="23">
        <v>610.30034999999987</v>
      </c>
    </row>
    <row r="33" spans="1:2" x14ac:dyDescent="0.2">
      <c r="A33" s="10" t="s">
        <v>108</v>
      </c>
      <c r="B33" s="23">
        <v>3052.270074</v>
      </c>
    </row>
    <row r="34" spans="1:2" x14ac:dyDescent="0.2">
      <c r="A34" s="10" t="s">
        <v>109</v>
      </c>
      <c r="B34" s="23">
        <v>2102.3052600000005</v>
      </c>
    </row>
    <row r="35" spans="1:2" x14ac:dyDescent="0.2">
      <c r="A35" s="10" t="s">
        <v>110</v>
      </c>
      <c r="B35" s="23">
        <v>565.348252</v>
      </c>
    </row>
  </sheetData>
  <sortState xmlns:xlrd2="http://schemas.microsoft.com/office/spreadsheetml/2017/richdata2" ref="A7:N20">
    <sortCondition ref="A7"/>
  </sortState>
  <mergeCells count="11">
    <mergeCell ref="N5:N6"/>
    <mergeCell ref="A3:A4"/>
    <mergeCell ref="B3:D3"/>
    <mergeCell ref="E3:G3"/>
    <mergeCell ref="H3:J3"/>
    <mergeCell ref="K3:M3"/>
    <mergeCell ref="A5:A6"/>
    <mergeCell ref="B5:D5"/>
    <mergeCell ref="E5:G5"/>
    <mergeCell ref="H5:J5"/>
    <mergeCell ref="K5:M5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6"/>
  <dimension ref="A1:T42"/>
  <sheetViews>
    <sheetView showGridLines="0" zoomScaleNormal="100" zoomScaleSheetLayoutView="100" workbookViewId="0">
      <selection activeCell="U32" sqref="U32"/>
    </sheetView>
  </sheetViews>
  <sheetFormatPr defaultColWidth="9.140625" defaultRowHeight="12.75" x14ac:dyDescent="0.2"/>
  <cols>
    <col min="1" max="1" width="30.85546875" style="2" customWidth="1"/>
    <col min="2" max="15" width="7.42578125" style="2" customWidth="1"/>
    <col min="16" max="16" width="9.140625" style="2" customWidth="1"/>
    <col min="17" max="16384" width="9.140625" style="2"/>
  </cols>
  <sheetData>
    <row r="1" spans="1:20" s="60" customFormat="1" ht="18" x14ac:dyDescent="0.25">
      <c r="A1" s="185" t="s">
        <v>339</v>
      </c>
      <c r="B1" s="21"/>
      <c r="C1" s="21"/>
      <c r="D1" s="21"/>
      <c r="E1" s="21"/>
      <c r="G1" s="21"/>
      <c r="H1" s="21"/>
      <c r="I1" s="21"/>
      <c r="J1" s="21"/>
      <c r="K1" s="21"/>
      <c r="L1" s="21"/>
      <c r="M1" s="21"/>
      <c r="N1" s="21"/>
      <c r="P1" s="188" t="str">
        <f>'3'!N1</f>
        <v>IV. čtvrtletí 2023</v>
      </c>
    </row>
    <row r="2" spans="1:20" s="7" customFormat="1" ht="6" customHeight="1" x14ac:dyDescent="0.2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20" s="7" customFormat="1" ht="12" customHeight="1" x14ac:dyDescent="0.2">
      <c r="A3" s="171">
        <v>2026</v>
      </c>
      <c r="B3" s="157" t="s">
        <v>85</v>
      </c>
      <c r="C3" s="157" t="s">
        <v>76</v>
      </c>
      <c r="D3" s="157" t="s">
        <v>77</v>
      </c>
      <c r="E3" s="157" t="s">
        <v>78</v>
      </c>
      <c r="F3" s="157" t="s">
        <v>88</v>
      </c>
      <c r="G3" s="157" t="s">
        <v>79</v>
      </c>
      <c r="H3" s="157" t="s">
        <v>80</v>
      </c>
      <c r="I3" s="157" t="s">
        <v>81</v>
      </c>
      <c r="J3" s="157" t="s">
        <v>82</v>
      </c>
      <c r="K3" s="157" t="s">
        <v>83</v>
      </c>
      <c r="L3" s="157" t="s">
        <v>84</v>
      </c>
      <c r="M3" s="157" t="s">
        <v>86</v>
      </c>
      <c r="N3" s="157" t="s">
        <v>87</v>
      </c>
      <c r="O3" s="157" t="s">
        <v>89</v>
      </c>
      <c r="P3" s="157" t="s">
        <v>7</v>
      </c>
    </row>
    <row r="4" spans="1:20" s="7" customFormat="1" ht="12" customHeight="1" x14ac:dyDescent="0.2">
      <c r="A4" s="128" t="s">
        <v>116</v>
      </c>
      <c r="B4" s="152">
        <f>SUM(B5:B20)</f>
        <v>622.64244600000029</v>
      </c>
      <c r="C4" s="152">
        <f>SUM(C5:C20)</f>
        <v>663.01655400000004</v>
      </c>
      <c r="D4" s="152">
        <f t="shared" ref="D4:P4" si="0">SUM(D5:D20)</f>
        <v>770.04126399999996</v>
      </c>
      <c r="E4" s="152">
        <f t="shared" si="0"/>
        <v>551.36557399999992</v>
      </c>
      <c r="F4" s="152">
        <f>SUM(F5:F20)</f>
        <v>252.77183499999995</v>
      </c>
      <c r="G4" s="152">
        <f t="shared" si="0"/>
        <v>490.28054700000001</v>
      </c>
      <c r="H4" s="152">
        <f t="shared" si="0"/>
        <v>268.16352199999994</v>
      </c>
      <c r="I4" s="152">
        <f t="shared" si="0"/>
        <v>1672.0112220000001</v>
      </c>
      <c r="J4" s="152">
        <f t="shared" si="0"/>
        <v>474.05903699999999</v>
      </c>
      <c r="K4" s="152">
        <f t="shared" si="0"/>
        <v>609.07515100000001</v>
      </c>
      <c r="L4" s="152">
        <f t="shared" si="0"/>
        <v>610.30034999999998</v>
      </c>
      <c r="M4" s="152">
        <f t="shared" si="0"/>
        <v>3052.2700739999991</v>
      </c>
      <c r="N4" s="152">
        <f t="shared" si="0"/>
        <v>2102.3052600000001</v>
      </c>
      <c r="O4" s="152">
        <f t="shared" si="0"/>
        <v>565.348252</v>
      </c>
      <c r="P4" s="152">
        <f t="shared" si="0"/>
        <v>12703.651088000001</v>
      </c>
    </row>
    <row r="5" spans="1:20" s="7" customFormat="1" ht="12" customHeight="1" x14ac:dyDescent="0.2">
      <c r="A5" s="127" t="s">
        <v>40</v>
      </c>
      <c r="B5" s="156">
        <v>0</v>
      </c>
      <c r="C5" s="156">
        <v>299.30231000000009</v>
      </c>
      <c r="D5" s="156">
        <v>130.76512</v>
      </c>
      <c r="E5" s="156">
        <v>72.396034999999998</v>
      </c>
      <c r="F5" s="156">
        <v>106.982643</v>
      </c>
      <c r="G5" s="156">
        <v>132.86936300000002</v>
      </c>
      <c r="H5" s="156">
        <v>0.86375000000000002</v>
      </c>
      <c r="I5" s="156">
        <v>177.22813799999997</v>
      </c>
      <c r="J5" s="156">
        <v>28.695727999999999</v>
      </c>
      <c r="K5" s="156">
        <v>14.901285999999999</v>
      </c>
      <c r="L5" s="156">
        <v>178.86959200000001</v>
      </c>
      <c r="M5" s="156">
        <v>255.29911300000003</v>
      </c>
      <c r="N5" s="156">
        <v>341.945221</v>
      </c>
      <c r="O5" s="156">
        <v>221.578203</v>
      </c>
      <c r="P5" s="149">
        <f>SUM(B5:O5)</f>
        <v>1961.6965020000002</v>
      </c>
      <c r="T5" s="8"/>
    </row>
    <row r="6" spans="1:20" s="7" customFormat="1" ht="12" customHeight="1" x14ac:dyDescent="0.2">
      <c r="A6" s="127" t="s">
        <v>39</v>
      </c>
      <c r="B6" s="156">
        <v>9.1418799999999987</v>
      </c>
      <c r="C6" s="156">
        <v>19.386230999999999</v>
      </c>
      <c r="D6" s="156">
        <v>15.799113000000002</v>
      </c>
      <c r="E6" s="156">
        <v>0.872</v>
      </c>
      <c r="F6" s="156">
        <v>6.6485440000000002</v>
      </c>
      <c r="G6" s="156">
        <v>6.1440000000000001</v>
      </c>
      <c r="H6" s="156">
        <v>1.7712100000000002</v>
      </c>
      <c r="I6" s="156">
        <v>0.44397699999999996</v>
      </c>
      <c r="J6" s="156">
        <v>7.2153269999999994</v>
      </c>
      <c r="K6" s="156">
        <v>10.536979000000001</v>
      </c>
      <c r="L6" s="156">
        <v>7.5253199999999998</v>
      </c>
      <c r="M6" s="156">
        <v>10.685286000000001</v>
      </c>
      <c r="N6" s="156">
        <v>4.0225090000000003</v>
      </c>
      <c r="O6" s="156">
        <v>1.2577100000000001</v>
      </c>
      <c r="P6" s="149">
        <f t="shared" ref="P6:P20" si="1">SUM(B6:O6)</f>
        <v>101.450086</v>
      </c>
      <c r="T6" s="8"/>
    </row>
    <row r="7" spans="1:20" s="7" customFormat="1" ht="12" customHeight="1" x14ac:dyDescent="0.2">
      <c r="A7" s="127" t="s">
        <v>38</v>
      </c>
      <c r="B7" s="156">
        <v>0</v>
      </c>
      <c r="C7" s="156">
        <v>0</v>
      </c>
      <c r="D7" s="156">
        <v>0</v>
      </c>
      <c r="E7" s="156">
        <v>0</v>
      </c>
      <c r="F7" s="156">
        <v>0</v>
      </c>
      <c r="G7" s="156">
        <v>9.8349999999999993E-2</v>
      </c>
      <c r="H7" s="156">
        <v>0</v>
      </c>
      <c r="I7" s="156">
        <v>747.92553199999998</v>
      </c>
      <c r="J7" s="156">
        <v>0</v>
      </c>
      <c r="K7" s="156">
        <v>0</v>
      </c>
      <c r="L7" s="156">
        <v>0</v>
      </c>
      <c r="M7" s="156">
        <v>0</v>
      </c>
      <c r="N7" s="156">
        <v>0.50118999999999991</v>
      </c>
      <c r="O7" s="156">
        <v>8.1886899999999994</v>
      </c>
      <c r="P7" s="149">
        <f t="shared" si="1"/>
        <v>756.71376199999986</v>
      </c>
      <c r="T7" s="8"/>
    </row>
    <row r="8" spans="1:20" s="7" customFormat="1" ht="12" customHeight="1" x14ac:dyDescent="0.2">
      <c r="A8" s="127" t="s">
        <v>60</v>
      </c>
      <c r="B8" s="149">
        <v>0.57599999999999996</v>
      </c>
      <c r="C8" s="149">
        <v>8.9570000000000011E-2</v>
      </c>
      <c r="D8" s="149">
        <v>2.8769999999999998</v>
      </c>
      <c r="E8" s="149">
        <v>1.8094699999999997</v>
      </c>
      <c r="F8" s="149">
        <v>0.67773000000000017</v>
      </c>
      <c r="G8" s="149">
        <v>1.2363000000000002</v>
      </c>
      <c r="H8" s="149">
        <v>7.2472999999999992</v>
      </c>
      <c r="I8" s="149">
        <v>2.0119999999999999E-3</v>
      </c>
      <c r="J8" s="149">
        <v>8.0500000000000002E-2</v>
      </c>
      <c r="K8" s="149">
        <v>4.3129999999999997</v>
      </c>
      <c r="L8" s="149">
        <v>0.99171000000000009</v>
      </c>
      <c r="M8" s="149">
        <v>2.1480900000000003</v>
      </c>
      <c r="N8" s="149">
        <v>0.113389</v>
      </c>
      <c r="O8" s="156">
        <v>1.8700000000000001E-3</v>
      </c>
      <c r="P8" s="149">
        <f t="shared" si="1"/>
        <v>22.163941000000001</v>
      </c>
      <c r="T8" s="8"/>
    </row>
    <row r="9" spans="1:20" s="7" customFormat="1" ht="12" customHeight="1" x14ac:dyDescent="0.2">
      <c r="A9" s="127" t="s">
        <v>61</v>
      </c>
      <c r="B9" s="149">
        <v>7.7001199999999992</v>
      </c>
      <c r="C9" s="149">
        <v>0</v>
      </c>
      <c r="D9" s="149">
        <v>0.11600000000000001</v>
      </c>
      <c r="E9" s="149">
        <v>0.43354300000000001</v>
      </c>
      <c r="F9" s="149">
        <v>0.92401000000000011</v>
      </c>
      <c r="G9" s="149">
        <v>0</v>
      </c>
      <c r="H9" s="149">
        <v>0</v>
      </c>
      <c r="I9" s="149">
        <v>0</v>
      </c>
      <c r="J9" s="149">
        <v>5.7799999999999997E-2</v>
      </c>
      <c r="K9" s="149">
        <v>0</v>
      </c>
      <c r="L9" s="149">
        <v>0.38300000000000001</v>
      </c>
      <c r="M9" s="149">
        <v>0</v>
      </c>
      <c r="N9" s="149">
        <v>0.4486</v>
      </c>
      <c r="O9" s="156">
        <v>0.57699999999999996</v>
      </c>
      <c r="P9" s="149">
        <f t="shared" si="1"/>
        <v>10.640073000000001</v>
      </c>
      <c r="T9" s="8"/>
    </row>
    <row r="10" spans="1:20" s="7" customFormat="1" ht="12" customHeight="1" x14ac:dyDescent="0.2">
      <c r="A10" s="127" t="s">
        <v>62</v>
      </c>
      <c r="B10" s="149">
        <v>0</v>
      </c>
      <c r="C10" s="149">
        <v>0</v>
      </c>
      <c r="D10" s="149">
        <v>0</v>
      </c>
      <c r="E10" s="149">
        <v>0.17661500000000002</v>
      </c>
      <c r="F10" s="149">
        <v>6.7810000000000009E-2</v>
      </c>
      <c r="G10" s="149">
        <v>5.9000000000000007E-3</v>
      </c>
      <c r="H10" s="149">
        <v>0</v>
      </c>
      <c r="I10" s="149">
        <v>0</v>
      </c>
      <c r="J10" s="149">
        <v>0</v>
      </c>
      <c r="K10" s="149">
        <v>0</v>
      </c>
      <c r="L10" s="149">
        <v>0</v>
      </c>
      <c r="M10" s="149">
        <v>0</v>
      </c>
      <c r="N10" s="149">
        <v>3.4000000000000002E-2</v>
      </c>
      <c r="O10" s="156">
        <v>0</v>
      </c>
      <c r="P10" s="149">
        <f t="shared" si="1"/>
        <v>0.28432500000000005</v>
      </c>
      <c r="T10" s="8"/>
    </row>
    <row r="11" spans="1:20" s="7" customFormat="1" ht="12" customHeight="1" x14ac:dyDescent="0.2">
      <c r="A11" s="127" t="s">
        <v>37</v>
      </c>
      <c r="B11" s="149">
        <v>0</v>
      </c>
      <c r="C11" s="149">
        <v>92.906594999999982</v>
      </c>
      <c r="D11" s="149">
        <v>0</v>
      </c>
      <c r="E11" s="149">
        <v>360.57997899999998</v>
      </c>
      <c r="F11" s="149">
        <v>11.897573</v>
      </c>
      <c r="G11" s="149">
        <v>190.65729000000002</v>
      </c>
      <c r="H11" s="149">
        <v>6.9488889999999994</v>
      </c>
      <c r="I11" s="149">
        <v>22.167459999999998</v>
      </c>
      <c r="J11" s="149">
        <v>204.38687800000002</v>
      </c>
      <c r="K11" s="149">
        <v>508.95454799999993</v>
      </c>
      <c r="L11" s="149">
        <v>247.156307</v>
      </c>
      <c r="M11" s="149">
        <v>1672.27622</v>
      </c>
      <c r="N11" s="149">
        <v>1547.4172770000002</v>
      </c>
      <c r="O11" s="156">
        <v>134.792057</v>
      </c>
      <c r="P11" s="149">
        <f t="shared" si="1"/>
        <v>5000.1410729999998</v>
      </c>
      <c r="T11" s="8"/>
    </row>
    <row r="12" spans="1:20" s="7" customFormat="1" ht="12" customHeight="1" x14ac:dyDescent="0.2">
      <c r="A12" s="127" t="s">
        <v>72</v>
      </c>
      <c r="B12" s="149">
        <v>0</v>
      </c>
      <c r="C12" s="149">
        <v>164.68734000000001</v>
      </c>
      <c r="D12" s="149">
        <v>0</v>
      </c>
      <c r="E12" s="149">
        <v>0</v>
      </c>
      <c r="F12" s="149">
        <v>6.4266199999999998</v>
      </c>
      <c r="G12" s="149">
        <v>0</v>
      </c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49">
        <v>0</v>
      </c>
      <c r="O12" s="156">
        <v>0</v>
      </c>
      <c r="P12" s="149">
        <f t="shared" si="1"/>
        <v>171.11396000000002</v>
      </c>
      <c r="T12" s="8"/>
    </row>
    <row r="13" spans="1:20" s="7" customFormat="1" ht="12" customHeight="1" x14ac:dyDescent="0.2">
      <c r="A13" s="127" t="s">
        <v>36</v>
      </c>
      <c r="B13" s="149">
        <v>0</v>
      </c>
      <c r="C13" s="149">
        <v>0</v>
      </c>
      <c r="D13" s="149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56">
        <v>0</v>
      </c>
      <c r="P13" s="149">
        <f t="shared" si="1"/>
        <v>0</v>
      </c>
      <c r="T13" s="8"/>
    </row>
    <row r="14" spans="1:20" s="7" customFormat="1" ht="12" customHeight="1" x14ac:dyDescent="0.2">
      <c r="A14" s="127" t="s">
        <v>35</v>
      </c>
      <c r="B14" s="149">
        <v>0</v>
      </c>
      <c r="C14" s="149">
        <v>0</v>
      </c>
      <c r="D14" s="149">
        <v>10.04027</v>
      </c>
      <c r="E14" s="149">
        <v>3.0661000000000001E-2</v>
      </c>
      <c r="F14" s="149">
        <v>3.6656500000000003</v>
      </c>
      <c r="G14" s="149">
        <v>0</v>
      </c>
      <c r="H14" s="149">
        <v>0.57940000000000003</v>
      </c>
      <c r="I14" s="149">
        <v>151.12532000000002</v>
      </c>
      <c r="J14" s="149">
        <v>0</v>
      </c>
      <c r="K14" s="149">
        <v>13.504</v>
      </c>
      <c r="L14" s="149">
        <v>0</v>
      </c>
      <c r="M14" s="149">
        <v>134.25299999999999</v>
      </c>
      <c r="N14" s="149">
        <v>0.32228000000000001</v>
      </c>
      <c r="O14" s="156">
        <v>6.09</v>
      </c>
      <c r="P14" s="149">
        <f t="shared" si="1"/>
        <v>319.61058099999997</v>
      </c>
      <c r="T14" s="8"/>
    </row>
    <row r="15" spans="1:20" s="7" customFormat="1" ht="12" customHeight="1" x14ac:dyDescent="0.2">
      <c r="A15" s="127" t="s">
        <v>34</v>
      </c>
      <c r="B15" s="149">
        <v>0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4.563111000000001</v>
      </c>
      <c r="N15" s="149">
        <v>0</v>
      </c>
      <c r="O15" s="156">
        <v>5.0860000000000003</v>
      </c>
      <c r="P15" s="149">
        <f t="shared" si="1"/>
        <v>9.6491110000000013</v>
      </c>
      <c r="T15" s="8"/>
    </row>
    <row r="16" spans="1:20" s="7" customFormat="1" ht="12" customHeight="1" x14ac:dyDescent="0.2">
      <c r="A16" s="127" t="s">
        <v>33</v>
      </c>
      <c r="B16" s="149">
        <v>187.29900000000001</v>
      </c>
      <c r="C16" s="149">
        <v>1.3706050000000001</v>
      </c>
      <c r="D16" s="149">
        <v>280.84671999999995</v>
      </c>
      <c r="E16" s="149">
        <v>0</v>
      </c>
      <c r="F16" s="149">
        <v>1.723797</v>
      </c>
      <c r="G16" s="149">
        <v>0</v>
      </c>
      <c r="H16" s="149">
        <v>91.768010000000004</v>
      </c>
      <c r="I16" s="149">
        <v>3.625</v>
      </c>
      <c r="J16" s="149">
        <v>66.539006999999998</v>
      </c>
      <c r="K16" s="149">
        <v>0</v>
      </c>
      <c r="L16" s="149">
        <v>79.412312999999997</v>
      </c>
      <c r="M16" s="149">
        <v>21.97</v>
      </c>
      <c r="N16" s="149">
        <v>0</v>
      </c>
      <c r="O16" s="156">
        <v>7.7157</v>
      </c>
      <c r="P16" s="149">
        <f t="shared" si="1"/>
        <v>742.27015199999994</v>
      </c>
      <c r="T16" s="8"/>
    </row>
    <row r="17" spans="1:20" s="7" customFormat="1" ht="12" customHeight="1" x14ac:dyDescent="0.2">
      <c r="A17" s="127" t="s">
        <v>32</v>
      </c>
      <c r="B17" s="149">
        <v>0</v>
      </c>
      <c r="C17" s="149">
        <v>6.6947000000000007E-2</v>
      </c>
      <c r="D17" s="149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269.16712999999993</v>
      </c>
      <c r="J17" s="149">
        <v>0</v>
      </c>
      <c r="K17" s="149">
        <v>0</v>
      </c>
      <c r="L17" s="149">
        <v>5.5E-2</v>
      </c>
      <c r="M17" s="149">
        <v>118.06130000000002</v>
      </c>
      <c r="N17" s="149">
        <v>0</v>
      </c>
      <c r="O17" s="156">
        <v>26.789000000000001</v>
      </c>
      <c r="P17" s="149">
        <f t="shared" si="1"/>
        <v>414.13937699999997</v>
      </c>
      <c r="T17" s="8"/>
    </row>
    <row r="18" spans="1:20" s="7" customFormat="1" ht="12" customHeight="1" x14ac:dyDescent="0.2">
      <c r="A18" s="127" t="s">
        <v>3</v>
      </c>
      <c r="B18" s="149">
        <v>0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56">
        <v>0.28148800000000002</v>
      </c>
      <c r="P18" s="149">
        <f t="shared" si="1"/>
        <v>0.28148800000000002</v>
      </c>
      <c r="T18" s="8"/>
    </row>
    <row r="19" spans="1:20" s="7" customFormat="1" ht="12" customHeight="1" x14ac:dyDescent="0.2">
      <c r="A19" s="127" t="s">
        <v>31</v>
      </c>
      <c r="B19" s="149">
        <v>0</v>
      </c>
      <c r="C19" s="149">
        <v>4.0350650000000003</v>
      </c>
      <c r="D19" s="149">
        <v>3.9876999999999996E-2</v>
      </c>
      <c r="E19" s="149">
        <v>0</v>
      </c>
      <c r="F19" s="149">
        <v>2.1000000000000001E-2</v>
      </c>
      <c r="G19" s="149">
        <v>1.9309999999999997E-2</v>
      </c>
      <c r="H19" s="149">
        <v>0.95</v>
      </c>
      <c r="I19" s="149">
        <v>1.681554</v>
      </c>
      <c r="J19" s="149">
        <v>1.9091739999999999</v>
      </c>
      <c r="K19" s="149">
        <v>3.1545000000000004E-2</v>
      </c>
      <c r="L19" s="149">
        <v>0.54432700000000001</v>
      </c>
      <c r="M19" s="149">
        <v>2.6071569999999999</v>
      </c>
      <c r="N19" s="149">
        <v>0.26901800000000003</v>
      </c>
      <c r="O19" s="156">
        <v>0.21484</v>
      </c>
      <c r="P19" s="149">
        <f t="shared" si="1"/>
        <v>12.322867000000002</v>
      </c>
      <c r="T19" s="8"/>
    </row>
    <row r="20" spans="1:20" s="7" customFormat="1" ht="12" customHeight="1" x14ac:dyDescent="0.2">
      <c r="A20" s="127" t="s">
        <v>30</v>
      </c>
      <c r="B20" s="149">
        <v>417.92544600000025</v>
      </c>
      <c r="C20" s="149">
        <v>81.171891000000002</v>
      </c>
      <c r="D20" s="149">
        <v>329.557164</v>
      </c>
      <c r="E20" s="149">
        <v>115.06727100000001</v>
      </c>
      <c r="F20" s="149">
        <v>113.736458</v>
      </c>
      <c r="G20" s="149">
        <v>159.25003399999997</v>
      </c>
      <c r="H20" s="149">
        <v>158.03496299999995</v>
      </c>
      <c r="I20" s="149">
        <v>298.64509900000013</v>
      </c>
      <c r="J20" s="149">
        <v>165.174623</v>
      </c>
      <c r="K20" s="149">
        <v>56.833793</v>
      </c>
      <c r="L20" s="149">
        <v>95.362781000000012</v>
      </c>
      <c r="M20" s="149">
        <v>830.40679699999987</v>
      </c>
      <c r="N20" s="149">
        <v>207.23177599999997</v>
      </c>
      <c r="O20" s="156">
        <v>152.77569399999999</v>
      </c>
      <c r="P20" s="149">
        <f t="shared" si="1"/>
        <v>3181.1737900000003</v>
      </c>
      <c r="T20" s="8"/>
    </row>
    <row r="21" spans="1:20" s="4" customFormat="1" ht="11.25" x14ac:dyDescent="0.2">
      <c r="P21" s="3"/>
    </row>
    <row r="22" spans="1:20" s="7" customFormat="1" x14ac:dyDescent="0.2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1"/>
    </row>
    <row r="23" spans="1:20" s="7" customFormat="1" x14ac:dyDescent="0.2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20" s="7" customFormat="1" x14ac:dyDescent="0.2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3"/>
    </row>
    <row r="25" spans="1:20" s="7" customFormat="1" x14ac:dyDescent="0.2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3"/>
    </row>
    <row r="26" spans="1:20" s="7" customFormat="1" x14ac:dyDescent="0.2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S26" s="8"/>
    </row>
    <row r="27" spans="1:20" s="7" customFormat="1" x14ac:dyDescent="0.2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20" s="7" customFormat="1" x14ac:dyDescent="0.2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20" s="7" customFormat="1" x14ac:dyDescent="0.2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20" s="7" customFormat="1" x14ac:dyDescent="0.2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20" s="7" customFormat="1" x14ac:dyDescent="0.2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20" s="7" customFormat="1" x14ac:dyDescent="0.2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s="7" customFormat="1" x14ac:dyDescent="0.2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</row>
    <row r="34" spans="1:16" s="7" customFormat="1" x14ac:dyDescent="0.2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s="7" customFormat="1" x14ac:dyDescent="0.2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</row>
    <row r="36" spans="1:16" s="7" customFormat="1" x14ac:dyDescent="0.2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</row>
    <row r="37" spans="1:16" s="7" customFormat="1" x14ac:dyDescent="0.2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s="7" customFormat="1" x14ac:dyDescent="0.2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s="7" customFormat="1" x14ac:dyDescent="0.2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s="7" customFormat="1" x14ac:dyDescent="0.2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s="7" customFormat="1" x14ac:dyDescent="0.2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s="7" customForma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</sheetData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9"/>
  <dimension ref="A1:N47"/>
  <sheetViews>
    <sheetView showGridLines="0" zoomScaleNormal="100" zoomScaleSheetLayoutView="100" workbookViewId="0">
      <selection activeCell="O22" sqref="O22"/>
    </sheetView>
  </sheetViews>
  <sheetFormatPr defaultColWidth="9.140625" defaultRowHeight="12" x14ac:dyDescent="0.2"/>
  <cols>
    <col min="1" max="1" width="31.5703125" style="7" customWidth="1"/>
    <col min="2" max="4" width="10.28515625" style="7" bestFit="1" customWidth="1"/>
    <col min="5" max="5" width="10.28515625" style="7" customWidth="1"/>
    <col min="6" max="16384" width="9.140625" style="7"/>
  </cols>
  <sheetData>
    <row r="1" spans="1:14" ht="18" x14ac:dyDescent="0.25">
      <c r="A1" s="185" t="s">
        <v>319</v>
      </c>
      <c r="B1" s="66"/>
      <c r="C1" s="66"/>
      <c r="D1" s="66"/>
      <c r="E1" s="66"/>
    </row>
    <row r="2" spans="1:14" ht="6" customHeight="1" x14ac:dyDescent="0.2"/>
    <row r="3" spans="1:14" ht="12" customHeight="1" x14ac:dyDescent="0.2">
      <c r="A3" s="305">
        <v>2026</v>
      </c>
      <c r="B3" s="306" t="s">
        <v>343</v>
      </c>
      <c r="C3" s="307"/>
      <c r="D3" s="307"/>
      <c r="E3" s="242"/>
    </row>
    <row r="4" spans="1:14" x14ac:dyDescent="0.2">
      <c r="A4" s="305"/>
      <c r="B4" s="225" t="s">
        <v>11</v>
      </c>
      <c r="C4" s="138" t="s">
        <v>12</v>
      </c>
      <c r="D4" s="138" t="s">
        <v>13</v>
      </c>
      <c r="E4" s="243"/>
    </row>
    <row r="5" spans="1:14" ht="12.75" customHeight="1" x14ac:dyDescent="0.2">
      <c r="A5" s="317" t="s">
        <v>73</v>
      </c>
      <c r="B5" s="311">
        <f>+B6+C6+D6</f>
        <v>5756854.835</v>
      </c>
      <c r="C5" s="307"/>
      <c r="D5" s="307"/>
      <c r="E5" s="243"/>
    </row>
    <row r="6" spans="1:14" x14ac:dyDescent="0.2">
      <c r="A6" s="318"/>
      <c r="B6" s="219">
        <f>SUM(B7:B14)</f>
        <v>3028091.443</v>
      </c>
      <c r="C6" s="152">
        <f t="shared" ref="C6:D6" si="0">SUM(C7:C14)</f>
        <v>1698123.1879999998</v>
      </c>
      <c r="D6" s="152">
        <f t="shared" si="0"/>
        <v>1030640.2040000001</v>
      </c>
      <c r="E6" s="244"/>
    </row>
    <row r="7" spans="1:14" x14ac:dyDescent="0.2">
      <c r="A7" s="130" t="s">
        <v>63</v>
      </c>
      <c r="B7" s="217">
        <v>9253.06</v>
      </c>
      <c r="C7" s="149">
        <v>7108.6</v>
      </c>
      <c r="D7" s="149">
        <v>7186.41</v>
      </c>
      <c r="E7" s="249">
        <f>+SUM(B7:D7)/$B$5</f>
        <v>4.0904401231093403E-3</v>
      </c>
      <c r="F7" s="11"/>
      <c r="K7" s="100"/>
      <c r="N7" s="38"/>
    </row>
    <row r="8" spans="1:14" x14ac:dyDescent="0.2">
      <c r="A8" s="130" t="s">
        <v>64</v>
      </c>
      <c r="B8" s="217">
        <v>398948.68700000003</v>
      </c>
      <c r="C8" s="149">
        <v>216202.734</v>
      </c>
      <c r="D8" s="149">
        <v>118014.27099999999</v>
      </c>
      <c r="E8" s="249">
        <f t="shared" ref="E8:E14" si="1">+SUM(B8:D8)/$B$5</f>
        <v>0.12735525091627573</v>
      </c>
      <c r="F8" s="11"/>
      <c r="K8" s="100"/>
      <c r="N8" s="38"/>
    </row>
    <row r="9" spans="1:14" x14ac:dyDescent="0.2">
      <c r="A9" s="130" t="s">
        <v>65</v>
      </c>
      <c r="B9" s="217">
        <v>0</v>
      </c>
      <c r="C9" s="149">
        <v>0</v>
      </c>
      <c r="D9" s="149">
        <v>0</v>
      </c>
      <c r="E9" s="249">
        <f t="shared" si="1"/>
        <v>0</v>
      </c>
      <c r="F9" s="11"/>
      <c r="K9" s="100"/>
      <c r="N9" s="38"/>
    </row>
    <row r="10" spans="1:14" x14ac:dyDescent="0.2">
      <c r="A10" s="130" t="s">
        <v>66</v>
      </c>
      <c r="B10" s="217">
        <v>274373.97399999999</v>
      </c>
      <c r="C10" s="149">
        <v>164098.86299999998</v>
      </c>
      <c r="D10" s="149">
        <v>112914.17800000001</v>
      </c>
      <c r="E10" s="249">
        <f t="shared" si="1"/>
        <v>9.5779211184504345E-2</v>
      </c>
      <c r="F10" s="11"/>
      <c r="K10" s="100"/>
      <c r="N10" s="38"/>
    </row>
    <row r="11" spans="1:14" x14ac:dyDescent="0.2">
      <c r="A11" s="127" t="s">
        <v>67</v>
      </c>
      <c r="B11" s="217">
        <v>2345515.7220000001</v>
      </c>
      <c r="C11" s="149">
        <v>1310712.9909999999</v>
      </c>
      <c r="D11" s="149">
        <v>792525.34500000009</v>
      </c>
      <c r="E11" s="249">
        <f t="shared" si="1"/>
        <v>0.77277509777611064</v>
      </c>
      <c r="F11" s="11"/>
      <c r="K11" s="100"/>
      <c r="N11" s="38"/>
    </row>
    <row r="12" spans="1:14" x14ac:dyDescent="0.2">
      <c r="A12" s="127" t="s">
        <v>68</v>
      </c>
      <c r="B12" s="217">
        <v>0</v>
      </c>
      <c r="C12" s="149">
        <v>0</v>
      </c>
      <c r="D12" s="149">
        <v>0</v>
      </c>
      <c r="E12" s="249">
        <f t="shared" si="1"/>
        <v>0</v>
      </c>
      <c r="F12" s="11"/>
      <c r="K12" s="100"/>
    </row>
    <row r="13" spans="1:14" x14ac:dyDescent="0.2">
      <c r="A13" s="127" t="s">
        <v>69</v>
      </c>
      <c r="B13" s="217">
        <v>0</v>
      </c>
      <c r="C13" s="149">
        <v>0</v>
      </c>
      <c r="D13" s="149">
        <v>0</v>
      </c>
      <c r="E13" s="249">
        <f t="shared" si="1"/>
        <v>0</v>
      </c>
      <c r="F13" s="11"/>
      <c r="K13" s="100"/>
    </row>
    <row r="14" spans="1:14" x14ac:dyDescent="0.2">
      <c r="A14" s="127" t="s">
        <v>70</v>
      </c>
      <c r="B14" s="217">
        <v>0</v>
      </c>
      <c r="C14" s="149">
        <v>0</v>
      </c>
      <c r="D14" s="149">
        <v>0</v>
      </c>
      <c r="E14" s="249">
        <f t="shared" si="1"/>
        <v>0</v>
      </c>
      <c r="F14" s="11"/>
      <c r="K14" s="100"/>
    </row>
    <row r="15" spans="1:14" x14ac:dyDescent="0.2">
      <c r="A15" s="247"/>
      <c r="B15" s="248"/>
      <c r="C15" s="248"/>
      <c r="D15" s="248"/>
      <c r="E15" s="249"/>
      <c r="F15" s="11"/>
      <c r="K15" s="100"/>
    </row>
    <row r="16" spans="1:14" x14ac:dyDescent="0.2">
      <c r="A16" s="251"/>
      <c r="B16" s="252"/>
      <c r="C16" s="252"/>
      <c r="D16" s="252"/>
      <c r="E16" s="249"/>
      <c r="F16" s="11"/>
      <c r="K16" s="100"/>
    </row>
    <row r="17" spans="1:14" x14ac:dyDescent="0.2">
      <c r="A17" s="245"/>
      <c r="B17" s="246"/>
      <c r="C17" s="246"/>
      <c r="D17" s="246"/>
      <c r="E17" s="249"/>
      <c r="F17" s="11"/>
      <c r="K17" s="100"/>
    </row>
    <row r="18" spans="1:14" x14ac:dyDescent="0.2">
      <c r="A18" s="305">
        <v>2026</v>
      </c>
      <c r="B18" s="306" t="s">
        <v>343</v>
      </c>
      <c r="C18" s="307"/>
      <c r="D18" s="307"/>
      <c r="E18" s="249"/>
      <c r="F18" s="11"/>
      <c r="K18" s="100"/>
    </row>
    <row r="19" spans="1:14" x14ac:dyDescent="0.2">
      <c r="A19" s="305"/>
      <c r="B19" s="225" t="s">
        <v>11</v>
      </c>
      <c r="C19" s="138" t="s">
        <v>12</v>
      </c>
      <c r="D19" s="138" t="s">
        <v>13</v>
      </c>
      <c r="E19" s="264"/>
      <c r="F19" s="265"/>
      <c r="K19" s="100"/>
    </row>
    <row r="20" spans="1:14" ht="12.75" customHeight="1" x14ac:dyDescent="0.2">
      <c r="A20" s="317" t="s">
        <v>75</v>
      </c>
      <c r="B20" s="311">
        <f>+B21+C21+D21</f>
        <v>1961696.5019999999</v>
      </c>
      <c r="C20" s="307"/>
      <c r="D20" s="307"/>
      <c r="E20" s="264"/>
      <c r="F20" s="265"/>
      <c r="K20" s="100"/>
    </row>
    <row r="21" spans="1:14" x14ac:dyDescent="0.2">
      <c r="A21" s="318"/>
      <c r="B21" s="219">
        <f t="shared" ref="B21:D21" si="2">SUM(B22:B28)</f>
        <v>872465.90300000017</v>
      </c>
      <c r="C21" s="152">
        <f t="shared" si="2"/>
        <v>651086.86199999973</v>
      </c>
      <c r="D21" s="152">
        <f t="shared" si="2"/>
        <v>438143.73700000002</v>
      </c>
      <c r="E21" s="266"/>
      <c r="F21" s="139"/>
    </row>
    <row r="22" spans="1:14" x14ac:dyDescent="0.2">
      <c r="A22" s="130" t="s">
        <v>20</v>
      </c>
      <c r="B22" s="217">
        <v>47669.091999999997</v>
      </c>
      <c r="C22" s="149">
        <v>28993.518000000007</v>
      </c>
      <c r="D22" s="149">
        <v>12035.813</v>
      </c>
      <c r="E22" s="268">
        <f>+SUM(B22:D22)</f>
        <v>88698.422999999995</v>
      </c>
      <c r="F22" s="269">
        <f>+E22/$B$20</f>
        <v>4.5215160912796488E-2</v>
      </c>
      <c r="K22" s="100"/>
      <c r="N22" s="263"/>
    </row>
    <row r="23" spans="1:14" x14ac:dyDescent="0.2">
      <c r="A23" s="130" t="s">
        <v>41</v>
      </c>
      <c r="B23" s="217">
        <v>71787.72</v>
      </c>
      <c r="C23" s="149">
        <v>74956.210000000006</v>
      </c>
      <c r="D23" s="149">
        <v>67384.7</v>
      </c>
      <c r="E23" s="268">
        <f t="shared" ref="E23:E28" si="3">+SUM(B23:D23)</f>
        <v>214128.63</v>
      </c>
      <c r="F23" s="269">
        <f t="shared" ref="F23:F28" si="4">+E23/$B$20</f>
        <v>0.10915482072873678</v>
      </c>
      <c r="K23" s="100"/>
      <c r="N23" s="263"/>
    </row>
    <row r="24" spans="1:14" x14ac:dyDescent="0.2">
      <c r="A24" s="130" t="s">
        <v>21</v>
      </c>
      <c r="B24" s="217">
        <v>0</v>
      </c>
      <c r="C24" s="149">
        <v>0</v>
      </c>
      <c r="D24" s="149">
        <v>0</v>
      </c>
      <c r="E24" s="268">
        <f t="shared" si="3"/>
        <v>0</v>
      </c>
      <c r="F24" s="269">
        <f t="shared" si="4"/>
        <v>0</v>
      </c>
      <c r="K24" s="100"/>
      <c r="N24" s="263"/>
    </row>
    <row r="25" spans="1:14" x14ac:dyDescent="0.2">
      <c r="A25" s="130" t="s">
        <v>22</v>
      </c>
      <c r="B25" s="217">
        <v>0</v>
      </c>
      <c r="C25" s="149">
        <v>0</v>
      </c>
      <c r="D25" s="149">
        <v>0</v>
      </c>
      <c r="E25" s="268">
        <f t="shared" si="3"/>
        <v>0</v>
      </c>
      <c r="F25" s="269">
        <f t="shared" si="4"/>
        <v>0</v>
      </c>
      <c r="K25" s="100"/>
      <c r="N25" s="263"/>
    </row>
    <row r="26" spans="1:14" x14ac:dyDescent="0.2">
      <c r="A26" s="130" t="s">
        <v>23</v>
      </c>
      <c r="B26" s="217">
        <v>0</v>
      </c>
      <c r="C26" s="149">
        <v>0</v>
      </c>
      <c r="D26" s="149">
        <v>0</v>
      </c>
      <c r="E26" s="268">
        <f t="shared" si="3"/>
        <v>0</v>
      </c>
      <c r="F26" s="269">
        <f t="shared" si="4"/>
        <v>0</v>
      </c>
      <c r="K26" s="100"/>
      <c r="N26" s="263"/>
    </row>
    <row r="27" spans="1:14" x14ac:dyDescent="0.2">
      <c r="A27" s="130" t="s">
        <v>24</v>
      </c>
      <c r="B27" s="217">
        <v>724678.48300000012</v>
      </c>
      <c r="C27" s="149">
        <v>529090.79199999978</v>
      </c>
      <c r="D27" s="149">
        <v>346069.84100000007</v>
      </c>
      <c r="E27" s="268">
        <f t="shared" si="3"/>
        <v>1599839.1159999999</v>
      </c>
      <c r="F27" s="269">
        <f t="shared" si="4"/>
        <v>0.81553854756274624</v>
      </c>
      <c r="K27" s="100"/>
      <c r="N27" s="263"/>
    </row>
    <row r="28" spans="1:14" x14ac:dyDescent="0.2">
      <c r="A28" s="127" t="s">
        <v>115</v>
      </c>
      <c r="B28" s="217">
        <v>28330.608</v>
      </c>
      <c r="C28" s="149">
        <v>18046.341999999997</v>
      </c>
      <c r="D28" s="149">
        <v>12653.383</v>
      </c>
      <c r="E28" s="268">
        <f t="shared" si="3"/>
        <v>59030.332999999999</v>
      </c>
      <c r="F28" s="269">
        <f t="shared" si="4"/>
        <v>3.0091470795720471E-2</v>
      </c>
      <c r="K28" s="100"/>
      <c r="N28" s="263"/>
    </row>
    <row r="29" spans="1:14" x14ac:dyDescent="0.2">
      <c r="A29" s="247"/>
      <c r="B29" s="248"/>
      <c r="C29" s="248"/>
      <c r="D29" s="248"/>
      <c r="E29" s="267"/>
      <c r="F29" s="11"/>
      <c r="K29" s="100"/>
      <c r="N29" s="38"/>
    </row>
    <row r="30" spans="1:14" x14ac:dyDescent="0.2">
      <c r="A30" s="251"/>
      <c r="B30" s="252"/>
      <c r="C30" s="252"/>
      <c r="D30" s="252"/>
      <c r="E30" s="249"/>
      <c r="F30" s="11"/>
      <c r="K30" s="100"/>
      <c r="N30" s="38"/>
    </row>
    <row r="31" spans="1:14" x14ac:dyDescent="0.2">
      <c r="A31" s="245"/>
      <c r="B31" s="246"/>
      <c r="C31" s="246"/>
      <c r="D31" s="246"/>
      <c r="E31" s="249"/>
      <c r="F31" s="11"/>
      <c r="K31" s="100"/>
    </row>
    <row r="32" spans="1:14" x14ac:dyDescent="0.2">
      <c r="A32" s="305">
        <v>2026</v>
      </c>
      <c r="B32" s="306" t="s">
        <v>343</v>
      </c>
      <c r="C32" s="307"/>
      <c r="D32" s="307"/>
      <c r="E32" s="249"/>
      <c r="F32" s="11"/>
      <c r="K32" s="100"/>
    </row>
    <row r="33" spans="1:14" x14ac:dyDescent="0.2">
      <c r="A33" s="305"/>
      <c r="B33" s="225" t="s">
        <v>11</v>
      </c>
      <c r="C33" s="138" t="s">
        <v>12</v>
      </c>
      <c r="D33" s="138" t="s">
        <v>13</v>
      </c>
      <c r="E33" s="249"/>
      <c r="F33" s="11"/>
      <c r="K33" s="100"/>
    </row>
    <row r="34" spans="1:14" ht="12.75" customHeight="1" x14ac:dyDescent="0.2">
      <c r="A34" s="317" t="s">
        <v>74</v>
      </c>
      <c r="B34" s="311">
        <f>+B35+C35+D35</f>
        <v>101450.08600000001</v>
      </c>
      <c r="C34" s="307"/>
      <c r="D34" s="307"/>
      <c r="E34" s="249"/>
      <c r="F34" s="11"/>
      <c r="K34" s="100"/>
    </row>
    <row r="35" spans="1:14" x14ac:dyDescent="0.2">
      <c r="A35" s="318"/>
      <c r="B35" s="219">
        <f t="shared" ref="B35:D35" si="5">SUM(B36:B38)</f>
        <v>40909.235000000008</v>
      </c>
      <c r="C35" s="152">
        <f t="shared" si="5"/>
        <v>34222.463000000003</v>
      </c>
      <c r="D35" s="152">
        <f t="shared" si="5"/>
        <v>26318.387999999999</v>
      </c>
      <c r="E35" s="250"/>
    </row>
    <row r="36" spans="1:14" x14ac:dyDescent="0.2">
      <c r="A36" s="127" t="s">
        <v>27</v>
      </c>
      <c r="B36" s="217">
        <v>2730.5</v>
      </c>
      <c r="C36" s="149">
        <v>3536.5920000000001</v>
      </c>
      <c r="D36" s="149">
        <v>2976.3879999999999</v>
      </c>
      <c r="E36" s="249">
        <f>+SUM(B36:D36)/$B$34</f>
        <v>9.1113574807615227E-2</v>
      </c>
      <c r="F36" s="91"/>
      <c r="K36" s="100"/>
      <c r="N36" s="38"/>
    </row>
    <row r="37" spans="1:14" x14ac:dyDescent="0.2">
      <c r="A37" s="127" t="s">
        <v>28</v>
      </c>
      <c r="B37" s="217">
        <v>985.56600000000003</v>
      </c>
      <c r="C37" s="149">
        <v>1366.702</v>
      </c>
      <c r="D37" s="149">
        <v>1456.7619999999999</v>
      </c>
      <c r="E37" s="249">
        <f>+SUM(B37:D37)/$B$34</f>
        <v>3.7545852844323852E-2</v>
      </c>
      <c r="F37" s="91"/>
      <c r="K37" s="100"/>
      <c r="N37" s="38"/>
    </row>
    <row r="38" spans="1:14" x14ac:dyDescent="0.2">
      <c r="A38" s="127" t="s">
        <v>29</v>
      </c>
      <c r="B38" s="217">
        <v>37193.169000000009</v>
      </c>
      <c r="C38" s="149">
        <v>29319.169000000005</v>
      </c>
      <c r="D38" s="149">
        <v>21885.238000000001</v>
      </c>
      <c r="E38" s="249">
        <f>+SUM(B38:D38)/$B$34</f>
        <v>0.87134057234806095</v>
      </c>
      <c r="F38" s="91"/>
      <c r="K38" s="100"/>
      <c r="N38" s="38"/>
    </row>
    <row r="39" spans="1:14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4" x14ac:dyDescent="0.2">
      <c r="A40" s="10"/>
      <c r="B40" s="10"/>
      <c r="C40" s="10"/>
      <c r="D40" s="10"/>
      <c r="E40" s="10"/>
    </row>
    <row r="41" spans="1:14" x14ac:dyDescent="0.2">
      <c r="A41" s="10"/>
      <c r="B41" s="10"/>
      <c r="C41" s="10"/>
      <c r="D41" s="10"/>
      <c r="E41" s="10"/>
    </row>
    <row r="42" spans="1:14" x14ac:dyDescent="0.2">
      <c r="A42" s="10"/>
      <c r="B42" s="10"/>
      <c r="C42" s="10"/>
      <c r="D42" s="10"/>
      <c r="E42" s="10"/>
    </row>
    <row r="43" spans="1:14" x14ac:dyDescent="0.2">
      <c r="A43" s="10"/>
      <c r="B43" s="10"/>
      <c r="C43" s="10"/>
      <c r="D43" s="10"/>
      <c r="E43" s="10"/>
    </row>
    <row r="44" spans="1:14" x14ac:dyDescent="0.2">
      <c r="A44" s="10"/>
      <c r="B44" s="10"/>
      <c r="C44" s="10"/>
      <c r="D44" s="10"/>
      <c r="E44" s="10"/>
    </row>
    <row r="45" spans="1:14" x14ac:dyDescent="0.2">
      <c r="A45" s="10"/>
      <c r="B45" s="10"/>
      <c r="C45" s="10"/>
      <c r="D45" s="10"/>
      <c r="E45" s="10"/>
    </row>
    <row r="46" spans="1:14" x14ac:dyDescent="0.2">
      <c r="A46" s="10"/>
      <c r="B46" s="10"/>
      <c r="C46" s="10"/>
      <c r="D46" s="10"/>
      <c r="E46" s="10"/>
    </row>
    <row r="47" spans="1:14" x14ac:dyDescent="0.2">
      <c r="A47" s="10"/>
      <c r="B47" s="10"/>
      <c r="C47" s="10"/>
      <c r="D47" s="10"/>
      <c r="E47" s="10"/>
    </row>
  </sheetData>
  <mergeCells count="12">
    <mergeCell ref="A3:A4"/>
    <mergeCell ref="B3:D3"/>
    <mergeCell ref="A32:A33"/>
    <mergeCell ref="B32:D32"/>
    <mergeCell ref="A34:A35"/>
    <mergeCell ref="B34:D34"/>
    <mergeCell ref="A5:A6"/>
    <mergeCell ref="B5:D5"/>
    <mergeCell ref="A18:A19"/>
    <mergeCell ref="B18:D18"/>
    <mergeCell ref="A20:A21"/>
    <mergeCell ref="B20:D20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7"/>
  <dimension ref="A1:T36"/>
  <sheetViews>
    <sheetView showGridLines="0" zoomScaleNormal="100" zoomScaleSheetLayoutView="100" workbookViewId="0">
      <selection activeCell="E6" sqref="E6"/>
    </sheetView>
  </sheetViews>
  <sheetFormatPr defaultColWidth="9.140625" defaultRowHeight="12" x14ac:dyDescent="0.2"/>
  <cols>
    <col min="1" max="1" width="24" style="7" customWidth="1"/>
    <col min="2" max="13" width="10" style="7" customWidth="1"/>
    <col min="14" max="14" width="9.140625" style="7" customWidth="1"/>
    <col min="15" max="16384" width="9.140625" style="7"/>
  </cols>
  <sheetData>
    <row r="1" spans="1:20" ht="23.25" x14ac:dyDescent="0.4">
      <c r="A1" s="135" t="s">
        <v>253</v>
      </c>
      <c r="M1" s="188" t="str">
        <f>'3'!N1</f>
        <v>IV. čtvrtletí 2023</v>
      </c>
    </row>
    <row r="2" spans="1:20" ht="6" customHeight="1" x14ac:dyDescent="0.2"/>
    <row r="3" spans="1:20" x14ac:dyDescent="0.2">
      <c r="A3" s="305">
        <v>2026</v>
      </c>
      <c r="B3" s="306" t="s">
        <v>42</v>
      </c>
      <c r="C3" s="307"/>
      <c r="D3" s="308"/>
      <c r="E3" s="306" t="s">
        <v>43</v>
      </c>
      <c r="F3" s="307"/>
      <c r="G3" s="308"/>
      <c r="H3" s="306" t="s">
        <v>44</v>
      </c>
      <c r="I3" s="307"/>
      <c r="J3" s="308"/>
      <c r="K3" s="307" t="s">
        <v>45</v>
      </c>
      <c r="L3" s="307"/>
      <c r="M3" s="307"/>
    </row>
    <row r="4" spans="1:20" x14ac:dyDescent="0.2">
      <c r="A4" s="305"/>
      <c r="B4" s="215" t="s">
        <v>8</v>
      </c>
      <c r="C4" s="153" t="s">
        <v>9</v>
      </c>
      <c r="D4" s="216" t="s">
        <v>10</v>
      </c>
      <c r="E4" s="215" t="s">
        <v>11</v>
      </c>
      <c r="F4" s="153" t="s">
        <v>12</v>
      </c>
      <c r="G4" s="216" t="s">
        <v>13</v>
      </c>
      <c r="H4" s="215" t="s">
        <v>14</v>
      </c>
      <c r="I4" s="153" t="s">
        <v>15</v>
      </c>
      <c r="J4" s="216" t="s">
        <v>16</v>
      </c>
      <c r="K4" s="153" t="s">
        <v>17</v>
      </c>
      <c r="L4" s="153" t="s">
        <v>18</v>
      </c>
      <c r="M4" s="153" t="s">
        <v>19</v>
      </c>
    </row>
    <row r="5" spans="1:20" x14ac:dyDescent="0.2">
      <c r="A5" s="305" t="s">
        <v>156</v>
      </c>
      <c r="B5" s="311">
        <f>D6</f>
        <v>37191.080820000003</v>
      </c>
      <c r="C5" s="312"/>
      <c r="D5" s="313"/>
      <c r="E5" s="311">
        <f>G6</f>
        <v>36730.335630000001</v>
      </c>
      <c r="F5" s="312"/>
      <c r="G5" s="313"/>
      <c r="H5" s="314">
        <f>J6</f>
        <v>0</v>
      </c>
      <c r="I5" s="315"/>
      <c r="J5" s="316"/>
      <c r="K5" s="315">
        <f>M6</f>
        <v>0</v>
      </c>
      <c r="L5" s="315"/>
      <c r="M5" s="315"/>
    </row>
    <row r="6" spans="1:20" x14ac:dyDescent="0.2">
      <c r="A6" s="305"/>
      <c r="B6" s="219">
        <f>SUM(B7:B20)</f>
        <v>38504.31942</v>
      </c>
      <c r="C6" s="152">
        <f t="shared" ref="C6:M6" si="0">SUM(C7:C20)</f>
        <v>38502.685519999992</v>
      </c>
      <c r="D6" s="220">
        <f t="shared" si="0"/>
        <v>37191.080820000003</v>
      </c>
      <c r="E6" s="219">
        <f t="shared" si="0"/>
        <v>36893.425929999998</v>
      </c>
      <c r="F6" s="152">
        <f t="shared" si="0"/>
        <v>36965.580729999994</v>
      </c>
      <c r="G6" s="220">
        <f t="shared" si="0"/>
        <v>36730.335630000001</v>
      </c>
      <c r="H6" s="283">
        <f t="shared" si="0"/>
        <v>0</v>
      </c>
      <c r="I6" s="282">
        <f t="shared" si="0"/>
        <v>0</v>
      </c>
      <c r="J6" s="284">
        <f t="shared" si="0"/>
        <v>0</v>
      </c>
      <c r="K6" s="282">
        <f t="shared" si="0"/>
        <v>0</v>
      </c>
      <c r="L6" s="282">
        <f t="shared" si="0"/>
        <v>0</v>
      </c>
      <c r="M6" s="282">
        <f t="shared" si="0"/>
        <v>0</v>
      </c>
    </row>
    <row r="7" spans="1:20" x14ac:dyDescent="0.2">
      <c r="A7" s="127" t="s">
        <v>125</v>
      </c>
      <c r="B7" s="217">
        <v>1621.0122000000008</v>
      </c>
      <c r="C7" s="149">
        <v>1620.9737000000009</v>
      </c>
      <c r="D7" s="218">
        <v>1620.9360000000006</v>
      </c>
      <c r="E7" s="217">
        <v>1620.8660000000009</v>
      </c>
      <c r="F7" s="149">
        <v>1620.8702000000008</v>
      </c>
      <c r="G7" s="218">
        <v>1620.8312000000008</v>
      </c>
      <c r="H7" s="279">
        <v>0</v>
      </c>
      <c r="I7" s="280">
        <v>0</v>
      </c>
      <c r="J7" s="281">
        <v>0</v>
      </c>
      <c r="K7" s="280">
        <v>0</v>
      </c>
      <c r="L7" s="280">
        <v>0</v>
      </c>
      <c r="M7" s="280">
        <v>0</v>
      </c>
      <c r="T7" s="38"/>
    </row>
    <row r="8" spans="1:20" x14ac:dyDescent="0.2">
      <c r="A8" s="127" t="s">
        <v>152</v>
      </c>
      <c r="B8" s="217">
        <v>2018.473</v>
      </c>
      <c r="C8" s="149">
        <v>2015.8610000000003</v>
      </c>
      <c r="D8" s="218">
        <v>2016.4690000000003</v>
      </c>
      <c r="E8" s="217">
        <v>2018.4590000000003</v>
      </c>
      <c r="F8" s="149">
        <v>2018.4590000000003</v>
      </c>
      <c r="G8" s="218">
        <v>1880.2739999999999</v>
      </c>
      <c r="H8" s="279">
        <v>0</v>
      </c>
      <c r="I8" s="280">
        <v>0</v>
      </c>
      <c r="J8" s="281">
        <v>0</v>
      </c>
      <c r="K8" s="280">
        <v>0</v>
      </c>
      <c r="L8" s="280">
        <v>0</v>
      </c>
      <c r="M8" s="280">
        <v>0</v>
      </c>
      <c r="T8" s="38"/>
    </row>
    <row r="9" spans="1:20" x14ac:dyDescent="0.2">
      <c r="A9" s="127" t="s">
        <v>153</v>
      </c>
      <c r="B9" s="217">
        <v>1559.4893599999994</v>
      </c>
      <c r="C9" s="149">
        <v>1559.0893599999993</v>
      </c>
      <c r="D9" s="218">
        <v>1559.0893599999993</v>
      </c>
      <c r="E9" s="217">
        <v>1556.3493599999993</v>
      </c>
      <c r="F9" s="149">
        <v>1556.3493599999993</v>
      </c>
      <c r="G9" s="218">
        <v>1556.3493599999993</v>
      </c>
      <c r="H9" s="279">
        <v>0</v>
      </c>
      <c r="I9" s="280">
        <v>0</v>
      </c>
      <c r="J9" s="281">
        <v>0</v>
      </c>
      <c r="K9" s="280">
        <v>0</v>
      </c>
      <c r="L9" s="280">
        <v>0</v>
      </c>
      <c r="M9" s="280">
        <v>0</v>
      </c>
      <c r="T9" s="38"/>
    </row>
    <row r="10" spans="1:20" x14ac:dyDescent="0.2">
      <c r="A10" s="127" t="s">
        <v>154</v>
      </c>
      <c r="B10" s="217">
        <v>2874.46353</v>
      </c>
      <c r="C10" s="149">
        <v>2874.46353</v>
      </c>
      <c r="D10" s="218">
        <v>2876.6235299999998</v>
      </c>
      <c r="E10" s="217">
        <v>2894.9146099999998</v>
      </c>
      <c r="F10" s="149">
        <v>2894.9146099999998</v>
      </c>
      <c r="G10" s="218">
        <v>2894.9146099999998</v>
      </c>
      <c r="H10" s="279">
        <v>0</v>
      </c>
      <c r="I10" s="280">
        <v>0</v>
      </c>
      <c r="J10" s="281">
        <v>0</v>
      </c>
      <c r="K10" s="280">
        <v>0</v>
      </c>
      <c r="L10" s="280">
        <v>0</v>
      </c>
      <c r="M10" s="280">
        <v>0</v>
      </c>
      <c r="T10" s="38"/>
    </row>
    <row r="11" spans="1:20" x14ac:dyDescent="0.2">
      <c r="A11" s="127" t="s">
        <v>126</v>
      </c>
      <c r="B11" s="217">
        <v>635.31010000000026</v>
      </c>
      <c r="C11" s="149">
        <v>635.26670000000024</v>
      </c>
      <c r="D11" s="218">
        <v>635.26670000000024</v>
      </c>
      <c r="E11" s="217">
        <v>635.51610000000028</v>
      </c>
      <c r="F11" s="149">
        <v>635.51670000000024</v>
      </c>
      <c r="G11" s="218">
        <v>635.4046000000003</v>
      </c>
      <c r="H11" s="279">
        <v>0</v>
      </c>
      <c r="I11" s="280">
        <v>0</v>
      </c>
      <c r="J11" s="281">
        <v>0</v>
      </c>
      <c r="K11" s="280">
        <v>0</v>
      </c>
      <c r="L11" s="280">
        <v>0</v>
      </c>
      <c r="M11" s="280">
        <v>0</v>
      </c>
      <c r="T11" s="38"/>
    </row>
    <row r="12" spans="1:20" x14ac:dyDescent="0.2">
      <c r="A12" s="127" t="s">
        <v>143</v>
      </c>
      <c r="B12" s="217">
        <v>947.34409999999957</v>
      </c>
      <c r="C12" s="149">
        <v>960.63409999999965</v>
      </c>
      <c r="D12" s="218">
        <v>960.63409999999965</v>
      </c>
      <c r="E12" s="217">
        <v>960.33709999999962</v>
      </c>
      <c r="F12" s="149">
        <v>960.33709999999962</v>
      </c>
      <c r="G12" s="218">
        <v>959.58609999999965</v>
      </c>
      <c r="H12" s="279">
        <v>0</v>
      </c>
      <c r="I12" s="280">
        <v>0</v>
      </c>
      <c r="J12" s="281">
        <v>0</v>
      </c>
      <c r="K12" s="280">
        <v>0</v>
      </c>
      <c r="L12" s="280">
        <v>0</v>
      </c>
      <c r="M12" s="280">
        <v>0</v>
      </c>
      <c r="T12" s="38"/>
    </row>
    <row r="13" spans="1:20" x14ac:dyDescent="0.2">
      <c r="A13" s="127" t="s">
        <v>144</v>
      </c>
      <c r="B13" s="217">
        <v>468.78640000000013</v>
      </c>
      <c r="C13" s="149">
        <v>468.75240000000014</v>
      </c>
      <c r="D13" s="218">
        <v>494.78640000000013</v>
      </c>
      <c r="E13" s="217">
        <v>375.92340000000013</v>
      </c>
      <c r="F13" s="149">
        <v>375.55540000000013</v>
      </c>
      <c r="G13" s="218">
        <v>375.01440000000014</v>
      </c>
      <c r="H13" s="279">
        <v>0</v>
      </c>
      <c r="I13" s="280">
        <v>0</v>
      </c>
      <c r="J13" s="281">
        <v>0</v>
      </c>
      <c r="K13" s="280">
        <v>0</v>
      </c>
      <c r="L13" s="280">
        <v>0</v>
      </c>
      <c r="M13" s="280">
        <v>0</v>
      </c>
      <c r="T13" s="38"/>
    </row>
    <row r="14" spans="1:20" x14ac:dyDescent="0.2">
      <c r="A14" s="127" t="s">
        <v>145</v>
      </c>
      <c r="B14" s="217">
        <v>5128.0914199999952</v>
      </c>
      <c r="C14" s="149">
        <v>5118.9114199999958</v>
      </c>
      <c r="D14" s="218">
        <v>3618.0584200000012</v>
      </c>
      <c r="E14" s="217">
        <v>3618.1652700000009</v>
      </c>
      <c r="F14" s="149">
        <v>3638.9692700000014</v>
      </c>
      <c r="G14" s="218">
        <v>3646.1022700000017</v>
      </c>
      <c r="H14" s="279">
        <v>0</v>
      </c>
      <c r="I14" s="280">
        <v>0</v>
      </c>
      <c r="J14" s="281">
        <v>0</v>
      </c>
      <c r="K14" s="280">
        <v>0</v>
      </c>
      <c r="L14" s="280">
        <v>0</v>
      </c>
      <c r="M14" s="280">
        <v>0</v>
      </c>
      <c r="T14" s="38"/>
    </row>
    <row r="15" spans="1:20" x14ac:dyDescent="0.2">
      <c r="A15" s="127" t="s">
        <v>146</v>
      </c>
      <c r="B15" s="217">
        <v>1177.1994500000005</v>
      </c>
      <c r="C15" s="149">
        <v>1175.7134500000004</v>
      </c>
      <c r="D15" s="218">
        <v>1175.7134500000004</v>
      </c>
      <c r="E15" s="217">
        <v>1177.8571500000003</v>
      </c>
      <c r="F15" s="149">
        <v>1177.8571500000003</v>
      </c>
      <c r="G15" s="218">
        <v>1176.7671500000004</v>
      </c>
      <c r="H15" s="279">
        <v>0</v>
      </c>
      <c r="I15" s="280">
        <v>0</v>
      </c>
      <c r="J15" s="281">
        <v>0</v>
      </c>
      <c r="K15" s="280">
        <v>0</v>
      </c>
      <c r="L15" s="280">
        <v>0</v>
      </c>
      <c r="M15" s="280">
        <v>0</v>
      </c>
      <c r="T15" s="38"/>
    </row>
    <row r="16" spans="1:20" x14ac:dyDescent="0.2">
      <c r="A16" s="127" t="s">
        <v>147</v>
      </c>
      <c r="B16" s="217">
        <v>3530.6238299999995</v>
      </c>
      <c r="C16" s="149">
        <v>3530.6238299999995</v>
      </c>
      <c r="D16" s="218">
        <v>3692.6238299999995</v>
      </c>
      <c r="E16" s="217">
        <v>3532.9659099999994</v>
      </c>
      <c r="F16" s="149">
        <v>3533.8539099999994</v>
      </c>
      <c r="G16" s="218">
        <v>3532.8959099999993</v>
      </c>
      <c r="H16" s="279">
        <v>0</v>
      </c>
      <c r="I16" s="280">
        <v>0</v>
      </c>
      <c r="J16" s="281">
        <v>0</v>
      </c>
      <c r="K16" s="280">
        <v>0</v>
      </c>
      <c r="L16" s="280">
        <v>0</v>
      </c>
      <c r="M16" s="280">
        <v>0</v>
      </c>
      <c r="T16" s="38"/>
    </row>
    <row r="17" spans="1:20" x14ac:dyDescent="0.2">
      <c r="A17" s="127" t="s">
        <v>148</v>
      </c>
      <c r="B17" s="217">
        <v>1030.0438000000004</v>
      </c>
      <c r="C17" s="149">
        <v>1029.9818000000005</v>
      </c>
      <c r="D17" s="218">
        <v>1030.2158000000004</v>
      </c>
      <c r="E17" s="217">
        <v>1031.0458000000006</v>
      </c>
      <c r="F17" s="149">
        <v>1031.0458000000006</v>
      </c>
      <c r="G17" s="218">
        <v>1031.0458000000006</v>
      </c>
      <c r="H17" s="279">
        <v>0</v>
      </c>
      <c r="I17" s="280">
        <v>0</v>
      </c>
      <c r="J17" s="281">
        <v>0</v>
      </c>
      <c r="K17" s="280">
        <v>0</v>
      </c>
      <c r="L17" s="280">
        <v>0</v>
      </c>
      <c r="M17" s="280">
        <v>0</v>
      </c>
      <c r="T17" s="38"/>
    </row>
    <row r="18" spans="1:20" x14ac:dyDescent="0.2">
      <c r="A18" s="127" t="s">
        <v>149</v>
      </c>
      <c r="B18" s="217">
        <v>4587.7502599999998</v>
      </c>
      <c r="C18" s="149">
        <v>4586.6592599999994</v>
      </c>
      <c r="D18" s="218">
        <v>4584.9092600000004</v>
      </c>
      <c r="E18" s="217">
        <v>4559.9062600000007</v>
      </c>
      <c r="F18" s="149">
        <v>4612.1282600000004</v>
      </c>
      <c r="G18" s="218">
        <v>4511.4262600000011</v>
      </c>
      <c r="H18" s="279">
        <v>0</v>
      </c>
      <c r="I18" s="280">
        <v>0</v>
      </c>
      <c r="J18" s="281">
        <v>0</v>
      </c>
      <c r="K18" s="280">
        <v>0</v>
      </c>
      <c r="L18" s="280">
        <v>0</v>
      </c>
      <c r="M18" s="280">
        <v>0</v>
      </c>
      <c r="T18" s="38"/>
    </row>
    <row r="19" spans="1:20" x14ac:dyDescent="0.2">
      <c r="A19" s="127" t="s">
        <v>150</v>
      </c>
      <c r="B19" s="217">
        <v>11671.445769999998</v>
      </c>
      <c r="C19" s="149">
        <v>11671.448769999997</v>
      </c>
      <c r="D19" s="218">
        <v>11671.448769999997</v>
      </c>
      <c r="E19" s="217">
        <v>11656.745769999998</v>
      </c>
      <c r="F19" s="149">
        <v>11655.349769999999</v>
      </c>
      <c r="G19" s="218">
        <v>11655.349769999999</v>
      </c>
      <c r="H19" s="279">
        <v>0</v>
      </c>
      <c r="I19" s="280">
        <v>0</v>
      </c>
      <c r="J19" s="281">
        <v>0</v>
      </c>
      <c r="K19" s="280">
        <v>0</v>
      </c>
      <c r="L19" s="280">
        <v>0</v>
      </c>
      <c r="M19" s="280">
        <v>0</v>
      </c>
      <c r="T19" s="38"/>
    </row>
    <row r="20" spans="1:20" x14ac:dyDescent="0.2">
      <c r="A20" s="127" t="s">
        <v>151</v>
      </c>
      <c r="B20" s="217">
        <v>1254.2861999999991</v>
      </c>
      <c r="C20" s="149">
        <v>1254.3061999999991</v>
      </c>
      <c r="D20" s="218">
        <v>1254.3061999999991</v>
      </c>
      <c r="E20" s="217">
        <v>1254.3741999999993</v>
      </c>
      <c r="F20" s="149">
        <v>1254.3741999999993</v>
      </c>
      <c r="G20" s="218">
        <v>1254.3741999999993</v>
      </c>
      <c r="H20" s="279">
        <v>0</v>
      </c>
      <c r="I20" s="280">
        <v>0</v>
      </c>
      <c r="J20" s="281">
        <v>0</v>
      </c>
      <c r="K20" s="280">
        <v>0</v>
      </c>
      <c r="L20" s="280">
        <v>0</v>
      </c>
      <c r="M20" s="280">
        <v>0</v>
      </c>
      <c r="T20" s="38"/>
    </row>
    <row r="21" spans="1:20" x14ac:dyDescent="0.2">
      <c r="A21" s="4"/>
      <c r="M21" s="3"/>
    </row>
    <row r="23" spans="1:20" x14ac:dyDescent="0.2">
      <c r="A23" s="10" t="s">
        <v>85</v>
      </c>
      <c r="B23" s="10">
        <v>1620.8312000000008</v>
      </c>
    </row>
    <row r="24" spans="1:20" x14ac:dyDescent="0.2">
      <c r="A24" s="10" t="s">
        <v>76</v>
      </c>
      <c r="B24" s="10">
        <v>1880.2739999999999</v>
      </c>
    </row>
    <row r="25" spans="1:20" x14ac:dyDescent="0.2">
      <c r="A25" s="10" t="s">
        <v>77</v>
      </c>
      <c r="B25" s="10">
        <v>1556.3493599999993</v>
      </c>
    </row>
    <row r="26" spans="1:20" x14ac:dyDescent="0.2">
      <c r="A26" s="10" t="s">
        <v>78</v>
      </c>
      <c r="B26" s="10">
        <v>2894.9146099999998</v>
      </c>
    </row>
    <row r="27" spans="1:20" x14ac:dyDescent="0.2">
      <c r="A27" s="10" t="s">
        <v>88</v>
      </c>
      <c r="B27" s="10">
        <v>635.4046000000003</v>
      </c>
    </row>
    <row r="28" spans="1:20" x14ac:dyDescent="0.2">
      <c r="A28" s="10" t="s">
        <v>79</v>
      </c>
      <c r="B28" s="10">
        <v>959.58609999999965</v>
      </c>
    </row>
    <row r="29" spans="1:20" x14ac:dyDescent="0.2">
      <c r="A29" s="10" t="s">
        <v>80</v>
      </c>
      <c r="B29" s="10">
        <v>375.01440000000014</v>
      </c>
    </row>
    <row r="30" spans="1:20" x14ac:dyDescent="0.2">
      <c r="A30" s="10" t="s">
        <v>81</v>
      </c>
      <c r="B30" s="10">
        <v>3646.1022700000017</v>
      </c>
    </row>
    <row r="31" spans="1:20" x14ac:dyDescent="0.2">
      <c r="A31" s="10" t="s">
        <v>82</v>
      </c>
      <c r="B31" s="10">
        <v>1176.7671500000004</v>
      </c>
    </row>
    <row r="32" spans="1:20" x14ac:dyDescent="0.2">
      <c r="A32" s="10" t="s">
        <v>83</v>
      </c>
      <c r="B32" s="10">
        <v>3532.8959099999993</v>
      </c>
    </row>
    <row r="33" spans="1:2" x14ac:dyDescent="0.2">
      <c r="A33" s="10" t="s">
        <v>84</v>
      </c>
      <c r="B33" s="10">
        <v>1031.0458000000006</v>
      </c>
    </row>
    <row r="34" spans="1:2" x14ac:dyDescent="0.2">
      <c r="A34" s="10" t="s">
        <v>86</v>
      </c>
      <c r="B34" s="10">
        <v>4511.4262600000011</v>
      </c>
    </row>
    <row r="35" spans="1:2" x14ac:dyDescent="0.2">
      <c r="A35" s="10" t="s">
        <v>87</v>
      </c>
      <c r="B35" s="10">
        <v>11655.349769999999</v>
      </c>
    </row>
    <row r="36" spans="1:2" x14ac:dyDescent="0.2">
      <c r="A36" s="10" t="s">
        <v>89</v>
      </c>
      <c r="B36" s="10">
        <v>1254.3741999999993</v>
      </c>
    </row>
  </sheetData>
  <sortState xmlns:xlrd2="http://schemas.microsoft.com/office/spreadsheetml/2017/richdata2" ref="A7:M20">
    <sortCondition ref="A7"/>
  </sortState>
  <mergeCells count="10">
    <mergeCell ref="A3:A4"/>
    <mergeCell ref="B3:D3"/>
    <mergeCell ref="E3:G3"/>
    <mergeCell ref="H3:J3"/>
    <mergeCell ref="K3:M3"/>
    <mergeCell ref="A5:A6"/>
    <mergeCell ref="B5:D5"/>
    <mergeCell ref="E5:G5"/>
    <mergeCell ref="H5:J5"/>
    <mergeCell ref="K5:M5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/>
  <dimension ref="A1:U30"/>
  <sheetViews>
    <sheetView showGridLines="0" zoomScaleNormal="100" zoomScaleSheetLayoutView="100" workbookViewId="0">
      <selection activeCell="E6" sqref="E6:G6"/>
    </sheetView>
  </sheetViews>
  <sheetFormatPr defaultColWidth="9.140625" defaultRowHeight="12" x14ac:dyDescent="0.2"/>
  <cols>
    <col min="1" max="1" width="31.5703125" style="7" customWidth="1"/>
    <col min="2" max="13" width="8.5703125" style="7" customWidth="1"/>
    <col min="14" max="14" width="9.7109375" style="7" customWidth="1"/>
    <col min="15" max="16384" width="9.140625" style="7"/>
  </cols>
  <sheetData>
    <row r="1" spans="1:21" ht="20.25" x14ac:dyDescent="0.3">
      <c r="A1" s="136" t="s">
        <v>254</v>
      </c>
      <c r="N1" s="188" t="str">
        <f>'3'!N1</f>
        <v>IV. čtvrtletí 2023</v>
      </c>
    </row>
    <row r="2" spans="1:21" ht="18" x14ac:dyDescent="0.25">
      <c r="A2" s="185" t="s">
        <v>255</v>
      </c>
    </row>
    <row r="3" spans="1:21" ht="6" customHeight="1" x14ac:dyDescent="0.2"/>
    <row r="4" spans="1:21" x14ac:dyDescent="0.2">
      <c r="A4" s="305">
        <v>2026</v>
      </c>
      <c r="B4" s="306" t="s">
        <v>42</v>
      </c>
      <c r="C4" s="307"/>
      <c r="D4" s="308"/>
      <c r="E4" s="307" t="s">
        <v>43</v>
      </c>
      <c r="F4" s="307"/>
      <c r="G4" s="307"/>
      <c r="H4" s="306" t="s">
        <v>44</v>
      </c>
      <c r="I4" s="307"/>
      <c r="J4" s="308"/>
      <c r="K4" s="306" t="s">
        <v>45</v>
      </c>
      <c r="L4" s="307"/>
      <c r="M4" s="308"/>
      <c r="N4" s="168" t="s">
        <v>7</v>
      </c>
    </row>
    <row r="5" spans="1:21" x14ac:dyDescent="0.2">
      <c r="A5" s="305"/>
      <c r="B5" s="215" t="s">
        <v>8</v>
      </c>
      <c r="C5" s="153" t="s">
        <v>9</v>
      </c>
      <c r="D5" s="216" t="s">
        <v>10</v>
      </c>
      <c r="E5" s="153" t="s">
        <v>11</v>
      </c>
      <c r="F5" s="153" t="s">
        <v>12</v>
      </c>
      <c r="G5" s="153" t="s">
        <v>13</v>
      </c>
      <c r="H5" s="215" t="s">
        <v>14</v>
      </c>
      <c r="I5" s="153" t="s">
        <v>15</v>
      </c>
      <c r="J5" s="216" t="s">
        <v>16</v>
      </c>
      <c r="K5" s="215" t="s">
        <v>17</v>
      </c>
      <c r="L5" s="153" t="s">
        <v>18</v>
      </c>
      <c r="M5" s="216" t="s">
        <v>19</v>
      </c>
      <c r="N5" s="154"/>
    </row>
    <row r="6" spans="1:21" x14ac:dyDescent="0.2">
      <c r="A6" s="310" t="s">
        <v>155</v>
      </c>
      <c r="B6" s="311">
        <f>SUM(B7:D7)</f>
        <v>27792.821551000001</v>
      </c>
      <c r="C6" s="312"/>
      <c r="D6" s="313"/>
      <c r="E6" s="312">
        <f t="shared" ref="E6" si="0">SUM(E7:G7)</f>
        <v>10826.065526999999</v>
      </c>
      <c r="F6" s="312"/>
      <c r="G6" s="312"/>
      <c r="H6" s="314">
        <f t="shared" ref="H6" si="1">SUM(H7:J7)</f>
        <v>0</v>
      </c>
      <c r="I6" s="315"/>
      <c r="J6" s="316"/>
      <c r="K6" s="314">
        <f t="shared" ref="K6" si="2">SUM(K7:M7)</f>
        <v>0</v>
      </c>
      <c r="L6" s="315"/>
      <c r="M6" s="316"/>
      <c r="N6" s="297">
        <f>SUM(B7:M7)</f>
        <v>38618.887078</v>
      </c>
      <c r="Q6" s="8"/>
      <c r="R6" s="98"/>
      <c r="S6" s="38"/>
    </row>
    <row r="7" spans="1:21" x14ac:dyDescent="0.2">
      <c r="A7" s="310"/>
      <c r="B7" s="219">
        <f t="shared" ref="B7:M7" si="3">SUM(B8:B15)</f>
        <v>11611.719793</v>
      </c>
      <c r="C7" s="152">
        <f t="shared" si="3"/>
        <v>8958.2254600000015</v>
      </c>
      <c r="D7" s="220">
        <f t="shared" si="3"/>
        <v>7222.8762979999992</v>
      </c>
      <c r="E7" s="152">
        <f t="shared" si="3"/>
        <v>5457.2017209999995</v>
      </c>
      <c r="F7" s="152">
        <f t="shared" si="3"/>
        <v>3225.3018049999996</v>
      </c>
      <c r="G7" s="152">
        <f t="shared" si="3"/>
        <v>2143.5620009999998</v>
      </c>
      <c r="H7" s="283">
        <f t="shared" si="3"/>
        <v>0</v>
      </c>
      <c r="I7" s="282">
        <f t="shared" si="3"/>
        <v>0</v>
      </c>
      <c r="J7" s="284">
        <f t="shared" si="3"/>
        <v>0</v>
      </c>
      <c r="K7" s="283">
        <f t="shared" si="3"/>
        <v>0</v>
      </c>
      <c r="L7" s="282">
        <f t="shared" si="3"/>
        <v>0</v>
      </c>
      <c r="M7" s="284">
        <f t="shared" si="3"/>
        <v>0</v>
      </c>
      <c r="N7" s="297"/>
      <c r="Q7" s="8"/>
    </row>
    <row r="8" spans="1:21" x14ac:dyDescent="0.2">
      <c r="A8" s="127" t="s">
        <v>26</v>
      </c>
      <c r="B8" s="217">
        <v>2128.857348</v>
      </c>
      <c r="C8" s="149">
        <v>1702.9555239999993</v>
      </c>
      <c r="D8" s="218">
        <v>1551.0701549999997</v>
      </c>
      <c r="E8" s="149">
        <v>1276.6996040000004</v>
      </c>
      <c r="F8" s="149">
        <v>972.9280849999999</v>
      </c>
      <c r="G8" s="149">
        <v>840.10299699999985</v>
      </c>
      <c r="H8" s="279">
        <v>0</v>
      </c>
      <c r="I8" s="280">
        <v>0</v>
      </c>
      <c r="J8" s="281">
        <v>0</v>
      </c>
      <c r="K8" s="279">
        <v>0</v>
      </c>
      <c r="L8" s="280">
        <v>0</v>
      </c>
      <c r="M8" s="281">
        <v>0</v>
      </c>
      <c r="N8" s="149">
        <f t="shared" ref="N8:N13" si="4">SUM(B8:M8)</f>
        <v>8472.6137129999988</v>
      </c>
      <c r="P8" s="38"/>
      <c r="Q8" s="270"/>
      <c r="R8" s="38"/>
      <c r="S8" s="38"/>
      <c r="T8" s="8"/>
      <c r="U8" s="8"/>
    </row>
    <row r="9" spans="1:21" x14ac:dyDescent="0.2">
      <c r="A9" s="127" t="s">
        <v>0</v>
      </c>
      <c r="B9" s="217">
        <v>312.44601900000004</v>
      </c>
      <c r="C9" s="149">
        <v>186.172898</v>
      </c>
      <c r="D9" s="218">
        <v>211.34939600000001</v>
      </c>
      <c r="E9" s="149">
        <v>158.10350500000004</v>
      </c>
      <c r="F9" s="149">
        <v>72.362124000000009</v>
      </c>
      <c r="G9" s="149">
        <v>50.276534999999996</v>
      </c>
      <c r="H9" s="279">
        <v>0</v>
      </c>
      <c r="I9" s="280">
        <v>0</v>
      </c>
      <c r="J9" s="281">
        <v>0</v>
      </c>
      <c r="K9" s="279">
        <v>0</v>
      </c>
      <c r="L9" s="280">
        <v>0</v>
      </c>
      <c r="M9" s="281">
        <v>0</v>
      </c>
      <c r="N9" s="149">
        <f t="shared" si="4"/>
        <v>990.71047700000008</v>
      </c>
      <c r="P9" s="98"/>
      <c r="Q9" s="270"/>
      <c r="S9" s="38"/>
    </row>
    <row r="10" spans="1:21" x14ac:dyDescent="0.2">
      <c r="A10" s="127" t="s">
        <v>1</v>
      </c>
      <c r="B10" s="217">
        <v>109.06074499999998</v>
      </c>
      <c r="C10" s="149">
        <v>87.495688000000015</v>
      </c>
      <c r="D10" s="218">
        <v>71.655346000000009</v>
      </c>
      <c r="E10" s="149">
        <v>52.456267999999994</v>
      </c>
      <c r="F10" s="149">
        <v>21.693461000000003</v>
      </c>
      <c r="G10" s="149">
        <v>10.193930000000003</v>
      </c>
      <c r="H10" s="279">
        <v>0</v>
      </c>
      <c r="I10" s="280">
        <v>0</v>
      </c>
      <c r="J10" s="281">
        <v>0</v>
      </c>
      <c r="K10" s="279">
        <v>0</v>
      </c>
      <c r="L10" s="280">
        <v>0</v>
      </c>
      <c r="M10" s="281">
        <v>0</v>
      </c>
      <c r="N10" s="149">
        <f t="shared" si="4"/>
        <v>352.55543800000004</v>
      </c>
      <c r="P10" s="98"/>
      <c r="Q10" s="270"/>
      <c r="S10" s="38"/>
    </row>
    <row r="11" spans="1:21" x14ac:dyDescent="0.2">
      <c r="A11" s="127" t="s">
        <v>2</v>
      </c>
      <c r="B11" s="217">
        <v>43.342531999999999</v>
      </c>
      <c r="C11" s="149">
        <v>33.799307999999996</v>
      </c>
      <c r="D11" s="218">
        <v>23.30192000000001</v>
      </c>
      <c r="E11" s="149">
        <v>15.246486999999998</v>
      </c>
      <c r="F11" s="149">
        <v>6.1495629999999997</v>
      </c>
      <c r="G11" s="149">
        <v>2.9019199999999996</v>
      </c>
      <c r="H11" s="279">
        <v>0</v>
      </c>
      <c r="I11" s="280">
        <v>0</v>
      </c>
      <c r="J11" s="281">
        <v>0</v>
      </c>
      <c r="K11" s="279">
        <v>0</v>
      </c>
      <c r="L11" s="280">
        <v>0</v>
      </c>
      <c r="M11" s="281">
        <v>0</v>
      </c>
      <c r="N11" s="149">
        <f t="shared" si="4"/>
        <v>124.74173000000002</v>
      </c>
      <c r="P11" s="98"/>
      <c r="Q11" s="270"/>
      <c r="S11" s="38"/>
    </row>
    <row r="12" spans="1:21" x14ac:dyDescent="0.2">
      <c r="A12" s="127" t="s">
        <v>6</v>
      </c>
      <c r="B12" s="217">
        <v>70.856565000000032</v>
      </c>
      <c r="C12" s="149">
        <v>59.302020999999989</v>
      </c>
      <c r="D12" s="218">
        <v>57.035915000000003</v>
      </c>
      <c r="E12" s="149">
        <v>42.894874000000009</v>
      </c>
      <c r="F12" s="149">
        <v>30.573525</v>
      </c>
      <c r="G12" s="149">
        <v>24.513139000000002</v>
      </c>
      <c r="H12" s="279">
        <v>0</v>
      </c>
      <c r="I12" s="280">
        <v>0</v>
      </c>
      <c r="J12" s="281">
        <v>0</v>
      </c>
      <c r="K12" s="279">
        <v>0</v>
      </c>
      <c r="L12" s="280">
        <v>0</v>
      </c>
      <c r="M12" s="281">
        <v>0</v>
      </c>
      <c r="N12" s="149">
        <f t="shared" si="4"/>
        <v>285.17603900000006</v>
      </c>
      <c r="P12" s="98"/>
      <c r="Q12" s="270"/>
      <c r="S12" s="38"/>
    </row>
    <row r="13" spans="1:21" x14ac:dyDescent="0.2">
      <c r="A13" s="127" t="s">
        <v>25</v>
      </c>
      <c r="B13" s="217">
        <v>5645.3406909999985</v>
      </c>
      <c r="C13" s="149">
        <v>4314.8915880000004</v>
      </c>
      <c r="D13" s="218">
        <v>3284.8303419999984</v>
      </c>
      <c r="E13" s="149">
        <v>2442.8348660000001</v>
      </c>
      <c r="F13" s="149">
        <v>1399.8438999999994</v>
      </c>
      <c r="G13" s="149">
        <v>805.37474600000007</v>
      </c>
      <c r="H13" s="279">
        <v>0</v>
      </c>
      <c r="I13" s="280">
        <v>0</v>
      </c>
      <c r="J13" s="281">
        <v>0</v>
      </c>
      <c r="K13" s="279">
        <v>0</v>
      </c>
      <c r="L13" s="280">
        <v>0</v>
      </c>
      <c r="M13" s="281">
        <v>0</v>
      </c>
      <c r="N13" s="149">
        <f t="shared" si="4"/>
        <v>17893.116133</v>
      </c>
      <c r="P13" s="98"/>
      <c r="Q13" s="270"/>
      <c r="R13" s="8"/>
      <c r="S13" s="38"/>
      <c r="T13" s="8"/>
      <c r="U13" s="8"/>
    </row>
    <row r="14" spans="1:21" x14ac:dyDescent="0.2">
      <c r="A14" s="127" t="s">
        <v>5</v>
      </c>
      <c r="B14" s="217">
        <v>3035.3797280000035</v>
      </c>
      <c r="C14" s="149">
        <v>2373.4334180000001</v>
      </c>
      <c r="D14" s="218">
        <v>1858.5311140000015</v>
      </c>
      <c r="E14" s="149">
        <v>1356.5901239999992</v>
      </c>
      <c r="F14" s="149">
        <v>672.96367000000043</v>
      </c>
      <c r="G14" s="149">
        <v>374.66110000000003</v>
      </c>
      <c r="H14" s="279">
        <v>0</v>
      </c>
      <c r="I14" s="280">
        <v>0</v>
      </c>
      <c r="J14" s="281">
        <v>0</v>
      </c>
      <c r="K14" s="279">
        <v>0</v>
      </c>
      <c r="L14" s="280">
        <v>0</v>
      </c>
      <c r="M14" s="281">
        <v>0</v>
      </c>
      <c r="N14" s="149">
        <f t="shared" ref="N14:N15" si="5">SUM(B14:M14)</f>
        <v>9671.5591540000041</v>
      </c>
      <c r="P14" s="98"/>
      <c r="Q14" s="270"/>
      <c r="R14" s="8"/>
      <c r="S14" s="38"/>
      <c r="T14" s="8"/>
      <c r="U14" s="8"/>
    </row>
    <row r="15" spans="1:21" x14ac:dyDescent="0.2">
      <c r="A15" s="127" t="s">
        <v>3</v>
      </c>
      <c r="B15" s="217">
        <v>266.43616499999996</v>
      </c>
      <c r="C15" s="149">
        <v>200.17501499999997</v>
      </c>
      <c r="D15" s="218">
        <v>165.10211000000004</v>
      </c>
      <c r="E15" s="149">
        <v>112.37599299999998</v>
      </c>
      <c r="F15" s="149">
        <v>48.787476999999981</v>
      </c>
      <c r="G15" s="149">
        <v>35.537633999999997</v>
      </c>
      <c r="H15" s="279">
        <v>0</v>
      </c>
      <c r="I15" s="280">
        <v>0</v>
      </c>
      <c r="J15" s="281">
        <v>0</v>
      </c>
      <c r="K15" s="279">
        <v>0</v>
      </c>
      <c r="L15" s="280">
        <v>0</v>
      </c>
      <c r="M15" s="281">
        <v>0</v>
      </c>
      <c r="N15" s="149">
        <f t="shared" si="5"/>
        <v>828.4143939999999</v>
      </c>
      <c r="P15" s="98"/>
      <c r="Q15" s="270"/>
      <c r="S15" s="38"/>
    </row>
    <row r="16" spans="1:21" x14ac:dyDescent="0.2">
      <c r="A16" s="4" t="s">
        <v>330</v>
      </c>
      <c r="N16" s="3"/>
    </row>
    <row r="17" spans="1:2" x14ac:dyDescent="0.2">
      <c r="A17" s="150"/>
      <c r="B17" s="8"/>
    </row>
    <row r="18" spans="1:2" x14ac:dyDescent="0.2">
      <c r="B18" s="8"/>
    </row>
    <row r="19" spans="1:2" x14ac:dyDescent="0.2">
      <c r="B19" s="8"/>
    </row>
    <row r="20" spans="1:2" x14ac:dyDescent="0.2">
      <c r="B20" s="8"/>
    </row>
    <row r="21" spans="1:2" x14ac:dyDescent="0.2">
      <c r="B21" s="8"/>
    </row>
    <row r="22" spans="1:2" x14ac:dyDescent="0.2">
      <c r="B22" s="8"/>
    </row>
    <row r="23" spans="1:2" x14ac:dyDescent="0.2">
      <c r="B23" s="8"/>
    </row>
    <row r="24" spans="1:2" x14ac:dyDescent="0.2">
      <c r="B24" s="8"/>
    </row>
    <row r="25" spans="1:2" x14ac:dyDescent="0.2">
      <c r="B25" s="8"/>
    </row>
    <row r="26" spans="1:2" x14ac:dyDescent="0.2">
      <c r="B26" s="8"/>
    </row>
    <row r="27" spans="1:2" x14ac:dyDescent="0.2">
      <c r="B27" s="8"/>
    </row>
    <row r="28" spans="1:2" x14ac:dyDescent="0.2">
      <c r="B28" s="8"/>
    </row>
    <row r="29" spans="1:2" x14ac:dyDescent="0.2">
      <c r="B29" s="8"/>
    </row>
    <row r="30" spans="1:2" x14ac:dyDescent="0.2">
      <c r="B30" s="8"/>
    </row>
  </sheetData>
  <mergeCells count="11">
    <mergeCell ref="N6:N7"/>
    <mergeCell ref="A4:A5"/>
    <mergeCell ref="B4:D4"/>
    <mergeCell ref="E4:G4"/>
    <mergeCell ref="H4:J4"/>
    <mergeCell ref="K4:M4"/>
    <mergeCell ref="A6:A7"/>
    <mergeCell ref="B6:D6"/>
    <mergeCell ref="E6:G6"/>
    <mergeCell ref="H6:J6"/>
    <mergeCell ref="K6:M6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1"/>
  <dimension ref="A1:Q32"/>
  <sheetViews>
    <sheetView showGridLines="0" zoomScaleNormal="100" zoomScaleSheetLayoutView="100" workbookViewId="0">
      <selection activeCell="M16" sqref="M16"/>
    </sheetView>
  </sheetViews>
  <sheetFormatPr defaultColWidth="9.140625" defaultRowHeight="12" x14ac:dyDescent="0.2"/>
  <cols>
    <col min="1" max="1" width="28.28515625" style="7" customWidth="1"/>
    <col min="2" max="7" width="12" style="7" customWidth="1"/>
    <col min="8" max="8" width="16.5703125" style="7" customWidth="1"/>
    <col min="9" max="9" width="11.85546875" style="7" customWidth="1"/>
    <col min="10" max="10" width="15.28515625" style="7" customWidth="1"/>
    <col min="11" max="16384" width="9.140625" style="7"/>
  </cols>
  <sheetData>
    <row r="1" spans="1:12" ht="18" x14ac:dyDescent="0.25">
      <c r="A1" s="185" t="s">
        <v>340</v>
      </c>
      <c r="B1" s="6"/>
      <c r="J1" s="188" t="str">
        <f>'3'!N1</f>
        <v>IV. čtvrtletí 2023</v>
      </c>
    </row>
    <row r="2" spans="1:12" ht="6" customHeight="1" x14ac:dyDescent="0.2">
      <c r="A2" s="6"/>
      <c r="B2" s="319"/>
      <c r="C2" s="319"/>
      <c r="D2" s="319"/>
      <c r="E2" s="319"/>
      <c r="F2" s="319"/>
      <c r="G2" s="319"/>
      <c r="H2" s="319"/>
      <c r="I2" s="319"/>
      <c r="J2" s="319"/>
    </row>
    <row r="3" spans="1:12" ht="36" x14ac:dyDescent="0.2">
      <c r="A3" s="259">
        <v>2026</v>
      </c>
      <c r="B3" s="167" t="s">
        <v>26</v>
      </c>
      <c r="C3" s="167" t="s">
        <v>0</v>
      </c>
      <c r="D3" s="167" t="s">
        <v>1</v>
      </c>
      <c r="E3" s="167" t="s">
        <v>2</v>
      </c>
      <c r="F3" s="167" t="s">
        <v>200</v>
      </c>
      <c r="G3" s="167" t="s">
        <v>25</v>
      </c>
      <c r="H3" s="167" t="s">
        <v>5</v>
      </c>
      <c r="I3" s="167" t="s">
        <v>3</v>
      </c>
      <c r="J3" s="167" t="s">
        <v>4</v>
      </c>
    </row>
    <row r="4" spans="1:12" ht="12" customHeight="1" x14ac:dyDescent="0.2">
      <c r="A4" s="171" t="s">
        <v>157</v>
      </c>
      <c r="B4" s="155">
        <f>SUM(B5:B18)</f>
        <v>3089.7306860000008</v>
      </c>
      <c r="C4" s="155">
        <f t="shared" ref="C4:I4" si="0">SUM(C5:C18)</f>
        <v>280.742164</v>
      </c>
      <c r="D4" s="155">
        <f t="shared" si="0"/>
        <v>84.343659000000002</v>
      </c>
      <c r="E4" s="155">
        <f t="shared" si="0"/>
        <v>24.297970000000003</v>
      </c>
      <c r="F4" s="155">
        <f t="shared" si="0"/>
        <v>97.981538000000015</v>
      </c>
      <c r="G4" s="155">
        <f t="shared" si="0"/>
        <v>4648.0535120000004</v>
      </c>
      <c r="H4" s="155">
        <f t="shared" si="0"/>
        <v>2404.2148940000006</v>
      </c>
      <c r="I4" s="155">
        <f t="shared" si="0"/>
        <v>196.70110400000002</v>
      </c>
      <c r="J4" s="155">
        <f t="shared" ref="J4" si="1">SUM(B4:I4)</f>
        <v>10826.065527000002</v>
      </c>
      <c r="L4" s="38"/>
    </row>
    <row r="5" spans="1:12" x14ac:dyDescent="0.2">
      <c r="A5" s="158" t="s">
        <v>128</v>
      </c>
      <c r="B5" s="166">
        <v>44.403499000000011</v>
      </c>
      <c r="C5" s="166">
        <v>50.894770000000008</v>
      </c>
      <c r="D5" s="166">
        <v>39.615362999999995</v>
      </c>
      <c r="E5" s="166">
        <v>4.5332299999999996</v>
      </c>
      <c r="F5" s="166">
        <v>0.68421100000000001</v>
      </c>
      <c r="G5" s="166">
        <v>627.52044000000012</v>
      </c>
      <c r="H5" s="166">
        <v>725.63579500000014</v>
      </c>
      <c r="I5" s="166">
        <v>22.188711999999995</v>
      </c>
      <c r="J5" s="156">
        <f t="shared" ref="J5:J18" si="2">SUM(B5:I5)</f>
        <v>1515.4760200000003</v>
      </c>
      <c r="L5" s="38"/>
    </row>
    <row r="6" spans="1:12" x14ac:dyDescent="0.2">
      <c r="A6" s="158" t="s">
        <v>99</v>
      </c>
      <c r="B6" s="166">
        <v>174.23862800000003</v>
      </c>
      <c r="C6" s="166">
        <v>5.3710399999999998</v>
      </c>
      <c r="D6" s="166">
        <v>4.3257490000000001</v>
      </c>
      <c r="E6" s="166">
        <v>0.64329400000000003</v>
      </c>
      <c r="F6" s="166">
        <v>3.771747</v>
      </c>
      <c r="G6" s="166">
        <v>297.45479400000016</v>
      </c>
      <c r="H6" s="166">
        <v>139.54843800000009</v>
      </c>
      <c r="I6" s="166">
        <v>14.336101000000003</v>
      </c>
      <c r="J6" s="156">
        <f t="shared" si="2"/>
        <v>639.68979100000035</v>
      </c>
      <c r="L6" s="38"/>
    </row>
    <row r="7" spans="1:12" x14ac:dyDescent="0.2">
      <c r="A7" s="158" t="s">
        <v>100</v>
      </c>
      <c r="B7" s="166">
        <v>66.707964000000018</v>
      </c>
      <c r="C7" s="166">
        <v>0.38082000000000005</v>
      </c>
      <c r="D7" s="166">
        <v>6.8000000000000005E-2</v>
      </c>
      <c r="E7" s="166">
        <v>0.38574000000000003</v>
      </c>
      <c r="F7" s="166">
        <v>9.7572500000000009</v>
      </c>
      <c r="G7" s="166">
        <v>391.0680989999999</v>
      </c>
      <c r="H7" s="166">
        <v>88.542822000000001</v>
      </c>
      <c r="I7" s="166">
        <v>72.809247999999997</v>
      </c>
      <c r="J7" s="156">
        <f t="shared" si="2"/>
        <v>629.71994299999994</v>
      </c>
      <c r="L7" s="38"/>
    </row>
    <row r="8" spans="1:12" x14ac:dyDescent="0.2">
      <c r="A8" s="158" t="s">
        <v>101</v>
      </c>
      <c r="B8" s="166">
        <v>29.826938999999996</v>
      </c>
      <c r="C8" s="166">
        <v>8.6800000000000002E-2</v>
      </c>
      <c r="D8" s="166">
        <v>3.4818859999999998</v>
      </c>
      <c r="E8" s="166">
        <v>2.3103580000000004</v>
      </c>
      <c r="F8" s="166">
        <v>0.85409000000000002</v>
      </c>
      <c r="G8" s="166">
        <v>297.39034000000009</v>
      </c>
      <c r="H8" s="166">
        <v>117.72074000000002</v>
      </c>
      <c r="I8" s="166">
        <v>19.197699</v>
      </c>
      <c r="J8" s="156">
        <f t="shared" si="2"/>
        <v>470.86885200000012</v>
      </c>
      <c r="L8" s="38"/>
    </row>
    <row r="9" spans="1:12" x14ac:dyDescent="0.2">
      <c r="A9" s="158" t="s">
        <v>127</v>
      </c>
      <c r="B9" s="166">
        <v>27.561177000000004</v>
      </c>
      <c r="C9" s="166">
        <v>6.6274899999999999</v>
      </c>
      <c r="D9" s="166">
        <v>0.23605999999999999</v>
      </c>
      <c r="E9" s="166">
        <v>0.39338999999999996</v>
      </c>
      <c r="F9" s="166">
        <v>11.761487000000001</v>
      </c>
      <c r="G9" s="166">
        <v>114.84328399999993</v>
      </c>
      <c r="H9" s="166">
        <v>54.120615000000008</v>
      </c>
      <c r="I9" s="166">
        <v>0.20444000000000001</v>
      </c>
      <c r="J9" s="156">
        <f t="shared" si="2"/>
        <v>215.74794299999996</v>
      </c>
      <c r="L9" s="38"/>
    </row>
    <row r="10" spans="1:12" x14ac:dyDescent="0.2">
      <c r="A10" s="158" t="s">
        <v>102</v>
      </c>
      <c r="B10" s="166">
        <v>144.40376799999999</v>
      </c>
      <c r="C10" s="166">
        <v>1.93546</v>
      </c>
      <c r="D10" s="166">
        <v>1.7387000000000001</v>
      </c>
      <c r="E10" s="166">
        <v>0.69799999999999995</v>
      </c>
      <c r="F10" s="166">
        <v>0.154</v>
      </c>
      <c r="G10" s="166">
        <v>199.04190899999995</v>
      </c>
      <c r="H10" s="166">
        <v>136.35954299999997</v>
      </c>
      <c r="I10" s="166">
        <v>7.8741259999999986</v>
      </c>
      <c r="J10" s="156">
        <f t="shared" si="2"/>
        <v>492.2055059999999</v>
      </c>
      <c r="L10" s="38"/>
    </row>
    <row r="11" spans="1:12" x14ac:dyDescent="0.2">
      <c r="A11" s="158" t="s">
        <v>103</v>
      </c>
      <c r="B11" s="166">
        <v>13.253423000000002</v>
      </c>
      <c r="C11" s="166">
        <v>0</v>
      </c>
      <c r="D11" s="166">
        <v>0</v>
      </c>
      <c r="E11" s="166">
        <v>0</v>
      </c>
      <c r="F11" s="166">
        <v>1.7712100000000002</v>
      </c>
      <c r="G11" s="166">
        <v>101.54235</v>
      </c>
      <c r="H11" s="166">
        <v>48.040681999999983</v>
      </c>
      <c r="I11" s="166">
        <v>1.2149000000000001</v>
      </c>
      <c r="J11" s="156">
        <f t="shared" si="2"/>
        <v>165.82256499999997</v>
      </c>
      <c r="L11" s="38"/>
    </row>
    <row r="12" spans="1:12" x14ac:dyDescent="0.2">
      <c r="A12" s="158" t="s">
        <v>104</v>
      </c>
      <c r="B12" s="166">
        <v>335.447498</v>
      </c>
      <c r="C12" s="166">
        <v>109.200485</v>
      </c>
      <c r="D12" s="166">
        <v>4.272373</v>
      </c>
      <c r="E12" s="166">
        <v>7.9408459999999996</v>
      </c>
      <c r="F12" s="166">
        <v>13.147238</v>
      </c>
      <c r="G12" s="166">
        <v>869.14714400000048</v>
      </c>
      <c r="H12" s="166">
        <v>279.76244600000012</v>
      </c>
      <c r="I12" s="166">
        <v>6.1936850000000003</v>
      </c>
      <c r="J12" s="156">
        <f t="shared" si="2"/>
        <v>1625.1117150000007</v>
      </c>
    </row>
    <row r="13" spans="1:12" x14ac:dyDescent="0.2">
      <c r="A13" s="158" t="s">
        <v>105</v>
      </c>
      <c r="B13" s="166">
        <v>69.083036000000007</v>
      </c>
      <c r="C13" s="166">
        <v>2.2669589999999999</v>
      </c>
      <c r="D13" s="166">
        <v>9.7000000000000003E-2</v>
      </c>
      <c r="E13" s="166">
        <v>1.7838369999999999</v>
      </c>
      <c r="F13" s="166">
        <v>2.0928819999999995</v>
      </c>
      <c r="G13" s="166">
        <v>208.61905400000001</v>
      </c>
      <c r="H13" s="166">
        <v>139.645385</v>
      </c>
      <c r="I13" s="166">
        <v>2.2852920000000001</v>
      </c>
      <c r="J13" s="156">
        <f t="shared" si="2"/>
        <v>425.87344500000006</v>
      </c>
    </row>
    <row r="14" spans="1:12" x14ac:dyDescent="0.2">
      <c r="A14" s="158" t="s">
        <v>106</v>
      </c>
      <c r="B14" s="166">
        <v>129.51409100000004</v>
      </c>
      <c r="C14" s="166">
        <v>1.6111</v>
      </c>
      <c r="D14" s="166">
        <v>6.2390999999999996</v>
      </c>
      <c r="E14" s="166">
        <v>2.5002419999999996</v>
      </c>
      <c r="F14" s="166">
        <v>9.64405</v>
      </c>
      <c r="G14" s="166">
        <v>169.80622200000002</v>
      </c>
      <c r="H14" s="166">
        <v>99.708252999999985</v>
      </c>
      <c r="I14" s="166">
        <v>28.500442000000007</v>
      </c>
      <c r="J14" s="156">
        <f t="shared" si="2"/>
        <v>447.52350000000001</v>
      </c>
    </row>
    <row r="15" spans="1:12" x14ac:dyDescent="0.2">
      <c r="A15" s="158" t="s">
        <v>107</v>
      </c>
      <c r="B15" s="166">
        <v>70.507260000000002</v>
      </c>
      <c r="C15" s="166">
        <v>0</v>
      </c>
      <c r="D15" s="166">
        <v>3.9114599999999999</v>
      </c>
      <c r="E15" s="166">
        <v>0.45765400000000001</v>
      </c>
      <c r="F15" s="166">
        <v>5.6910399999999992</v>
      </c>
      <c r="G15" s="166">
        <v>280.38000999999991</v>
      </c>
      <c r="H15" s="166">
        <v>125.876856</v>
      </c>
      <c r="I15" s="166">
        <v>0.70960000000000001</v>
      </c>
      <c r="J15" s="156">
        <f t="shared" si="2"/>
        <v>487.53387999999995</v>
      </c>
    </row>
    <row r="16" spans="1:12" x14ac:dyDescent="0.2">
      <c r="A16" s="158" t="s">
        <v>108</v>
      </c>
      <c r="B16" s="166">
        <v>867.04772300000002</v>
      </c>
      <c r="C16" s="166">
        <v>41.458367000000003</v>
      </c>
      <c r="D16" s="166">
        <v>2.4117799999999998</v>
      </c>
      <c r="E16" s="166">
        <v>0.18544000000000002</v>
      </c>
      <c r="F16" s="166">
        <v>3.9877829999999999</v>
      </c>
      <c r="G16" s="166">
        <v>348.61714999999992</v>
      </c>
      <c r="H16" s="166">
        <v>148.609644</v>
      </c>
      <c r="I16" s="166">
        <v>2.3585720000000001</v>
      </c>
      <c r="J16" s="156">
        <f t="shared" si="2"/>
        <v>1414.6764590000002</v>
      </c>
    </row>
    <row r="17" spans="1:17" x14ac:dyDescent="0.2">
      <c r="A17" s="158" t="s">
        <v>109</v>
      </c>
      <c r="B17" s="166">
        <v>816.03404000000023</v>
      </c>
      <c r="C17" s="166">
        <v>60.815023000000011</v>
      </c>
      <c r="D17" s="166">
        <v>16.280608000000001</v>
      </c>
      <c r="E17" s="166">
        <v>1.1662080000000001</v>
      </c>
      <c r="F17" s="166">
        <v>32.262200000000007</v>
      </c>
      <c r="G17" s="166">
        <v>569.64854199999991</v>
      </c>
      <c r="H17" s="166">
        <v>234.68026699999993</v>
      </c>
      <c r="I17" s="166">
        <v>18.667977</v>
      </c>
      <c r="J17" s="156">
        <f t="shared" si="2"/>
        <v>1749.5548650000003</v>
      </c>
    </row>
    <row r="18" spans="1:17" x14ac:dyDescent="0.2">
      <c r="A18" s="158" t="s">
        <v>110</v>
      </c>
      <c r="B18" s="166">
        <v>301.70164</v>
      </c>
      <c r="C18" s="166">
        <v>9.3850000000000017E-2</v>
      </c>
      <c r="D18" s="166">
        <v>1.6655799999999998</v>
      </c>
      <c r="E18" s="166">
        <v>1.299731</v>
      </c>
      <c r="F18" s="166">
        <v>2.4023499999999998</v>
      </c>
      <c r="G18" s="166">
        <v>172.974174</v>
      </c>
      <c r="H18" s="166">
        <v>65.963408000000001</v>
      </c>
      <c r="I18" s="166">
        <v>0.16031000000000001</v>
      </c>
      <c r="J18" s="156">
        <f t="shared" si="2"/>
        <v>546.26104299999997</v>
      </c>
    </row>
    <row r="19" spans="1:17" x14ac:dyDescent="0.2">
      <c r="A19" s="186" t="s">
        <v>330</v>
      </c>
      <c r="J19" s="3"/>
    </row>
    <row r="20" spans="1:17" x14ac:dyDescent="0.2">
      <c r="A20" s="159"/>
    </row>
    <row r="32" spans="1:17" x14ac:dyDescent="0.2">
      <c r="K32" s="38"/>
      <c r="L32" s="38"/>
      <c r="M32" s="38"/>
      <c r="N32" s="38"/>
      <c r="O32" s="38"/>
      <c r="P32" s="38"/>
      <c r="Q32" s="38"/>
    </row>
  </sheetData>
  <sortState xmlns:xlrd2="http://schemas.microsoft.com/office/spreadsheetml/2017/richdata2" ref="A5:J18">
    <sortCondition ref="A5"/>
  </sortState>
  <mergeCells count="1">
    <mergeCell ref="B2:J2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6"/>
  <dimension ref="A1:O42"/>
  <sheetViews>
    <sheetView showGridLines="0" zoomScaleNormal="100" zoomScaleSheetLayoutView="100" workbookViewId="0">
      <selection activeCell="P32" sqref="P32"/>
    </sheetView>
  </sheetViews>
  <sheetFormatPr defaultColWidth="9.140625" defaultRowHeight="12" x14ac:dyDescent="0.2"/>
  <cols>
    <col min="1" max="1" width="38" style="7" customWidth="1"/>
    <col min="2" max="9" width="13.28515625" style="7" customWidth="1"/>
    <col min="10" max="15" width="9.140625" style="139" customWidth="1"/>
    <col min="16" max="16384" width="9.140625" style="7"/>
  </cols>
  <sheetData>
    <row r="1" spans="1:15" ht="20.25" x14ac:dyDescent="0.3">
      <c r="A1" s="136" t="s">
        <v>256</v>
      </c>
      <c r="I1" s="188" t="str">
        <f>'3'!N1</f>
        <v>IV. čtvrtletí 2023</v>
      </c>
    </row>
    <row r="2" spans="1:15" ht="18" x14ac:dyDescent="0.25">
      <c r="A2" s="185" t="s">
        <v>257</v>
      </c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7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153" t="s">
        <v>278</v>
      </c>
      <c r="I6" s="153" t="s">
        <v>279</v>
      </c>
    </row>
    <row r="7" spans="1:15" ht="13.5" x14ac:dyDescent="0.2">
      <c r="A7" s="132" t="s">
        <v>190</v>
      </c>
      <c r="B7" s="219">
        <v>1620.8660000000009</v>
      </c>
      <c r="C7" s="253">
        <v>4.3933735052834683E-2</v>
      </c>
      <c r="D7" s="219">
        <v>1620.8702000000008</v>
      </c>
      <c r="E7" s="253">
        <v>4.3848092414372875E-2</v>
      </c>
      <c r="F7" s="219">
        <v>1620.8312000000008</v>
      </c>
      <c r="G7" s="253">
        <v>4.4127862492935266E-2</v>
      </c>
      <c r="H7" s="152">
        <v>1620.8312000000008</v>
      </c>
      <c r="I7" s="163">
        <v>4.4127862492935266E-2</v>
      </c>
      <c r="O7" s="211"/>
    </row>
    <row r="8" spans="1:15" x14ac:dyDescent="0.2">
      <c r="A8" s="128" t="s">
        <v>308</v>
      </c>
      <c r="B8" s="219">
        <v>405505.19400000008</v>
      </c>
      <c r="C8" s="253">
        <v>3.7651055473904085E-2</v>
      </c>
      <c r="D8" s="219">
        <v>254547.27099999998</v>
      </c>
      <c r="E8" s="253">
        <v>3.0808064167871647E-2</v>
      </c>
      <c r="F8" s="219">
        <v>203060.27199999994</v>
      </c>
      <c r="G8" s="253">
        <v>2.9963266893062793E-2</v>
      </c>
      <c r="H8" s="152">
        <v>863112.73699999996</v>
      </c>
      <c r="I8" s="163">
        <v>3.3441771184262024E-2</v>
      </c>
      <c r="O8" s="211"/>
    </row>
    <row r="9" spans="1:15" x14ac:dyDescent="0.2">
      <c r="A9" s="128" t="s">
        <v>309</v>
      </c>
      <c r="B9" s="219">
        <v>306408.72599999991</v>
      </c>
      <c r="C9" s="253">
        <v>4.9621706856635146E-2</v>
      </c>
      <c r="D9" s="219">
        <v>179255.21299999999</v>
      </c>
      <c r="E9" s="253">
        <v>4.6426080790333328E-2</v>
      </c>
      <c r="F9" s="219">
        <v>136978.50700000001</v>
      </c>
      <c r="G9" s="253">
        <v>5.1347629475386687E-2</v>
      </c>
      <c r="H9" s="152">
        <v>622642.44599999988</v>
      </c>
      <c r="I9" s="164">
        <v>4.9012873675990228E-2</v>
      </c>
      <c r="J9" s="212"/>
      <c r="O9" s="213"/>
    </row>
    <row r="10" spans="1:15" x14ac:dyDescent="0.2">
      <c r="A10" s="131" t="s">
        <v>40</v>
      </c>
      <c r="B10" s="217">
        <v>0</v>
      </c>
      <c r="C10" s="254">
        <v>0</v>
      </c>
      <c r="D10" s="217">
        <v>0</v>
      </c>
      <c r="E10" s="254">
        <v>0</v>
      </c>
      <c r="F10" s="217">
        <v>0</v>
      </c>
      <c r="G10" s="257">
        <v>0</v>
      </c>
      <c r="H10" s="149">
        <v>0</v>
      </c>
      <c r="I10" s="165">
        <v>0</v>
      </c>
      <c r="J10" s="212"/>
      <c r="O10" s="213"/>
    </row>
    <row r="11" spans="1:15" x14ac:dyDescent="0.2">
      <c r="A11" s="131" t="s">
        <v>39</v>
      </c>
      <c r="B11" s="217">
        <v>2730.5</v>
      </c>
      <c r="C11" s="254">
        <v>6.6745320463704572E-2</v>
      </c>
      <c r="D11" s="217">
        <v>3435.192</v>
      </c>
      <c r="E11" s="254">
        <v>0.10037828078008294</v>
      </c>
      <c r="F11" s="217">
        <v>2976.1880000000001</v>
      </c>
      <c r="G11" s="257">
        <v>0.11308397763571233</v>
      </c>
      <c r="H11" s="149">
        <v>9141.880000000001</v>
      </c>
      <c r="I11" s="165">
        <v>9.0112097095708721E-2</v>
      </c>
      <c r="J11" s="212"/>
      <c r="O11" s="213"/>
    </row>
    <row r="12" spans="1:15" x14ac:dyDescent="0.2">
      <c r="A12" s="131" t="s">
        <v>38</v>
      </c>
      <c r="B12" s="217">
        <v>0</v>
      </c>
      <c r="C12" s="254">
        <v>0</v>
      </c>
      <c r="D12" s="217">
        <v>0</v>
      </c>
      <c r="E12" s="254">
        <v>0</v>
      </c>
      <c r="F12" s="217">
        <v>0</v>
      </c>
      <c r="G12" s="257">
        <v>0</v>
      </c>
      <c r="H12" s="149">
        <v>0</v>
      </c>
      <c r="I12" s="165">
        <v>0</v>
      </c>
      <c r="J12" s="212"/>
      <c r="O12" s="213"/>
    </row>
    <row r="13" spans="1:15" x14ac:dyDescent="0.2">
      <c r="A13" s="131" t="s">
        <v>60</v>
      </c>
      <c r="B13" s="217">
        <v>0</v>
      </c>
      <c r="C13" s="254">
        <v>0</v>
      </c>
      <c r="D13" s="217">
        <v>0</v>
      </c>
      <c r="E13" s="254">
        <v>0</v>
      </c>
      <c r="F13" s="217">
        <v>576</v>
      </c>
      <c r="G13" s="257">
        <v>8.5332069154531037E-2</v>
      </c>
      <c r="H13" s="149">
        <v>576</v>
      </c>
      <c r="I13" s="165">
        <v>2.5988157972447225E-2</v>
      </c>
      <c r="J13" s="212"/>
      <c r="O13" s="213"/>
    </row>
    <row r="14" spans="1:15" x14ac:dyDescent="0.2">
      <c r="A14" s="131" t="s">
        <v>61</v>
      </c>
      <c r="B14" s="217">
        <v>1872.6</v>
      </c>
      <c r="C14" s="254">
        <v>0.60482523018467416</v>
      </c>
      <c r="D14" s="217">
        <v>2297.38</v>
      </c>
      <c r="E14" s="254">
        <v>0.69335129652147343</v>
      </c>
      <c r="F14" s="217">
        <v>3530.14</v>
      </c>
      <c r="G14" s="257">
        <v>0.83444410852638029</v>
      </c>
      <c r="H14" s="149">
        <v>7700.119999999999</v>
      </c>
      <c r="I14" s="165">
        <v>0.72369052355185892</v>
      </c>
      <c r="J14" s="212"/>
      <c r="O14" s="213"/>
    </row>
    <row r="15" spans="1:15" x14ac:dyDescent="0.2">
      <c r="A15" s="131" t="s">
        <v>62</v>
      </c>
      <c r="B15" s="217">
        <v>0</v>
      </c>
      <c r="C15" s="254">
        <v>0</v>
      </c>
      <c r="D15" s="217">
        <v>0</v>
      </c>
      <c r="E15" s="254">
        <v>0</v>
      </c>
      <c r="F15" s="217">
        <v>0</v>
      </c>
      <c r="G15" s="257">
        <v>0</v>
      </c>
      <c r="H15" s="149">
        <v>0</v>
      </c>
      <c r="I15" s="165">
        <v>0</v>
      </c>
      <c r="J15" s="212"/>
      <c r="O15" s="213"/>
    </row>
    <row r="16" spans="1:15" x14ac:dyDescent="0.2">
      <c r="A16" s="131" t="s">
        <v>37</v>
      </c>
      <c r="B16" s="217">
        <v>0</v>
      </c>
      <c r="C16" s="254">
        <v>0</v>
      </c>
      <c r="D16" s="217">
        <v>0</v>
      </c>
      <c r="E16" s="254">
        <v>0</v>
      </c>
      <c r="F16" s="217">
        <v>0</v>
      </c>
      <c r="G16" s="257">
        <v>0</v>
      </c>
      <c r="H16" s="149">
        <v>0</v>
      </c>
      <c r="I16" s="165">
        <v>0</v>
      </c>
      <c r="J16" s="212"/>
      <c r="O16" s="213"/>
    </row>
    <row r="17" spans="1:15" x14ac:dyDescent="0.2">
      <c r="A17" s="131" t="s">
        <v>72</v>
      </c>
      <c r="B17" s="217">
        <v>0</v>
      </c>
      <c r="C17" s="254">
        <v>0</v>
      </c>
      <c r="D17" s="217">
        <v>0</v>
      </c>
      <c r="E17" s="254">
        <v>0</v>
      </c>
      <c r="F17" s="217">
        <v>0</v>
      </c>
      <c r="G17" s="257">
        <v>0</v>
      </c>
      <c r="H17" s="149">
        <v>0</v>
      </c>
      <c r="I17" s="165">
        <v>0</v>
      </c>
      <c r="J17" s="212"/>
      <c r="O17" s="213"/>
    </row>
    <row r="18" spans="1:15" x14ac:dyDescent="0.2">
      <c r="A18" s="131" t="s">
        <v>36</v>
      </c>
      <c r="B18" s="217">
        <v>0</v>
      </c>
      <c r="C18" s="254">
        <v>0</v>
      </c>
      <c r="D18" s="217">
        <v>0</v>
      </c>
      <c r="E18" s="254">
        <v>0</v>
      </c>
      <c r="F18" s="217">
        <v>0</v>
      </c>
      <c r="G18" s="257">
        <v>0</v>
      </c>
      <c r="H18" s="149">
        <v>0</v>
      </c>
      <c r="I18" s="165">
        <v>0</v>
      </c>
      <c r="O18" s="213"/>
    </row>
    <row r="19" spans="1:15" x14ac:dyDescent="0.2">
      <c r="A19" s="131" t="s">
        <v>35</v>
      </c>
      <c r="B19" s="217">
        <v>0</v>
      </c>
      <c r="C19" s="254">
        <v>0</v>
      </c>
      <c r="D19" s="217">
        <v>0</v>
      </c>
      <c r="E19" s="254">
        <v>0</v>
      </c>
      <c r="F19" s="217">
        <v>0</v>
      </c>
      <c r="G19" s="257">
        <v>0</v>
      </c>
      <c r="H19" s="149">
        <v>0</v>
      </c>
      <c r="I19" s="165">
        <v>0</v>
      </c>
      <c r="O19" s="213"/>
    </row>
    <row r="20" spans="1:15" x14ac:dyDescent="0.2">
      <c r="A20" s="131" t="s">
        <v>34</v>
      </c>
      <c r="B20" s="217">
        <v>0</v>
      </c>
      <c r="C20" s="254">
        <v>0</v>
      </c>
      <c r="D20" s="217">
        <v>0</v>
      </c>
      <c r="E20" s="254">
        <v>0</v>
      </c>
      <c r="F20" s="217">
        <v>0</v>
      </c>
      <c r="G20" s="257">
        <v>0</v>
      </c>
      <c r="H20" s="149">
        <v>0</v>
      </c>
      <c r="I20" s="165">
        <v>0</v>
      </c>
      <c r="O20" s="213"/>
    </row>
    <row r="21" spans="1:15" x14ac:dyDescent="0.2">
      <c r="A21" s="131" t="s">
        <v>33</v>
      </c>
      <c r="B21" s="217">
        <v>79019</v>
      </c>
      <c r="C21" s="254">
        <v>0.26467923696143669</v>
      </c>
      <c r="D21" s="217">
        <v>55020</v>
      </c>
      <c r="E21" s="254">
        <v>0.22330825489363682</v>
      </c>
      <c r="F21" s="217">
        <v>53260</v>
      </c>
      <c r="G21" s="257">
        <v>0.26989226332594568</v>
      </c>
      <c r="H21" s="149">
        <v>187299</v>
      </c>
      <c r="I21" s="165">
        <v>0.25233265745003314</v>
      </c>
      <c r="O21" s="213"/>
    </row>
    <row r="22" spans="1:15" x14ac:dyDescent="0.2">
      <c r="A22" s="131" t="s">
        <v>32</v>
      </c>
      <c r="B22" s="217">
        <v>0</v>
      </c>
      <c r="C22" s="254">
        <v>0</v>
      </c>
      <c r="D22" s="217">
        <v>0</v>
      </c>
      <c r="E22" s="254">
        <v>0</v>
      </c>
      <c r="F22" s="217">
        <v>0</v>
      </c>
      <c r="G22" s="257">
        <v>0</v>
      </c>
      <c r="H22" s="149">
        <v>0</v>
      </c>
      <c r="I22" s="165">
        <v>0</v>
      </c>
      <c r="O22" s="213"/>
    </row>
    <row r="23" spans="1:15" x14ac:dyDescent="0.2">
      <c r="A23" s="131" t="s">
        <v>3</v>
      </c>
      <c r="B23" s="217">
        <v>0</v>
      </c>
      <c r="C23" s="254">
        <v>0</v>
      </c>
      <c r="D23" s="217">
        <v>0</v>
      </c>
      <c r="E23" s="254">
        <v>0</v>
      </c>
      <c r="F23" s="217">
        <v>0</v>
      </c>
      <c r="G23" s="257">
        <v>0</v>
      </c>
      <c r="H23" s="149">
        <v>0</v>
      </c>
      <c r="I23" s="165">
        <v>0</v>
      </c>
      <c r="O23" s="213"/>
    </row>
    <row r="24" spans="1:15" x14ac:dyDescent="0.2">
      <c r="A24" s="131" t="s">
        <v>31</v>
      </c>
      <c r="B24" s="217">
        <v>0</v>
      </c>
      <c r="C24" s="254">
        <v>0</v>
      </c>
      <c r="D24" s="217">
        <v>0</v>
      </c>
      <c r="E24" s="254">
        <v>0</v>
      </c>
      <c r="F24" s="217">
        <v>0</v>
      </c>
      <c r="G24" s="257">
        <v>0</v>
      </c>
      <c r="H24" s="149">
        <v>0</v>
      </c>
      <c r="I24" s="165">
        <v>0</v>
      </c>
      <c r="O24" s="213"/>
    </row>
    <row r="25" spans="1:15" x14ac:dyDescent="0.2">
      <c r="A25" s="131" t="s">
        <v>30</v>
      </c>
      <c r="B25" s="217">
        <v>222786.62599999993</v>
      </c>
      <c r="C25" s="254">
        <v>0.14050687102375178</v>
      </c>
      <c r="D25" s="217">
        <v>118502.64099999999</v>
      </c>
      <c r="E25" s="254">
        <v>0.13005557800711112</v>
      </c>
      <c r="F25" s="217">
        <v>76636.179000000018</v>
      </c>
      <c r="G25" s="257">
        <v>0.11197372419585785</v>
      </c>
      <c r="H25" s="149">
        <v>417925.44599999994</v>
      </c>
      <c r="I25" s="165">
        <v>0.13137460371192097</v>
      </c>
      <c r="O25" s="212"/>
    </row>
    <row r="26" spans="1:15" ht="13.5" customHeight="1" x14ac:dyDescent="0.2">
      <c r="A26" s="129" t="s">
        <v>310</v>
      </c>
      <c r="B26" s="219">
        <v>708048.69799999997</v>
      </c>
      <c r="C26" s="253"/>
      <c r="D26" s="219">
        <v>416570.6</v>
      </c>
      <c r="E26" s="253"/>
      <c r="F26" s="219">
        <v>240492.9</v>
      </c>
      <c r="G26" s="253"/>
      <c r="H26" s="152">
        <v>1365112.1979999999</v>
      </c>
      <c r="I26" s="164"/>
      <c r="O26" s="214"/>
    </row>
    <row r="27" spans="1:15" ht="13.5" customHeight="1" x14ac:dyDescent="0.2">
      <c r="A27" s="129" t="s">
        <v>311</v>
      </c>
      <c r="B27" s="219">
        <v>783791.33000000019</v>
      </c>
      <c r="C27" s="253">
        <v>0.14362513428519097</v>
      </c>
      <c r="D27" s="219">
        <v>460981.12999999995</v>
      </c>
      <c r="E27" s="253">
        <v>0.14292650978750809</v>
      </c>
      <c r="F27" s="219">
        <v>270703.56</v>
      </c>
      <c r="G27" s="253">
        <v>0.12628678800693111</v>
      </c>
      <c r="H27" s="152">
        <v>1515476.0200000003</v>
      </c>
      <c r="I27" s="164">
        <v>0.13998400584408363</v>
      </c>
      <c r="O27" s="214"/>
    </row>
    <row r="28" spans="1:15" ht="12.75" customHeight="1" x14ac:dyDescent="0.2">
      <c r="A28" s="131" t="s">
        <v>26</v>
      </c>
      <c r="B28" s="217">
        <v>23599.441999999999</v>
      </c>
      <c r="C28" s="254">
        <v>1.848472571469521E-2</v>
      </c>
      <c r="D28" s="217">
        <v>13105.620999999999</v>
      </c>
      <c r="E28" s="254">
        <v>1.3470287477619684E-2</v>
      </c>
      <c r="F28" s="217">
        <v>7698.4359999999997</v>
      </c>
      <c r="G28" s="254">
        <v>9.1636811527765587E-3</v>
      </c>
      <c r="H28" s="149">
        <v>44403.498999999996</v>
      </c>
      <c r="I28" s="165">
        <v>1.437131695691098E-2</v>
      </c>
      <c r="O28" s="214"/>
    </row>
    <row r="29" spans="1:15" ht="12.75" customHeight="1" x14ac:dyDescent="0.2">
      <c r="A29" s="131" t="s">
        <v>0</v>
      </c>
      <c r="B29" s="217">
        <v>24561.547000000002</v>
      </c>
      <c r="C29" s="254">
        <v>0.15535105942148464</v>
      </c>
      <c r="D29" s="217">
        <v>15461.224999999999</v>
      </c>
      <c r="E29" s="254">
        <v>0.21366460995534067</v>
      </c>
      <c r="F29" s="217">
        <v>10871.998000000001</v>
      </c>
      <c r="G29" s="254">
        <v>0.21624397942300524</v>
      </c>
      <c r="H29" s="149">
        <v>50894.77</v>
      </c>
      <c r="I29" s="165">
        <v>0.18128652025350919</v>
      </c>
      <c r="O29" s="214"/>
    </row>
    <row r="30" spans="1:15" ht="12.75" customHeight="1" x14ac:dyDescent="0.2">
      <c r="A30" s="131" t="s">
        <v>1</v>
      </c>
      <c r="B30" s="217">
        <v>20760.591</v>
      </c>
      <c r="C30" s="254">
        <v>0.3957695007963587</v>
      </c>
      <c r="D30" s="217">
        <v>11782.924000000001</v>
      </c>
      <c r="E30" s="254">
        <v>0.54315556194560188</v>
      </c>
      <c r="F30" s="217">
        <v>7071.848</v>
      </c>
      <c r="G30" s="254">
        <v>0.69373126949076536</v>
      </c>
      <c r="H30" s="149">
        <v>39615.362999999998</v>
      </c>
      <c r="I30" s="165">
        <v>0.46968987911705368</v>
      </c>
      <c r="O30" s="214"/>
    </row>
    <row r="31" spans="1:15" ht="12.75" customHeight="1" x14ac:dyDescent="0.2">
      <c r="A31" s="131" t="s">
        <v>2</v>
      </c>
      <c r="B31" s="217">
        <v>2572.48</v>
      </c>
      <c r="C31" s="254">
        <v>0.16872608096540537</v>
      </c>
      <c r="D31" s="217">
        <v>1175.623</v>
      </c>
      <c r="E31" s="254">
        <v>0.19117179545928711</v>
      </c>
      <c r="F31" s="217">
        <v>785.12699999999995</v>
      </c>
      <c r="G31" s="254">
        <v>0.27055432265534546</v>
      </c>
      <c r="H31" s="149">
        <v>4533.2299999999996</v>
      </c>
      <c r="I31" s="165">
        <v>0.18656826064070373</v>
      </c>
    </row>
    <row r="32" spans="1:15" x14ac:dyDescent="0.2">
      <c r="A32" s="131" t="s">
        <v>6</v>
      </c>
      <c r="B32" s="217">
        <v>350.57100000000003</v>
      </c>
      <c r="C32" s="254">
        <v>8.1727947260085195E-3</v>
      </c>
      <c r="D32" s="217">
        <v>213.387</v>
      </c>
      <c r="E32" s="254">
        <v>6.9794699826075009E-3</v>
      </c>
      <c r="F32" s="217">
        <v>120.253</v>
      </c>
      <c r="G32" s="254">
        <v>4.905654881653467E-3</v>
      </c>
      <c r="H32" s="149">
        <v>684.21100000000013</v>
      </c>
      <c r="I32" s="165">
        <v>6.9830604210356457E-3</v>
      </c>
    </row>
    <row r="33" spans="1:9" x14ac:dyDescent="0.2">
      <c r="A33" s="131" t="s">
        <v>25</v>
      </c>
      <c r="B33" s="217">
        <v>314334.05300000001</v>
      </c>
      <c r="C33" s="254">
        <v>0.12867593195716243</v>
      </c>
      <c r="D33" s="217">
        <v>198363.70299999998</v>
      </c>
      <c r="E33" s="254">
        <v>0.14170415929947622</v>
      </c>
      <c r="F33" s="217">
        <v>114822.68399999999</v>
      </c>
      <c r="G33" s="254">
        <v>0.1425705046877643</v>
      </c>
      <c r="H33" s="149">
        <v>627520.43999999994</v>
      </c>
      <c r="I33" s="165">
        <v>0.13500714619139265</v>
      </c>
    </row>
    <row r="34" spans="1:9" x14ac:dyDescent="0.2">
      <c r="A34" s="131" t="s">
        <v>5</v>
      </c>
      <c r="B34" s="217">
        <v>385588.70200000016</v>
      </c>
      <c r="C34" s="254">
        <v>0.2842337528324807</v>
      </c>
      <c r="D34" s="217">
        <v>214374.43800000002</v>
      </c>
      <c r="E34" s="254">
        <v>0.31855276526294485</v>
      </c>
      <c r="F34" s="217">
        <v>125672.65499999998</v>
      </c>
      <c r="G34" s="254">
        <v>0.33543021947034257</v>
      </c>
      <c r="H34" s="149">
        <v>725635.79500000016</v>
      </c>
      <c r="I34" s="165">
        <v>0.30181819304543428</v>
      </c>
    </row>
    <row r="35" spans="1:9" x14ac:dyDescent="0.2">
      <c r="A35" s="131" t="s">
        <v>3</v>
      </c>
      <c r="B35" s="217">
        <v>12023.944000000001</v>
      </c>
      <c r="C35" s="254">
        <v>0.10699744384016259</v>
      </c>
      <c r="D35" s="217">
        <v>6504.2089999999989</v>
      </c>
      <c r="E35" s="254">
        <v>0.13331718301399356</v>
      </c>
      <c r="F35" s="217">
        <v>3660.5589999999997</v>
      </c>
      <c r="G35" s="254">
        <v>0.10300514097252507</v>
      </c>
      <c r="H35" s="149">
        <v>22188.712</v>
      </c>
      <c r="I35" s="165">
        <v>0.11280420673185447</v>
      </c>
    </row>
    <row r="36" spans="1:9" ht="12" customHeight="1" x14ac:dyDescent="0.2">
      <c r="A36" s="150" t="s">
        <v>318</v>
      </c>
      <c r="B36" s="64"/>
      <c r="C36" s="8"/>
      <c r="E36" s="10"/>
      <c r="F36" s="10"/>
      <c r="G36" s="10"/>
      <c r="I36" s="3"/>
    </row>
    <row r="37" spans="1:9" x14ac:dyDescent="0.2">
      <c r="A37" s="150"/>
      <c r="B37" s="64"/>
    </row>
    <row r="38" spans="1:9" x14ac:dyDescent="0.2">
      <c r="A38" s="10" t="s">
        <v>163</v>
      </c>
      <c r="B38" s="86">
        <f>+I7</f>
        <v>4.4127862492935266E-2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9" x14ac:dyDescent="0.2">
      <c r="A39" s="10" t="s">
        <v>59</v>
      </c>
      <c r="B39" s="86">
        <f t="shared" ref="B39:B40" si="0">+I8</f>
        <v>3.3441771184262024E-2</v>
      </c>
      <c r="C39" s="23"/>
      <c r="D39" s="10"/>
      <c r="E39" s="10"/>
    </row>
    <row r="40" spans="1:9" x14ac:dyDescent="0.2">
      <c r="A40" s="10" t="s">
        <v>116</v>
      </c>
      <c r="B40" s="86">
        <f t="shared" si="0"/>
        <v>4.9012873675990228E-2</v>
      </c>
      <c r="C40" s="23"/>
      <c r="D40" s="10"/>
      <c r="E40" s="10"/>
      <c r="H40" s="87">
        <f>I7</f>
        <v>4.4127862492935266E-2</v>
      </c>
    </row>
    <row r="41" spans="1:9" x14ac:dyDescent="0.2">
      <c r="B41" s="1"/>
      <c r="C41" s="1"/>
      <c r="H41" s="87">
        <f>I8</f>
        <v>3.3441771184262024E-2</v>
      </c>
    </row>
    <row r="42" spans="1:9" x14ac:dyDescent="0.2">
      <c r="B42" s="8"/>
      <c r="C42" s="8"/>
      <c r="H42" s="87">
        <f>I9</f>
        <v>4.9012873675990228E-2</v>
      </c>
    </row>
  </sheetData>
  <mergeCells count="5">
    <mergeCell ref="A5:A6"/>
    <mergeCell ref="B5:C5"/>
    <mergeCell ref="D5:E5"/>
    <mergeCell ref="F5:G5"/>
    <mergeCell ref="H5:I5"/>
  </mergeCells>
  <conditionalFormatting sqref="C10:C25 C28:C35 E10:E25 E28:E35 G10:G25 G28:G35 I10:I25 I28:I35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{434664EA-4D25-45A7-8C03-F8AE07084FA9}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scale="9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34664EA-4D25-45A7-8C03-F8AE07084FA9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C28:C35 E10:E25 E28:E35 G10:G25 G28:G35 I10:I25 I28:I35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0"/>
  <dimension ref="A1:O41"/>
  <sheetViews>
    <sheetView showGridLines="0" zoomScaleNormal="100" zoomScaleSheetLayoutView="100" workbookViewId="0">
      <selection activeCell="M32" sqref="M32"/>
    </sheetView>
  </sheetViews>
  <sheetFormatPr defaultColWidth="9.140625" defaultRowHeight="12" x14ac:dyDescent="0.2"/>
  <cols>
    <col min="1" max="1" width="31.710937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258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2018.4590000000003</v>
      </c>
      <c r="C7" s="255">
        <v>5.471053308602291E-2</v>
      </c>
      <c r="D7" s="221">
        <v>2018.4590000000003</v>
      </c>
      <c r="E7" s="255">
        <v>5.4603741105625006E-2</v>
      </c>
      <c r="F7" s="221">
        <v>1880.2739999999999</v>
      </c>
      <c r="G7" s="255">
        <v>5.1191310064269073E-2</v>
      </c>
      <c r="H7" s="155">
        <v>1880.2739999999999</v>
      </c>
      <c r="I7" s="160">
        <v>5.1191310064269073E-2</v>
      </c>
      <c r="J7" s="10"/>
      <c r="O7" s="55"/>
    </row>
    <row r="8" spans="1:15" x14ac:dyDescent="0.2">
      <c r="A8" s="128" t="s">
        <v>308</v>
      </c>
      <c r="B8" s="221">
        <v>552974.74099999957</v>
      </c>
      <c r="C8" s="255">
        <v>5.1343565895382158E-2</v>
      </c>
      <c r="D8" s="221">
        <v>352792.13900000008</v>
      </c>
      <c r="E8" s="255">
        <v>4.2698720805506872E-2</v>
      </c>
      <c r="F8" s="221">
        <v>252283.98200000011</v>
      </c>
      <c r="G8" s="255">
        <v>3.7226643158986092E-2</v>
      </c>
      <c r="H8" s="155">
        <v>1158050.8619999997</v>
      </c>
      <c r="I8" s="160">
        <v>4.486930882441767E-2</v>
      </c>
      <c r="J8" s="10"/>
      <c r="O8" s="55"/>
    </row>
    <row r="9" spans="1:15" x14ac:dyDescent="0.2">
      <c r="A9" s="128" t="s">
        <v>309</v>
      </c>
      <c r="B9" s="221">
        <v>341068.19499999995</v>
      </c>
      <c r="C9" s="255">
        <v>5.5234673670526195E-2</v>
      </c>
      <c r="D9" s="221">
        <v>193615.79299999998</v>
      </c>
      <c r="E9" s="255">
        <v>5.014538934553861E-2</v>
      </c>
      <c r="F9" s="221">
        <v>128332.56600000001</v>
      </c>
      <c r="G9" s="255">
        <v>4.8106620468520711E-2</v>
      </c>
      <c r="H9" s="155">
        <v>663016.55399999989</v>
      </c>
      <c r="I9" s="161">
        <v>5.2191023620468617E-2</v>
      </c>
      <c r="J9" s="84"/>
      <c r="O9" s="86"/>
    </row>
    <row r="10" spans="1:15" x14ac:dyDescent="0.2">
      <c r="A10" s="131" t="s">
        <v>40</v>
      </c>
      <c r="B10" s="223">
        <v>131163.82199999999</v>
      </c>
      <c r="C10" s="256">
        <v>0.15033690319471427</v>
      </c>
      <c r="D10" s="223">
        <v>105113.45699999999</v>
      </c>
      <c r="E10" s="256">
        <v>0.16144306256943028</v>
      </c>
      <c r="F10" s="223">
        <v>63025.031000000003</v>
      </c>
      <c r="G10" s="256">
        <v>0.14384555952239936</v>
      </c>
      <c r="H10" s="156">
        <v>299302.31</v>
      </c>
      <c r="I10" s="162">
        <v>0.15257319860378687</v>
      </c>
      <c r="J10" s="84"/>
      <c r="O10" s="100"/>
    </row>
    <row r="11" spans="1:15" x14ac:dyDescent="0.2">
      <c r="A11" s="131" t="s">
        <v>39</v>
      </c>
      <c r="B11" s="223">
        <v>7939.5289999999995</v>
      </c>
      <c r="C11" s="256">
        <v>0.19407669197431821</v>
      </c>
      <c r="D11" s="223">
        <v>6225.4740000000002</v>
      </c>
      <c r="E11" s="256">
        <v>0.18191192141839702</v>
      </c>
      <c r="F11" s="223">
        <v>5221.2280000000001</v>
      </c>
      <c r="G11" s="256">
        <v>0.19838707446671885</v>
      </c>
      <c r="H11" s="156">
        <v>19386.231</v>
      </c>
      <c r="I11" s="162">
        <v>0.19109132149971755</v>
      </c>
      <c r="J11" s="84"/>
      <c r="O11" s="100"/>
    </row>
    <row r="12" spans="1:15" x14ac:dyDescent="0.2">
      <c r="A12" s="131" t="s">
        <v>38</v>
      </c>
      <c r="B12" s="223">
        <v>0</v>
      </c>
      <c r="C12" s="256">
        <v>0</v>
      </c>
      <c r="D12" s="223">
        <v>0</v>
      </c>
      <c r="E12" s="256">
        <v>0</v>
      </c>
      <c r="F12" s="223">
        <v>0</v>
      </c>
      <c r="G12" s="256">
        <v>0</v>
      </c>
      <c r="H12" s="156">
        <v>0</v>
      </c>
      <c r="I12" s="162">
        <v>0</v>
      </c>
      <c r="J12" s="84"/>
      <c r="O12" s="100"/>
    </row>
    <row r="13" spans="1:15" x14ac:dyDescent="0.2">
      <c r="A13" s="131" t="s">
        <v>60</v>
      </c>
      <c r="B13" s="223">
        <v>40.33</v>
      </c>
      <c r="C13" s="256">
        <v>5.1342093527649941E-3</v>
      </c>
      <c r="D13" s="223">
        <v>25.37</v>
      </c>
      <c r="E13" s="256">
        <v>3.3564025926192485E-3</v>
      </c>
      <c r="F13" s="223">
        <v>23.87</v>
      </c>
      <c r="G13" s="256">
        <v>3.5362439074976665E-3</v>
      </c>
      <c r="H13" s="156">
        <v>89.570000000000007</v>
      </c>
      <c r="I13" s="162">
        <v>4.041248801375171E-3</v>
      </c>
      <c r="J13" s="84"/>
      <c r="O13" s="100"/>
    </row>
    <row r="14" spans="1:15" x14ac:dyDescent="0.2">
      <c r="A14" s="131" t="s">
        <v>61</v>
      </c>
      <c r="B14" s="223">
        <v>0</v>
      </c>
      <c r="C14" s="256">
        <v>0</v>
      </c>
      <c r="D14" s="223">
        <v>0</v>
      </c>
      <c r="E14" s="256">
        <v>0</v>
      </c>
      <c r="F14" s="223">
        <v>0</v>
      </c>
      <c r="G14" s="256">
        <v>0</v>
      </c>
      <c r="H14" s="156">
        <v>0</v>
      </c>
      <c r="I14" s="162">
        <v>0</v>
      </c>
      <c r="J14" s="84"/>
      <c r="O14" s="100"/>
    </row>
    <row r="15" spans="1:15" x14ac:dyDescent="0.2">
      <c r="A15" s="131" t="s">
        <v>62</v>
      </c>
      <c r="B15" s="223">
        <v>0</v>
      </c>
      <c r="C15" s="256">
        <v>0</v>
      </c>
      <c r="D15" s="223">
        <v>0</v>
      </c>
      <c r="E15" s="256">
        <v>0</v>
      </c>
      <c r="F15" s="223">
        <v>0</v>
      </c>
      <c r="G15" s="256">
        <v>0</v>
      </c>
      <c r="H15" s="156">
        <v>0</v>
      </c>
      <c r="I15" s="162">
        <v>0</v>
      </c>
      <c r="J15" s="84"/>
      <c r="O15" s="100"/>
    </row>
    <row r="16" spans="1:15" x14ac:dyDescent="0.2">
      <c r="A16" s="131" t="s">
        <v>37</v>
      </c>
      <c r="B16" s="223">
        <v>78300.862999999998</v>
      </c>
      <c r="C16" s="256">
        <v>2.9887083841563376E-2</v>
      </c>
      <c r="D16" s="223">
        <v>11283.519999999999</v>
      </c>
      <c r="E16" s="256">
        <v>7.6508199804583357E-3</v>
      </c>
      <c r="F16" s="223">
        <v>3322.212</v>
      </c>
      <c r="G16" s="256">
        <v>3.6691705139979842E-3</v>
      </c>
      <c r="H16" s="156">
        <v>92906.595000000001</v>
      </c>
      <c r="I16" s="162">
        <v>1.8580794750308438E-2</v>
      </c>
      <c r="J16" s="84"/>
      <c r="O16" s="100"/>
    </row>
    <row r="17" spans="1:15" x14ac:dyDescent="0.2">
      <c r="A17" s="131" t="s">
        <v>72</v>
      </c>
      <c r="B17" s="223">
        <v>85449.72</v>
      </c>
      <c r="C17" s="256">
        <v>0.9581152572141437</v>
      </c>
      <c r="D17" s="223">
        <v>47400.24</v>
      </c>
      <c r="E17" s="256">
        <v>0.96657226661272388</v>
      </c>
      <c r="F17" s="223">
        <v>31837.38</v>
      </c>
      <c r="G17" s="256">
        <v>0.96801870035227344</v>
      </c>
      <c r="H17" s="156">
        <v>164687.34</v>
      </c>
      <c r="I17" s="162">
        <v>0.96244245647754278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223">
        <v>0</v>
      </c>
      <c r="E18" s="256">
        <v>0</v>
      </c>
      <c r="F18" s="223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0</v>
      </c>
      <c r="C19" s="256">
        <v>0</v>
      </c>
      <c r="D19" s="223">
        <v>0</v>
      </c>
      <c r="E19" s="256">
        <v>0</v>
      </c>
      <c r="F19" s="223">
        <v>0</v>
      </c>
      <c r="G19" s="256">
        <v>0</v>
      </c>
      <c r="H19" s="156">
        <v>0</v>
      </c>
      <c r="I19" s="162">
        <v>0</v>
      </c>
      <c r="J19" s="84"/>
      <c r="O19" s="100"/>
    </row>
    <row r="20" spans="1:15" x14ac:dyDescent="0.2">
      <c r="A20" s="131" t="s">
        <v>34</v>
      </c>
      <c r="B20" s="223">
        <v>0</v>
      </c>
      <c r="C20" s="256">
        <v>0</v>
      </c>
      <c r="D20" s="223">
        <v>0</v>
      </c>
      <c r="E20" s="256">
        <v>0</v>
      </c>
      <c r="F20" s="223">
        <v>0</v>
      </c>
      <c r="G20" s="256">
        <v>0</v>
      </c>
      <c r="H20" s="156">
        <v>0</v>
      </c>
      <c r="I20" s="162">
        <v>0</v>
      </c>
      <c r="J20" s="84"/>
      <c r="O20" s="100"/>
    </row>
    <row r="21" spans="1:15" x14ac:dyDescent="0.2">
      <c r="A21" s="131" t="s">
        <v>33</v>
      </c>
      <c r="B21" s="223">
        <v>537.97500000000002</v>
      </c>
      <c r="C21" s="256">
        <v>1.8019819600897113E-3</v>
      </c>
      <c r="D21" s="223">
        <v>504.38299999999998</v>
      </c>
      <c r="E21" s="256">
        <v>2.0471262727738498E-3</v>
      </c>
      <c r="F21" s="223">
        <v>328.24700000000001</v>
      </c>
      <c r="G21" s="256">
        <v>1.6633744979337535E-3</v>
      </c>
      <c r="H21" s="156">
        <v>1370.605</v>
      </c>
      <c r="I21" s="162">
        <v>1.8465042630462665E-3</v>
      </c>
      <c r="J21" s="84"/>
      <c r="O21" s="100"/>
    </row>
    <row r="22" spans="1:15" x14ac:dyDescent="0.2">
      <c r="A22" s="131" t="s">
        <v>32</v>
      </c>
      <c r="B22" s="223">
        <v>47.832000000000001</v>
      </c>
      <c r="C22" s="256">
        <v>2.8397382059643984E-4</v>
      </c>
      <c r="D22" s="223">
        <v>12.959</v>
      </c>
      <c r="E22" s="256">
        <v>9.6434739443960495E-5</v>
      </c>
      <c r="F22" s="223">
        <v>6.1559999999999997</v>
      </c>
      <c r="G22" s="256">
        <v>5.5299896341440239E-5</v>
      </c>
      <c r="H22" s="156">
        <v>66.947000000000003</v>
      </c>
      <c r="I22" s="162">
        <v>1.6165330735985533E-4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223">
        <v>0</v>
      </c>
      <c r="E23" s="256">
        <v>0</v>
      </c>
      <c r="F23" s="223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1392.855</v>
      </c>
      <c r="C24" s="256">
        <v>0.21714071824781472</v>
      </c>
      <c r="D24" s="223">
        <v>1.329</v>
      </c>
      <c r="E24" s="256">
        <v>6.0899497957186141E-4</v>
      </c>
      <c r="F24" s="223">
        <v>2640.8809999999999</v>
      </c>
      <c r="G24" s="256">
        <v>0.70876041583916072</v>
      </c>
      <c r="H24" s="156">
        <v>4035.0649999999996</v>
      </c>
      <c r="I24" s="162">
        <v>0.32744530960205936</v>
      </c>
      <c r="J24" s="84"/>
      <c r="O24" s="100"/>
    </row>
    <row r="25" spans="1:15" x14ac:dyDescent="0.2">
      <c r="A25" s="131" t="s">
        <v>30</v>
      </c>
      <c r="B25" s="223">
        <v>36195.269</v>
      </c>
      <c r="C25" s="256">
        <v>2.2827600042082435E-2</v>
      </c>
      <c r="D25" s="223">
        <v>23049.060999999998</v>
      </c>
      <c r="E25" s="256">
        <v>2.5296136234433476E-2</v>
      </c>
      <c r="F25" s="223">
        <v>21927.560999999998</v>
      </c>
      <c r="G25" s="256">
        <v>3.2038531927614085E-2</v>
      </c>
      <c r="H25" s="156">
        <v>81171.891000000003</v>
      </c>
      <c r="I25" s="162">
        <v>2.5516333390889646E-2</v>
      </c>
      <c r="J25" s="84"/>
      <c r="O25" s="81"/>
    </row>
    <row r="26" spans="1:15" ht="13.5" customHeight="1" x14ac:dyDescent="0.2">
      <c r="A26" s="129" t="s">
        <v>311</v>
      </c>
      <c r="B26" s="221">
        <v>329484.712</v>
      </c>
      <c r="C26" s="255">
        <v>6.03761284344871E-2</v>
      </c>
      <c r="D26" s="221">
        <v>185342.64199999999</v>
      </c>
      <c r="E26" s="255">
        <v>5.7465208903140157E-2</v>
      </c>
      <c r="F26" s="221">
        <v>124862.43699999999</v>
      </c>
      <c r="G26" s="255">
        <v>5.8249976880421481E-2</v>
      </c>
      <c r="H26" s="155">
        <v>639689.79099999997</v>
      </c>
      <c r="I26" s="161">
        <v>5.9087928980720281E-2</v>
      </c>
      <c r="J26" s="10"/>
      <c r="O26" s="8"/>
    </row>
    <row r="27" spans="1:15" ht="12.75" customHeight="1" x14ac:dyDescent="0.2">
      <c r="A27" s="131" t="s">
        <v>26</v>
      </c>
      <c r="B27" s="223">
        <v>73905.46100000001</v>
      </c>
      <c r="C27" s="256">
        <v>5.7887901561532867E-2</v>
      </c>
      <c r="D27" s="223">
        <v>53769.02</v>
      </c>
      <c r="E27" s="256">
        <v>5.5265153539071694E-2</v>
      </c>
      <c r="F27" s="223">
        <v>46564.146999999997</v>
      </c>
      <c r="G27" s="256">
        <v>5.542671216062809E-2</v>
      </c>
      <c r="H27" s="156">
        <v>174238.628</v>
      </c>
      <c r="I27" s="162">
        <v>5.6392820510052691E-2</v>
      </c>
      <c r="J27" s="84"/>
      <c r="O27" s="8"/>
    </row>
    <row r="28" spans="1:15" ht="12.75" customHeight="1" x14ac:dyDescent="0.2">
      <c r="A28" s="131" t="s">
        <v>0</v>
      </c>
      <c r="B28" s="223">
        <v>2747.4089999999997</v>
      </c>
      <c r="C28" s="256">
        <v>1.737728078830383E-2</v>
      </c>
      <c r="D28" s="223">
        <v>1529.1610000000001</v>
      </c>
      <c r="E28" s="256">
        <v>2.1132063508804689E-2</v>
      </c>
      <c r="F28" s="223">
        <v>1094.47</v>
      </c>
      <c r="G28" s="256">
        <v>2.1769002179645038E-2</v>
      </c>
      <c r="H28" s="156">
        <v>5371.04</v>
      </c>
      <c r="I28" s="162">
        <v>1.9131575832691809E-2</v>
      </c>
      <c r="J28" s="84"/>
      <c r="O28" s="8"/>
    </row>
    <row r="29" spans="1:15" ht="12.75" customHeight="1" x14ac:dyDescent="0.2">
      <c r="A29" s="131" t="s">
        <v>1</v>
      </c>
      <c r="B29" s="223">
        <v>3312.05</v>
      </c>
      <c r="C29" s="256">
        <v>6.3139261069811534E-2</v>
      </c>
      <c r="D29" s="223">
        <v>775.51400000000001</v>
      </c>
      <c r="E29" s="256">
        <v>3.5748744748475128E-2</v>
      </c>
      <c r="F29" s="223">
        <v>238.185</v>
      </c>
      <c r="G29" s="256">
        <v>2.3365375277248315E-2</v>
      </c>
      <c r="H29" s="156">
        <v>4325.7490000000007</v>
      </c>
      <c r="I29" s="162">
        <v>5.1287186864871492E-2</v>
      </c>
      <c r="J29" s="84"/>
      <c r="O29" s="8"/>
    </row>
    <row r="30" spans="1:15" ht="12.75" customHeight="1" x14ac:dyDescent="0.2">
      <c r="A30" s="131" t="s">
        <v>2</v>
      </c>
      <c r="B30" s="223">
        <v>402.00200000000001</v>
      </c>
      <c r="C30" s="256">
        <v>2.6366860772583222E-2</v>
      </c>
      <c r="D30" s="223">
        <v>145.18900000000002</v>
      </c>
      <c r="E30" s="256">
        <v>2.3609645108115817E-2</v>
      </c>
      <c r="F30" s="223">
        <v>96.102999999999994</v>
      </c>
      <c r="G30" s="256">
        <v>3.3117039752991129E-2</v>
      </c>
      <c r="H30" s="156">
        <v>643.29399999999998</v>
      </c>
      <c r="I30" s="162">
        <v>2.6475215830787508E-2</v>
      </c>
      <c r="J30" s="84"/>
    </row>
    <row r="31" spans="1:15" x14ac:dyDescent="0.2">
      <c r="A31" s="131" t="s">
        <v>6</v>
      </c>
      <c r="B31" s="223">
        <v>1802.8</v>
      </c>
      <c r="C31" s="256">
        <v>4.202833187014373E-2</v>
      </c>
      <c r="D31" s="223">
        <v>1155.3600000000001</v>
      </c>
      <c r="E31" s="256">
        <v>3.7789558122591368E-2</v>
      </c>
      <c r="F31" s="223">
        <v>813.58699999999999</v>
      </c>
      <c r="G31" s="256">
        <v>3.3189833419538801E-2</v>
      </c>
      <c r="H31" s="156">
        <v>3771.7469999999998</v>
      </c>
      <c r="I31" s="162">
        <v>3.8494466171780241E-2</v>
      </c>
      <c r="J31" s="84"/>
    </row>
    <row r="32" spans="1:15" x14ac:dyDescent="0.2">
      <c r="A32" s="131" t="s">
        <v>25</v>
      </c>
      <c r="B32" s="223">
        <v>158951.74600000001</v>
      </c>
      <c r="C32" s="256">
        <v>6.5068559570821194E-2</v>
      </c>
      <c r="D32" s="223">
        <v>86134.673999999999</v>
      </c>
      <c r="E32" s="256">
        <v>6.1531627919370183E-2</v>
      </c>
      <c r="F32" s="223">
        <v>52368.373999999996</v>
      </c>
      <c r="G32" s="256">
        <v>6.5023610760201314E-2</v>
      </c>
      <c r="H32" s="156">
        <v>297454.79399999999</v>
      </c>
      <c r="I32" s="162">
        <v>6.3995561417710289E-2</v>
      </c>
      <c r="J32" s="84"/>
    </row>
    <row r="33" spans="1:10" x14ac:dyDescent="0.2">
      <c r="A33" s="131" t="s">
        <v>5</v>
      </c>
      <c r="B33" s="223">
        <v>80295.106999999989</v>
      </c>
      <c r="C33" s="256">
        <v>5.9188921973900528E-2</v>
      </c>
      <c r="D33" s="223">
        <v>38062.975999999995</v>
      </c>
      <c r="E33" s="256">
        <v>5.656022412027082E-2</v>
      </c>
      <c r="F33" s="223">
        <v>21190.355000000003</v>
      </c>
      <c r="G33" s="256">
        <v>5.6558727340521878E-2</v>
      </c>
      <c r="H33" s="156">
        <v>139548.43799999999</v>
      </c>
      <c r="I33" s="162">
        <v>5.8043246611714908E-2</v>
      </c>
      <c r="J33" s="84"/>
    </row>
    <row r="34" spans="1:10" x14ac:dyDescent="0.2">
      <c r="A34" s="131" t="s">
        <v>3</v>
      </c>
      <c r="B34" s="223">
        <v>8068.1369999999997</v>
      </c>
      <c r="C34" s="256">
        <v>7.1795912851243954E-2</v>
      </c>
      <c r="D34" s="223">
        <v>3770.7479999999996</v>
      </c>
      <c r="E34" s="256">
        <v>7.7289260110745245E-2</v>
      </c>
      <c r="F34" s="223">
        <v>2497.2159999999999</v>
      </c>
      <c r="G34" s="256">
        <v>7.0269618962252811E-2</v>
      </c>
      <c r="H34" s="156">
        <v>14336.100999999999</v>
      </c>
      <c r="I34" s="162">
        <v>7.2882666688032435E-2</v>
      </c>
      <c r="J34" s="84"/>
    </row>
    <row r="35" spans="1:10" ht="12" customHeight="1" x14ac:dyDescent="0.2">
      <c r="A35" s="150" t="s">
        <v>318</v>
      </c>
      <c r="B35" s="64"/>
      <c r="C35" s="8"/>
      <c r="E35" s="10"/>
      <c r="F35" s="10"/>
      <c r="G35" s="10"/>
      <c r="I35" s="3"/>
    </row>
    <row r="36" spans="1:10" x14ac:dyDescent="0.2">
      <c r="A36" s="150"/>
      <c r="B36" s="64"/>
    </row>
    <row r="37" spans="1:10" x14ac:dyDescent="0.2">
      <c r="B37" s="8"/>
      <c r="C37" s="8"/>
    </row>
    <row r="38" spans="1:10" x14ac:dyDescent="0.2">
      <c r="A38" s="10" t="s">
        <v>163</v>
      </c>
      <c r="B38" s="86">
        <f>+I7</f>
        <v>5.1191310064269073E-2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 t="shared" ref="B39:B40" si="0">+I8</f>
        <v>4.486930882441767E-2</v>
      </c>
      <c r="C39" s="23"/>
      <c r="D39" s="10"/>
      <c r="E39" s="10"/>
      <c r="H39" s="87"/>
    </row>
    <row r="40" spans="1:10" x14ac:dyDescent="0.2">
      <c r="A40" s="10" t="s">
        <v>116</v>
      </c>
      <c r="B40" s="86">
        <f t="shared" si="0"/>
        <v>5.2191023620468617E-2</v>
      </c>
      <c r="C40" s="23"/>
      <c r="D40" s="10"/>
      <c r="E40" s="10"/>
      <c r="H40" s="87"/>
    </row>
    <row r="41" spans="1:10" x14ac:dyDescent="0.2">
      <c r="B41" s="8"/>
      <c r="C41" s="8"/>
      <c r="H41" s="87"/>
    </row>
  </sheetData>
  <mergeCells count="5">
    <mergeCell ref="A5:A6"/>
    <mergeCell ref="B5:C5"/>
    <mergeCell ref="D5:E5"/>
    <mergeCell ref="F5:G5"/>
    <mergeCell ref="H5:I5"/>
  </mergeCells>
  <conditionalFormatting sqref="C10:C25 C27:C34 E10:E25 E27:E34 G10:G25 G27:G34 I10:I25 I27:I34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{029605AC-0507-4D5B-8D5B-24A1B2AF878B}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29605AC-0507-4D5B-8D5B-24A1B2AF878B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C27:C34 E10:E25 E27:E34 G10:G25 G27:G34 I10:I25 I27:I34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2"/>
  <dimension ref="A1:U38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customWidth="1"/>
    <col min="4" max="4" width="14.42578125" style="7" customWidth="1"/>
    <col min="5" max="5" width="8" style="7" customWidth="1"/>
    <col min="6" max="6" width="14.42578125" style="7" customWidth="1"/>
    <col min="7" max="7" width="8" style="7" customWidth="1"/>
    <col min="8" max="8" width="14.42578125" style="7" customWidth="1"/>
    <col min="9" max="9" width="8" style="7" customWidth="1"/>
    <col min="10" max="10" width="14.42578125" style="7" customWidth="1"/>
    <col min="11" max="11" width="8" style="7" customWidth="1"/>
    <col min="12" max="12" width="14.42578125" style="7" customWidth="1"/>
    <col min="13" max="13" width="8" style="7" customWidth="1"/>
    <col min="14" max="26" width="9.140625" style="7" customWidth="1"/>
    <col min="27" max="16384" width="9.140625" style="7"/>
  </cols>
  <sheetData>
    <row r="1" spans="1:21" ht="18" x14ac:dyDescent="0.25">
      <c r="A1" s="73" t="s">
        <v>46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74" t="e">
        <f>Obsah!#REF!</f>
        <v>#REF!</v>
      </c>
      <c r="N1" s="84"/>
      <c r="O1" s="81"/>
    </row>
    <row r="2" spans="1:21" ht="7.5" customHeight="1" x14ac:dyDescent="0.25">
      <c r="A2" s="73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4"/>
      <c r="O2" s="81"/>
    </row>
    <row r="3" spans="1:21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46"/>
    </row>
    <row r="4" spans="1:21" ht="13.5" customHeight="1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47"/>
    </row>
    <row r="5" spans="1:21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48"/>
    </row>
    <row r="6" spans="1:21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48"/>
    </row>
    <row r="7" spans="1:21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49"/>
    </row>
    <row r="8" spans="1:21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50"/>
    </row>
    <row r="9" spans="1:21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</row>
    <row r="10" spans="1:21" x14ac:dyDescent="0.2">
      <c r="A10" s="32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</row>
    <row r="11" spans="1:21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</row>
    <row r="12" spans="1:21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</row>
    <row r="13" spans="1:21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</row>
    <row r="14" spans="1:21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</row>
    <row r="15" spans="1:21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</row>
    <row r="16" spans="1:21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</row>
    <row r="17" spans="1:20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20" x14ac:dyDescent="0.2">
      <c r="A18" s="25"/>
      <c r="B18" s="324"/>
      <c r="C18" s="324"/>
      <c r="D18" s="324"/>
      <c r="E18" s="324"/>
      <c r="F18" s="324"/>
      <c r="G18" s="325"/>
      <c r="N18" s="84"/>
      <c r="O18" s="81"/>
      <c r="P18" s="54"/>
      <c r="Q18" s="35"/>
      <c r="R18" s="8"/>
      <c r="S18" s="8"/>
      <c r="T18" s="8"/>
    </row>
    <row r="19" spans="1:20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  <c r="P19" s="54"/>
      <c r="Q19" s="35"/>
      <c r="R19" s="8"/>
      <c r="S19" s="8"/>
      <c r="T19" s="8"/>
    </row>
    <row r="20" spans="1:20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  <c r="P20" s="54"/>
      <c r="Q20" s="35"/>
      <c r="R20" s="41"/>
      <c r="S20" s="41"/>
      <c r="T20" s="41"/>
    </row>
    <row r="21" spans="1:20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  <c r="P21" s="54"/>
      <c r="Q21" s="35"/>
      <c r="R21" s="8"/>
      <c r="S21" s="8"/>
      <c r="T21" s="8"/>
    </row>
    <row r="22" spans="1:20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  <c r="P22" s="54"/>
      <c r="Q22" s="35"/>
      <c r="R22" s="8"/>
      <c r="S22" s="8"/>
      <c r="T22" s="8"/>
    </row>
    <row r="23" spans="1:20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  <c r="P23" s="54"/>
      <c r="Q23" s="35"/>
      <c r="R23" s="38"/>
      <c r="S23" s="41"/>
      <c r="T23" s="41"/>
    </row>
    <row r="24" spans="1:20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  <c r="T24" s="82"/>
    </row>
    <row r="25" spans="1:20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20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20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20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</row>
    <row r="29" spans="1:20" x14ac:dyDescent="0.2">
      <c r="H29" s="81"/>
      <c r="I29" s="81"/>
      <c r="J29" s="81"/>
      <c r="K29" s="81"/>
      <c r="L29" s="81"/>
      <c r="M29" s="81"/>
    </row>
    <row r="30" spans="1:20" x14ac:dyDescent="0.2">
      <c r="J30" s="10"/>
      <c r="K30" s="10"/>
      <c r="L30" s="10"/>
      <c r="M30" s="10"/>
    </row>
    <row r="31" spans="1:20" x14ac:dyDescent="0.2">
      <c r="H31" s="10"/>
      <c r="I31" s="87"/>
      <c r="J31" s="10"/>
      <c r="K31" s="23"/>
      <c r="L31" s="23"/>
      <c r="M31" s="23"/>
    </row>
    <row r="32" spans="1:20" ht="12.75" customHeight="1" x14ac:dyDescent="0.2">
      <c r="H32" s="10"/>
      <c r="I32" s="87"/>
      <c r="J32" s="10"/>
      <c r="K32" s="23"/>
      <c r="L32" s="23"/>
      <c r="M32" s="23"/>
    </row>
    <row r="33" spans="8:13" x14ac:dyDescent="0.2">
      <c r="H33" s="10"/>
      <c r="I33" s="87"/>
      <c r="J33" s="10"/>
      <c r="K33" s="23"/>
      <c r="L33" s="23"/>
      <c r="M33" s="23"/>
    </row>
    <row r="34" spans="8:13" ht="13.5" customHeight="1" x14ac:dyDescent="0.2">
      <c r="H34" s="10"/>
      <c r="I34" s="87"/>
      <c r="J34" s="10"/>
      <c r="K34" s="23"/>
      <c r="L34" s="23"/>
      <c r="M34" s="23"/>
    </row>
    <row r="35" spans="8:13" ht="12.7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92D050"/>
  </sheetPr>
  <dimension ref="A1:O42"/>
  <sheetViews>
    <sheetView showGridLines="0" zoomScaleNormal="100" zoomScaleSheetLayoutView="90" workbookViewId="0">
      <selection activeCell="B19" sqref="B19"/>
    </sheetView>
  </sheetViews>
  <sheetFormatPr defaultColWidth="9.140625" defaultRowHeight="12" x14ac:dyDescent="0.2"/>
  <cols>
    <col min="1" max="1" width="6.28515625" style="7" customWidth="1"/>
    <col min="2" max="6" width="9.140625" style="7"/>
    <col min="7" max="7" width="9.140625" style="7" customWidth="1"/>
    <col min="8" max="8" width="9.140625" style="36" customWidth="1"/>
    <col min="9" max="9" width="9.140625" style="7" customWidth="1"/>
    <col min="10" max="10" width="9" style="7" customWidth="1"/>
    <col min="11" max="11" width="10.7109375" style="7" customWidth="1"/>
    <col min="12" max="16384" width="9.140625" style="7"/>
  </cols>
  <sheetData>
    <row r="1" spans="1:15" ht="20.25" x14ac:dyDescent="0.3">
      <c r="A1" s="136" t="s">
        <v>196</v>
      </c>
      <c r="J1" s="21"/>
      <c r="K1" s="21"/>
      <c r="L1" s="139"/>
      <c r="M1" s="139"/>
      <c r="N1" s="139"/>
      <c r="O1" s="139"/>
    </row>
    <row r="2" spans="1:15" ht="6" customHeight="1" x14ac:dyDescent="0.2">
      <c r="A2" s="169"/>
      <c r="B2" s="2"/>
      <c r="C2" s="2"/>
      <c r="D2" s="2"/>
      <c r="E2" s="2"/>
      <c r="F2" s="2"/>
      <c r="G2" s="2"/>
      <c r="H2" s="170"/>
      <c r="I2" s="2"/>
      <c r="J2" s="114"/>
      <c r="K2" s="114"/>
      <c r="L2" s="139"/>
      <c r="M2" s="139"/>
      <c r="N2" s="139"/>
      <c r="O2" s="139"/>
    </row>
    <row r="3" spans="1:15" s="2" customFormat="1" ht="15" x14ac:dyDescent="0.25">
      <c r="A3" s="173" t="s">
        <v>202</v>
      </c>
      <c r="B3" s="174" t="s">
        <v>245</v>
      </c>
      <c r="C3" s="175"/>
      <c r="D3" s="175"/>
      <c r="E3" s="175"/>
      <c r="F3" s="175"/>
      <c r="G3" s="175"/>
      <c r="H3" s="183"/>
      <c r="I3" s="177"/>
      <c r="J3" s="175"/>
      <c r="K3" s="176">
        <v>4</v>
      </c>
      <c r="L3" s="141"/>
      <c r="M3" s="141"/>
      <c r="N3" s="141"/>
      <c r="O3" s="141"/>
    </row>
    <row r="4" spans="1:15" s="2" customFormat="1" ht="15" x14ac:dyDescent="0.25">
      <c r="A4" s="173" t="s">
        <v>203</v>
      </c>
      <c r="B4" s="174" t="s">
        <v>333</v>
      </c>
      <c r="C4" s="175"/>
      <c r="D4" s="175"/>
      <c r="E4" s="175"/>
      <c r="F4" s="175"/>
      <c r="G4" s="175"/>
      <c r="H4" s="183"/>
      <c r="I4" s="177"/>
      <c r="J4" s="175"/>
      <c r="K4" s="176">
        <v>5</v>
      </c>
      <c r="L4" s="141"/>
      <c r="M4" s="141"/>
      <c r="N4" s="141"/>
      <c r="O4" s="141"/>
    </row>
    <row r="5" spans="1:15" s="2" customFormat="1" ht="15" x14ac:dyDescent="0.25">
      <c r="A5" s="173" t="s">
        <v>204</v>
      </c>
      <c r="B5" s="174" t="s">
        <v>246</v>
      </c>
      <c r="C5" s="175"/>
      <c r="D5" s="175"/>
      <c r="E5" s="177"/>
      <c r="F5" s="177"/>
      <c r="G5" s="177"/>
      <c r="H5" s="175"/>
      <c r="I5" s="177"/>
      <c r="J5" s="175"/>
      <c r="K5" s="176">
        <v>6</v>
      </c>
      <c r="L5" s="141"/>
      <c r="M5" s="141"/>
      <c r="N5" s="141"/>
      <c r="O5" s="141"/>
    </row>
    <row r="6" spans="1:15" s="2" customFormat="1" ht="15" x14ac:dyDescent="0.25">
      <c r="A6" s="173" t="s">
        <v>205</v>
      </c>
      <c r="B6" s="174" t="s">
        <v>247</v>
      </c>
      <c r="C6" s="175"/>
      <c r="D6" s="175"/>
      <c r="E6" s="177"/>
      <c r="F6" s="177"/>
      <c r="G6" s="177"/>
      <c r="H6" s="175"/>
      <c r="I6" s="177"/>
      <c r="J6" s="175"/>
      <c r="K6" s="176">
        <v>7</v>
      </c>
      <c r="L6" s="141"/>
      <c r="M6" s="141"/>
      <c r="N6" s="141"/>
      <c r="O6" s="141"/>
    </row>
    <row r="7" spans="1:15" s="2" customFormat="1" ht="15" x14ac:dyDescent="0.25">
      <c r="A7" s="173" t="s">
        <v>206</v>
      </c>
      <c r="B7" s="174" t="s">
        <v>112</v>
      </c>
      <c r="C7" s="175"/>
      <c r="D7" s="175"/>
      <c r="E7" s="177"/>
      <c r="F7" s="177"/>
      <c r="G7" s="177"/>
      <c r="H7" s="175"/>
      <c r="I7" s="177"/>
      <c r="J7" s="175"/>
      <c r="K7" s="176">
        <v>7</v>
      </c>
      <c r="L7" s="141"/>
      <c r="M7" s="141"/>
      <c r="N7" s="141"/>
      <c r="O7" s="141"/>
    </row>
    <row r="8" spans="1:15" s="2" customFormat="1" ht="15" x14ac:dyDescent="0.25">
      <c r="A8" s="173" t="s">
        <v>207</v>
      </c>
      <c r="B8" s="174" t="s">
        <v>111</v>
      </c>
      <c r="C8" s="175"/>
      <c r="D8" s="175"/>
      <c r="E8" s="177"/>
      <c r="F8" s="177"/>
      <c r="G8" s="177"/>
      <c r="H8" s="175"/>
      <c r="I8" s="177"/>
      <c r="J8" s="175"/>
      <c r="K8" s="176">
        <v>8</v>
      </c>
      <c r="L8" s="141"/>
      <c r="M8" s="141"/>
      <c r="N8" s="141"/>
      <c r="O8" s="141"/>
    </row>
    <row r="9" spans="1:15" s="2" customFormat="1" ht="15" x14ac:dyDescent="0.25">
      <c r="A9" s="173" t="s">
        <v>208</v>
      </c>
      <c r="B9" s="174" t="s">
        <v>334</v>
      </c>
      <c r="C9" s="175"/>
      <c r="D9" s="175"/>
      <c r="E9" s="177"/>
      <c r="F9" s="177"/>
      <c r="G9" s="177"/>
      <c r="H9" s="175"/>
      <c r="I9" s="177"/>
      <c r="J9" s="175"/>
      <c r="K9" s="176">
        <v>9</v>
      </c>
      <c r="L9" s="141"/>
      <c r="M9" s="141"/>
      <c r="N9" s="141"/>
      <c r="O9" s="141"/>
    </row>
    <row r="10" spans="1:15" s="2" customFormat="1" ht="15" x14ac:dyDescent="0.25">
      <c r="A10" s="173" t="s">
        <v>209</v>
      </c>
      <c r="B10" s="174" t="s">
        <v>248</v>
      </c>
      <c r="C10" s="175"/>
      <c r="D10" s="175"/>
      <c r="E10" s="177"/>
      <c r="F10" s="177"/>
      <c r="G10" s="177"/>
      <c r="H10" s="175"/>
      <c r="I10" s="177"/>
      <c r="J10" s="175"/>
      <c r="K10" s="176">
        <v>10</v>
      </c>
      <c r="L10" s="141"/>
      <c r="M10" s="141"/>
      <c r="N10" s="141"/>
      <c r="O10" s="141"/>
    </row>
    <row r="11" spans="1:15" s="2" customFormat="1" ht="15" x14ac:dyDescent="0.25">
      <c r="A11" s="173" t="s">
        <v>210</v>
      </c>
      <c r="B11" s="174" t="s">
        <v>118</v>
      </c>
      <c r="C11" s="175"/>
      <c r="D11" s="175"/>
      <c r="E11" s="177"/>
      <c r="F11" s="177"/>
      <c r="G11" s="177"/>
      <c r="H11" s="175"/>
      <c r="I11" s="177"/>
      <c r="J11" s="175"/>
      <c r="K11" s="176">
        <v>10</v>
      </c>
      <c r="L11" s="141"/>
      <c r="M11" s="141"/>
      <c r="N11" s="141"/>
      <c r="O11" s="141"/>
    </row>
    <row r="12" spans="1:15" s="2" customFormat="1" ht="15" x14ac:dyDescent="0.25">
      <c r="A12" s="173" t="s">
        <v>211</v>
      </c>
      <c r="B12" s="174" t="s">
        <v>119</v>
      </c>
      <c r="C12" s="175"/>
      <c r="D12" s="175"/>
      <c r="E12" s="177"/>
      <c r="F12" s="177"/>
      <c r="G12" s="177"/>
      <c r="H12" s="175"/>
      <c r="I12" s="177"/>
      <c r="J12" s="175"/>
      <c r="K12" s="176">
        <v>11</v>
      </c>
      <c r="L12" s="141"/>
      <c r="M12" s="141"/>
      <c r="N12" s="141"/>
      <c r="O12" s="141"/>
    </row>
    <row r="13" spans="1:15" s="2" customFormat="1" ht="15" x14ac:dyDescent="0.25">
      <c r="A13" s="173" t="s">
        <v>275</v>
      </c>
      <c r="B13" s="174" t="s">
        <v>335</v>
      </c>
      <c r="C13" s="175"/>
      <c r="D13" s="184"/>
      <c r="E13" s="177"/>
      <c r="F13" s="177"/>
      <c r="G13" s="177"/>
      <c r="H13" s="175"/>
      <c r="I13" s="177"/>
      <c r="J13" s="175"/>
      <c r="K13" s="176">
        <v>12</v>
      </c>
      <c r="L13" s="141"/>
      <c r="M13" s="141"/>
      <c r="N13" s="141"/>
      <c r="O13" s="141"/>
    </row>
    <row r="14" spans="1:15" s="2" customFormat="1" ht="15" x14ac:dyDescent="0.25">
      <c r="A14" s="173" t="s">
        <v>276</v>
      </c>
      <c r="B14" s="174" t="s">
        <v>122</v>
      </c>
      <c r="C14" s="175"/>
      <c r="D14" s="175"/>
      <c r="E14" s="177"/>
      <c r="F14" s="177"/>
      <c r="G14" s="177"/>
      <c r="H14" s="175"/>
      <c r="I14" s="177"/>
      <c r="J14" s="175"/>
      <c r="K14" s="176">
        <v>13</v>
      </c>
      <c r="L14" s="141"/>
      <c r="M14" s="141"/>
      <c r="N14" s="141"/>
      <c r="O14" s="141"/>
    </row>
    <row r="15" spans="1:15" s="2" customFormat="1" ht="15" x14ac:dyDescent="0.25">
      <c r="A15" s="173" t="s">
        <v>212</v>
      </c>
      <c r="B15" s="174" t="s">
        <v>249</v>
      </c>
      <c r="C15" s="175"/>
      <c r="D15" s="175"/>
      <c r="E15" s="177"/>
      <c r="F15" s="177"/>
      <c r="G15" s="177"/>
      <c r="H15" s="175"/>
      <c r="I15" s="177"/>
      <c r="J15" s="175"/>
      <c r="K15" s="176">
        <v>14</v>
      </c>
      <c r="L15" s="141"/>
      <c r="M15" s="141"/>
      <c r="N15" s="141"/>
      <c r="O15" s="141"/>
    </row>
    <row r="16" spans="1:15" s="2" customFormat="1" ht="15" x14ac:dyDescent="0.25">
      <c r="A16" s="173" t="s">
        <v>213</v>
      </c>
      <c r="B16" s="174" t="s">
        <v>250</v>
      </c>
      <c r="C16" s="175"/>
      <c r="D16" s="175"/>
      <c r="E16" s="177"/>
      <c r="F16" s="177"/>
      <c r="G16" s="177"/>
      <c r="H16" s="175"/>
      <c r="I16" s="177"/>
      <c r="J16" s="175"/>
      <c r="K16" s="176">
        <v>15</v>
      </c>
      <c r="L16" s="141"/>
      <c r="M16" s="141"/>
      <c r="N16" s="141"/>
      <c r="O16" s="141"/>
    </row>
    <row r="17" spans="1:15" s="2" customFormat="1" ht="15" x14ac:dyDescent="0.25">
      <c r="A17" s="173" t="s">
        <v>214</v>
      </c>
      <c r="B17" s="174" t="s">
        <v>117</v>
      </c>
      <c r="C17" s="175"/>
      <c r="D17" s="175"/>
      <c r="E17" s="177"/>
      <c r="F17" s="177"/>
      <c r="G17" s="177"/>
      <c r="H17" s="175"/>
      <c r="I17" s="177"/>
      <c r="J17" s="175"/>
      <c r="K17" s="176">
        <v>15</v>
      </c>
      <c r="L17" s="141"/>
      <c r="M17" s="141"/>
      <c r="N17" s="141"/>
      <c r="O17" s="141"/>
    </row>
    <row r="18" spans="1:15" s="2" customFormat="1" ht="15" x14ac:dyDescent="0.25">
      <c r="A18" s="173" t="s">
        <v>215</v>
      </c>
      <c r="B18" s="174" t="s">
        <v>336</v>
      </c>
      <c r="C18" s="175"/>
      <c r="D18" s="175"/>
      <c r="E18" s="177"/>
      <c r="F18" s="177"/>
      <c r="G18" s="177"/>
      <c r="H18" s="175"/>
      <c r="I18" s="177"/>
      <c r="J18" s="175"/>
      <c r="K18" s="176">
        <v>16</v>
      </c>
      <c r="L18" s="141"/>
      <c r="M18" s="141"/>
      <c r="N18" s="141"/>
      <c r="O18" s="141"/>
    </row>
    <row r="19" spans="1:15" s="114" customFormat="1" ht="15" x14ac:dyDescent="0.25">
      <c r="A19" s="173" t="s">
        <v>216</v>
      </c>
      <c r="B19" s="174" t="s">
        <v>251</v>
      </c>
      <c r="C19" s="175"/>
      <c r="D19" s="175"/>
      <c r="E19" s="177"/>
      <c r="F19" s="177"/>
      <c r="G19" s="177"/>
      <c r="H19" s="175"/>
      <c r="I19" s="177"/>
      <c r="J19" s="175"/>
      <c r="K19" s="176">
        <v>17</v>
      </c>
      <c r="L19" s="141"/>
      <c r="M19" s="144"/>
      <c r="N19" s="144"/>
      <c r="O19" s="144"/>
    </row>
    <row r="20" spans="1:15" s="2" customFormat="1" ht="15" x14ac:dyDescent="0.25">
      <c r="A20" s="173" t="s">
        <v>217</v>
      </c>
      <c r="B20" s="174" t="s">
        <v>141</v>
      </c>
      <c r="C20" s="175"/>
      <c r="D20" s="175"/>
      <c r="E20" s="177"/>
      <c r="F20" s="177"/>
      <c r="G20" s="177"/>
      <c r="H20" s="175"/>
      <c r="I20" s="177"/>
      <c r="J20" s="175"/>
      <c r="K20" s="176">
        <v>17</v>
      </c>
      <c r="L20" s="141"/>
      <c r="M20" s="141"/>
      <c r="N20" s="141"/>
      <c r="O20" s="141"/>
    </row>
    <row r="21" spans="1:15" s="2" customFormat="1" ht="15" x14ac:dyDescent="0.25">
      <c r="A21" s="173" t="s">
        <v>218</v>
      </c>
      <c r="B21" s="174" t="s">
        <v>142</v>
      </c>
      <c r="C21" s="175"/>
      <c r="D21" s="175"/>
      <c r="E21" s="177"/>
      <c r="F21" s="177"/>
      <c r="G21" s="177"/>
      <c r="H21" s="175"/>
      <c r="I21" s="177"/>
      <c r="J21" s="175"/>
      <c r="K21" s="176">
        <v>18</v>
      </c>
      <c r="L21" s="141"/>
      <c r="M21" s="141"/>
      <c r="N21" s="141"/>
      <c r="O21" s="141"/>
    </row>
    <row r="22" spans="1:15" s="2" customFormat="1" ht="15" x14ac:dyDescent="0.25">
      <c r="A22" s="173" t="s">
        <v>219</v>
      </c>
      <c r="B22" s="174" t="s">
        <v>129</v>
      </c>
      <c r="C22" s="175"/>
      <c r="D22" s="175"/>
      <c r="E22" s="177"/>
      <c r="F22" s="177"/>
      <c r="G22" s="177"/>
      <c r="H22" s="175"/>
      <c r="I22" s="177"/>
      <c r="J22" s="175"/>
      <c r="K22" s="176">
        <v>19</v>
      </c>
      <c r="L22" s="141"/>
      <c r="M22" s="141"/>
      <c r="N22" s="141"/>
      <c r="O22" s="141"/>
    </row>
    <row r="23" spans="1:15" s="2" customFormat="1" ht="15" x14ac:dyDescent="0.25">
      <c r="A23" s="173" t="s">
        <v>220</v>
      </c>
      <c r="B23" s="174" t="s">
        <v>130</v>
      </c>
      <c r="C23" s="175"/>
      <c r="D23" s="175"/>
      <c r="E23" s="177"/>
      <c r="F23" s="177"/>
      <c r="G23" s="177"/>
      <c r="H23" s="175"/>
      <c r="I23" s="177"/>
      <c r="J23" s="175"/>
      <c r="K23" s="176">
        <v>20</v>
      </c>
      <c r="L23" s="141"/>
      <c r="M23" s="141"/>
      <c r="N23" s="141"/>
      <c r="O23" s="141"/>
    </row>
    <row r="24" spans="1:15" s="2" customFormat="1" ht="15" x14ac:dyDescent="0.25">
      <c r="A24" s="173" t="s">
        <v>221</v>
      </c>
      <c r="B24" s="174" t="s">
        <v>139</v>
      </c>
      <c r="C24" s="175"/>
      <c r="D24" s="175"/>
      <c r="E24" s="177"/>
      <c r="F24" s="177"/>
      <c r="G24" s="177"/>
      <c r="H24" s="175"/>
      <c r="I24" s="177"/>
      <c r="J24" s="175"/>
      <c r="K24" s="176">
        <v>21</v>
      </c>
      <c r="L24" s="141"/>
      <c r="M24" s="141"/>
      <c r="N24" s="141"/>
      <c r="O24" s="141"/>
    </row>
    <row r="25" spans="1:15" s="2" customFormat="1" ht="15" x14ac:dyDescent="0.25">
      <c r="A25" s="173" t="s">
        <v>222</v>
      </c>
      <c r="B25" s="174" t="s">
        <v>131</v>
      </c>
      <c r="C25" s="175"/>
      <c r="D25" s="175"/>
      <c r="E25" s="177"/>
      <c r="F25" s="177"/>
      <c r="G25" s="177"/>
      <c r="H25" s="175"/>
      <c r="I25" s="177"/>
      <c r="J25" s="175"/>
      <c r="K25" s="176">
        <v>22</v>
      </c>
      <c r="L25" s="141"/>
      <c r="M25" s="141"/>
      <c r="N25" s="141"/>
      <c r="O25" s="141"/>
    </row>
    <row r="26" spans="1:15" s="2" customFormat="1" ht="15" x14ac:dyDescent="0.25">
      <c r="A26" s="173" t="s">
        <v>223</v>
      </c>
      <c r="B26" s="174" t="s">
        <v>132</v>
      </c>
      <c r="C26" s="175"/>
      <c r="D26" s="175"/>
      <c r="E26" s="177"/>
      <c r="F26" s="177"/>
      <c r="G26" s="177"/>
      <c r="H26" s="175"/>
      <c r="I26" s="177"/>
      <c r="J26" s="175"/>
      <c r="K26" s="176">
        <v>23</v>
      </c>
      <c r="L26" s="141"/>
      <c r="M26" s="141"/>
      <c r="N26" s="141"/>
      <c r="O26" s="141"/>
    </row>
    <row r="27" spans="1:15" s="2" customFormat="1" ht="15" x14ac:dyDescent="0.25">
      <c r="A27" s="173" t="s">
        <v>224</v>
      </c>
      <c r="B27" s="174" t="s">
        <v>133</v>
      </c>
      <c r="C27" s="175"/>
      <c r="D27" s="175"/>
      <c r="E27" s="177"/>
      <c r="F27" s="177"/>
      <c r="G27" s="177"/>
      <c r="H27" s="175"/>
      <c r="I27" s="177"/>
      <c r="J27" s="175"/>
      <c r="K27" s="176">
        <v>24</v>
      </c>
      <c r="L27" s="141"/>
      <c r="M27" s="141"/>
      <c r="N27" s="141"/>
      <c r="O27" s="141"/>
    </row>
    <row r="28" spans="1:15" s="2" customFormat="1" ht="15" x14ac:dyDescent="0.25">
      <c r="A28" s="173" t="s">
        <v>225</v>
      </c>
      <c r="B28" s="174" t="s">
        <v>134</v>
      </c>
      <c r="C28" s="175"/>
      <c r="D28" s="175"/>
      <c r="E28" s="177"/>
      <c r="F28" s="177"/>
      <c r="G28" s="177"/>
      <c r="H28" s="175"/>
      <c r="I28" s="177"/>
      <c r="J28" s="175"/>
      <c r="K28" s="176">
        <v>25</v>
      </c>
      <c r="L28" s="141"/>
      <c r="M28" s="141"/>
      <c r="N28" s="141"/>
      <c r="O28" s="141"/>
    </row>
    <row r="29" spans="1:15" s="2" customFormat="1" ht="15" x14ac:dyDescent="0.25">
      <c r="A29" s="173" t="s">
        <v>226</v>
      </c>
      <c r="B29" s="174" t="s">
        <v>135</v>
      </c>
      <c r="C29" s="175"/>
      <c r="D29" s="175"/>
      <c r="E29" s="177"/>
      <c r="F29" s="177"/>
      <c r="G29" s="177"/>
      <c r="H29" s="175"/>
      <c r="I29" s="177"/>
      <c r="J29" s="175"/>
      <c r="K29" s="176">
        <v>26</v>
      </c>
      <c r="L29" s="141"/>
      <c r="M29" s="141"/>
      <c r="N29" s="141"/>
      <c r="O29" s="141"/>
    </row>
    <row r="30" spans="1:15" s="2" customFormat="1" ht="15" x14ac:dyDescent="0.25">
      <c r="A30" s="173" t="s">
        <v>227</v>
      </c>
      <c r="B30" s="174" t="s">
        <v>136</v>
      </c>
      <c r="C30" s="175"/>
      <c r="D30" s="175"/>
      <c r="E30" s="177"/>
      <c r="F30" s="177"/>
      <c r="G30" s="177"/>
      <c r="H30" s="175"/>
      <c r="I30" s="177"/>
      <c r="J30" s="175"/>
      <c r="K30" s="176">
        <v>27</v>
      </c>
      <c r="L30" s="141"/>
      <c r="M30" s="141"/>
      <c r="N30" s="141"/>
      <c r="O30" s="141"/>
    </row>
    <row r="31" spans="1:15" s="2" customFormat="1" ht="15" x14ac:dyDescent="0.25">
      <c r="A31" s="173" t="s">
        <v>228</v>
      </c>
      <c r="B31" s="174" t="s">
        <v>137</v>
      </c>
      <c r="C31" s="175"/>
      <c r="D31" s="175"/>
      <c r="E31" s="177"/>
      <c r="F31" s="177"/>
      <c r="G31" s="177"/>
      <c r="H31" s="175"/>
      <c r="I31" s="177"/>
      <c r="J31" s="175"/>
      <c r="K31" s="176">
        <v>28</v>
      </c>
      <c r="L31" s="141"/>
      <c r="M31" s="141"/>
      <c r="N31" s="141"/>
      <c r="O31" s="141"/>
    </row>
    <row r="32" spans="1:15" s="2" customFormat="1" ht="15" x14ac:dyDescent="0.25">
      <c r="A32" s="173" t="s">
        <v>229</v>
      </c>
      <c r="B32" s="174" t="s">
        <v>138</v>
      </c>
      <c r="C32" s="175"/>
      <c r="D32" s="175"/>
      <c r="E32" s="177"/>
      <c r="F32" s="177"/>
      <c r="G32" s="177"/>
      <c r="H32" s="175"/>
      <c r="I32" s="177"/>
      <c r="J32" s="175"/>
      <c r="K32" s="176">
        <v>29</v>
      </c>
      <c r="L32" s="141"/>
      <c r="M32" s="141"/>
      <c r="N32" s="141"/>
      <c r="O32" s="141"/>
    </row>
    <row r="33" spans="1:15" s="2" customFormat="1" ht="15" x14ac:dyDescent="0.25">
      <c r="A33" s="173" t="s">
        <v>230</v>
      </c>
      <c r="B33" s="174" t="s">
        <v>140</v>
      </c>
      <c r="C33" s="175"/>
      <c r="D33" s="175"/>
      <c r="E33" s="177"/>
      <c r="F33" s="177"/>
      <c r="G33" s="177"/>
      <c r="H33" s="175"/>
      <c r="I33" s="177"/>
      <c r="J33" s="175"/>
      <c r="K33" s="176">
        <v>30</v>
      </c>
      <c r="L33" s="141"/>
      <c r="M33" s="141"/>
      <c r="N33" s="141"/>
      <c r="O33" s="141"/>
    </row>
    <row r="34" spans="1:15" s="21" customFormat="1" ht="15" x14ac:dyDescent="0.25">
      <c r="A34" s="173" t="s">
        <v>231</v>
      </c>
      <c r="B34" s="174" t="s">
        <v>292</v>
      </c>
      <c r="C34" s="175"/>
      <c r="D34" s="175"/>
      <c r="E34" s="177"/>
      <c r="F34" s="177"/>
      <c r="G34" s="177"/>
      <c r="H34" s="175"/>
      <c r="I34" s="177"/>
      <c r="J34" s="175"/>
      <c r="K34" s="176">
        <v>31</v>
      </c>
      <c r="L34" s="141"/>
      <c r="M34" s="145"/>
      <c r="N34" s="145"/>
      <c r="O34" s="145"/>
    </row>
    <row r="35" spans="1:15" ht="15" x14ac:dyDescent="0.25">
      <c r="A35" s="178" t="s">
        <v>232</v>
      </c>
      <c r="B35" s="179" t="s">
        <v>252</v>
      </c>
      <c r="C35" s="180"/>
      <c r="D35" s="180"/>
      <c r="E35" s="181"/>
      <c r="F35" s="181"/>
      <c r="G35" s="181"/>
      <c r="H35" s="180"/>
      <c r="I35" s="181"/>
      <c r="J35" s="180"/>
      <c r="K35" s="182">
        <v>32</v>
      </c>
      <c r="L35" s="141"/>
      <c r="M35" s="139"/>
      <c r="N35" s="139"/>
      <c r="O35" s="139"/>
    </row>
    <row r="36" spans="1:15" ht="15" x14ac:dyDescent="0.25">
      <c r="A36" s="173" t="s">
        <v>233</v>
      </c>
      <c r="B36" s="174" t="s">
        <v>191</v>
      </c>
      <c r="C36" s="175"/>
      <c r="D36" s="175"/>
      <c r="E36" s="177"/>
      <c r="F36" s="177"/>
      <c r="G36" s="177"/>
      <c r="H36" s="175"/>
      <c r="I36" s="177"/>
      <c r="J36" s="175"/>
      <c r="K36" s="176">
        <v>32</v>
      </c>
      <c r="L36" s="141"/>
      <c r="M36" s="139"/>
      <c r="N36" s="139"/>
      <c r="O36" s="139"/>
    </row>
    <row r="37" spans="1:15" ht="15" x14ac:dyDescent="0.25">
      <c r="A37" s="173" t="s">
        <v>234</v>
      </c>
      <c r="B37" s="174" t="s">
        <v>192</v>
      </c>
      <c r="C37" s="175"/>
      <c r="D37" s="175"/>
      <c r="E37" s="177"/>
      <c r="F37" s="177"/>
      <c r="G37" s="177"/>
      <c r="H37" s="175"/>
      <c r="I37" s="177"/>
      <c r="J37" s="175"/>
      <c r="K37" s="176">
        <v>33</v>
      </c>
      <c r="L37" s="141"/>
      <c r="M37" s="139"/>
      <c r="N37" s="139"/>
      <c r="O37" s="139"/>
    </row>
    <row r="38" spans="1:15" ht="15" x14ac:dyDescent="0.25">
      <c r="A38" s="178" t="s">
        <v>235</v>
      </c>
      <c r="B38" s="174" t="s">
        <v>277</v>
      </c>
      <c r="C38" s="175"/>
      <c r="D38" s="175"/>
      <c r="E38" s="177"/>
      <c r="F38" s="177"/>
      <c r="G38" s="177"/>
      <c r="H38" s="175"/>
      <c r="I38" s="177"/>
      <c r="J38" s="175"/>
      <c r="K38" s="176">
        <v>34</v>
      </c>
      <c r="L38" s="141"/>
      <c r="M38" s="139"/>
      <c r="N38" s="139"/>
      <c r="O38" s="139"/>
    </row>
    <row r="39" spans="1:15" ht="15" x14ac:dyDescent="0.25">
      <c r="A39" s="178" t="s">
        <v>236</v>
      </c>
      <c r="B39" s="174" t="s">
        <v>189</v>
      </c>
      <c r="C39" s="175"/>
      <c r="D39" s="175"/>
      <c r="E39" s="177"/>
      <c r="F39" s="177"/>
      <c r="G39" s="177"/>
      <c r="H39" s="175"/>
      <c r="I39" s="177"/>
      <c r="J39" s="175"/>
      <c r="K39" s="176">
        <v>35</v>
      </c>
      <c r="L39" s="141"/>
      <c r="M39" s="139"/>
      <c r="N39" s="139"/>
      <c r="O39" s="139"/>
    </row>
    <row r="40" spans="1:15" ht="15" x14ac:dyDescent="0.25">
      <c r="A40" s="178" t="s">
        <v>237</v>
      </c>
      <c r="B40" s="179" t="s">
        <v>175</v>
      </c>
      <c r="C40" s="180"/>
      <c r="D40" s="180"/>
      <c r="E40" s="181"/>
      <c r="F40" s="181"/>
      <c r="G40" s="181"/>
      <c r="H40" s="180"/>
      <c r="I40" s="181"/>
      <c r="J40" s="180"/>
      <c r="K40" s="182">
        <v>36</v>
      </c>
      <c r="L40" s="141"/>
      <c r="M40" s="139"/>
      <c r="N40" s="139"/>
      <c r="O40" s="139"/>
    </row>
    <row r="41" spans="1:15" ht="14.25" x14ac:dyDescent="0.2">
      <c r="A41" s="146"/>
      <c r="B41" s="147"/>
      <c r="C41" s="142"/>
      <c r="D41" s="142"/>
      <c r="E41" s="143"/>
      <c r="F41" s="143"/>
      <c r="G41" s="143"/>
      <c r="H41" s="142"/>
      <c r="I41" s="143"/>
      <c r="J41" s="142"/>
      <c r="K41" s="148"/>
      <c r="L41" s="141"/>
      <c r="M41" s="139"/>
      <c r="N41" s="139"/>
      <c r="O41" s="139"/>
    </row>
    <row r="42" spans="1:15" x14ac:dyDescent="0.2">
      <c r="A42" s="139"/>
      <c r="B42" s="139"/>
      <c r="C42" s="139"/>
      <c r="D42" s="139"/>
      <c r="E42" s="139"/>
      <c r="F42" s="139"/>
      <c r="G42" s="139"/>
      <c r="H42" s="140"/>
      <c r="I42" s="139"/>
      <c r="J42" s="139"/>
      <c r="K42" s="139"/>
      <c r="L42" s="139"/>
      <c r="M42" s="139"/>
      <c r="N42" s="139"/>
      <c r="O42" s="139"/>
    </row>
  </sheetData>
  <sortState xmlns:xlrd2="http://schemas.microsoft.com/office/spreadsheetml/2017/richdata2" ref="B23:B36">
    <sortCondition ref="B23:B36"/>
  </sortState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/>
  <dimension ref="A1:X39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bestFit="1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bestFit="1" customWidth="1"/>
    <col min="12" max="12" width="14.42578125" style="7" customWidth="1"/>
    <col min="13" max="13" width="8" style="7" bestFit="1" customWidth="1"/>
    <col min="14" max="26" width="9.140625" style="7" customWidth="1"/>
    <col min="27" max="16384" width="9.140625" style="7"/>
  </cols>
  <sheetData>
    <row r="1" spans="1:24" ht="18" x14ac:dyDescent="0.25">
      <c r="A1" s="73" t="s">
        <v>47</v>
      </c>
      <c r="M1" s="74" t="e">
        <f>Obsah!#REF!</f>
        <v>#REF!</v>
      </c>
    </row>
    <row r="2" spans="1:24" ht="7.5" customHeight="1" x14ac:dyDescent="0.2"/>
    <row r="3" spans="1:24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9"/>
    </row>
    <row r="4" spans="1:24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36"/>
    </row>
    <row r="5" spans="1:24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53"/>
    </row>
    <row r="6" spans="1:24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53"/>
    </row>
    <row r="7" spans="1:24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37"/>
    </row>
    <row r="8" spans="1:24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1"/>
    </row>
    <row r="9" spans="1:24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  <c r="X9" s="23"/>
    </row>
    <row r="10" spans="1:24" x14ac:dyDescent="0.2">
      <c r="A10" s="24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  <c r="X10" s="23"/>
    </row>
    <row r="11" spans="1:24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  <c r="X11" s="23"/>
    </row>
    <row r="12" spans="1:24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  <c r="X12" s="23"/>
    </row>
    <row r="13" spans="1:24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  <c r="X13" s="23"/>
    </row>
    <row r="14" spans="1:24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  <c r="X14" s="23"/>
    </row>
    <row r="15" spans="1:24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  <c r="X15" s="23"/>
    </row>
    <row r="16" spans="1:24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  <c r="X16" s="23"/>
    </row>
    <row r="17" spans="1:15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15" x14ac:dyDescent="0.2">
      <c r="A18" s="25"/>
      <c r="B18" s="324"/>
      <c r="C18" s="324"/>
      <c r="D18" s="324"/>
      <c r="E18" s="324"/>
      <c r="F18" s="324"/>
      <c r="G18" s="325"/>
      <c r="H18" s="81"/>
      <c r="I18" s="81"/>
      <c r="J18" s="81"/>
      <c r="K18" s="81"/>
      <c r="L18" s="81"/>
      <c r="M18" s="81"/>
      <c r="N18" s="84"/>
      <c r="O18" s="81"/>
    </row>
    <row r="19" spans="1:15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</row>
    <row r="20" spans="1:15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</row>
    <row r="21" spans="1:15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</row>
    <row r="22" spans="1:15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</row>
    <row r="23" spans="1:15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</row>
    <row r="24" spans="1:15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</row>
    <row r="25" spans="1:15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15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15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15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  <c r="N28" s="81"/>
      <c r="O28" s="81"/>
    </row>
    <row r="29" spans="1:15" x14ac:dyDescent="0.2">
      <c r="A29" s="17"/>
      <c r="B29" s="17"/>
      <c r="C29" s="35"/>
      <c r="D29" s="8"/>
      <c r="E29" s="8"/>
      <c r="F29" s="8"/>
      <c r="G29" s="82"/>
      <c r="H29" s="81"/>
      <c r="I29" s="81"/>
      <c r="J29" s="81"/>
      <c r="K29" s="81"/>
      <c r="L29" s="81"/>
      <c r="M29" s="81"/>
      <c r="N29" s="81"/>
      <c r="O29" s="81"/>
    </row>
    <row r="30" spans="1:15" x14ac:dyDescent="0.2">
      <c r="J30" s="10"/>
      <c r="K30" s="10"/>
      <c r="L30" s="10"/>
      <c r="M30" s="10"/>
    </row>
    <row r="31" spans="1:15" x14ac:dyDescent="0.2">
      <c r="H31" s="10"/>
      <c r="I31" s="87"/>
      <c r="J31" s="10"/>
      <c r="K31" s="23"/>
      <c r="L31" s="23"/>
      <c r="M31" s="23"/>
    </row>
    <row r="32" spans="1:15" x14ac:dyDescent="0.2">
      <c r="H32" s="10"/>
      <c r="I32" s="87"/>
      <c r="J32" s="10"/>
      <c r="K32" s="23"/>
      <c r="L32" s="23"/>
      <c r="M32" s="23"/>
    </row>
    <row r="33" spans="8:13" ht="12.75" customHeight="1" x14ac:dyDescent="0.2">
      <c r="H33" s="10"/>
      <c r="I33" s="87"/>
      <c r="J33" s="10"/>
      <c r="K33" s="23"/>
      <c r="L33" s="23"/>
      <c r="M33" s="23"/>
    </row>
    <row r="34" spans="8:13" x14ac:dyDescent="0.2">
      <c r="H34" s="10"/>
      <c r="I34" s="87"/>
      <c r="J34" s="10"/>
      <c r="K34" s="23"/>
      <c r="L34" s="23"/>
      <c r="M34" s="23"/>
    </row>
    <row r="35" spans="8:13" ht="13.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  <row r="39" spans="8:13" ht="12.75" customHeight="1" x14ac:dyDescent="0.2"/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/>
  <dimension ref="A1:U38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bestFit="1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bestFit="1" customWidth="1"/>
    <col min="12" max="12" width="14.42578125" style="7" customWidth="1"/>
    <col min="13" max="13" width="8" style="7" bestFit="1" customWidth="1"/>
    <col min="14" max="26" width="9.140625" style="7" customWidth="1"/>
    <col min="27" max="16384" width="9.140625" style="7"/>
  </cols>
  <sheetData>
    <row r="1" spans="1:21" ht="18" x14ac:dyDescent="0.25">
      <c r="A1" s="73" t="s">
        <v>48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74" t="e">
        <f>Obsah!#REF!</f>
        <v>#REF!</v>
      </c>
      <c r="N1" s="81"/>
      <c r="O1" s="81"/>
    </row>
    <row r="2" spans="1:21" ht="7.5" customHeight="1" x14ac:dyDescent="0.25">
      <c r="A2" s="73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21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9"/>
    </row>
    <row r="4" spans="1:21" ht="13.5" customHeight="1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36"/>
    </row>
    <row r="5" spans="1:21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53"/>
    </row>
    <row r="6" spans="1:21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53"/>
    </row>
    <row r="7" spans="1:21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37"/>
    </row>
    <row r="8" spans="1:21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1"/>
    </row>
    <row r="9" spans="1:21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</row>
    <row r="10" spans="1:21" x14ac:dyDescent="0.2">
      <c r="A10" s="32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</row>
    <row r="11" spans="1:21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</row>
    <row r="12" spans="1:21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</row>
    <row r="13" spans="1:21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</row>
    <row r="14" spans="1:21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</row>
    <row r="15" spans="1:21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</row>
    <row r="16" spans="1:21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</row>
    <row r="17" spans="1:20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20" x14ac:dyDescent="0.2">
      <c r="A18" s="25"/>
      <c r="B18" s="324"/>
      <c r="C18" s="324"/>
      <c r="D18" s="324"/>
      <c r="E18" s="324"/>
      <c r="F18" s="324"/>
      <c r="G18" s="325"/>
      <c r="N18" s="84"/>
      <c r="O18" s="81"/>
      <c r="P18" s="54"/>
      <c r="Q18" s="35"/>
      <c r="R18" s="8"/>
      <c r="S18" s="8"/>
      <c r="T18" s="8"/>
    </row>
    <row r="19" spans="1:20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  <c r="P19" s="54"/>
      <c r="Q19" s="35"/>
      <c r="R19" s="8"/>
      <c r="S19" s="8"/>
      <c r="T19" s="8"/>
    </row>
    <row r="20" spans="1:20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  <c r="P20" s="54"/>
      <c r="Q20" s="35"/>
      <c r="R20" s="41"/>
      <c r="S20" s="41"/>
      <c r="T20" s="41"/>
    </row>
    <row r="21" spans="1:20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  <c r="P21" s="54"/>
      <c r="Q21" s="35"/>
      <c r="R21" s="8"/>
      <c r="S21" s="8"/>
      <c r="T21" s="8"/>
    </row>
    <row r="22" spans="1:20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  <c r="P22" s="54"/>
      <c r="Q22" s="35"/>
      <c r="R22" s="8"/>
      <c r="S22" s="8"/>
      <c r="T22" s="8"/>
    </row>
    <row r="23" spans="1:20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  <c r="P23" s="54"/>
      <c r="Q23" s="35"/>
      <c r="R23" s="38"/>
      <c r="S23" s="41"/>
      <c r="T23" s="41"/>
    </row>
    <row r="24" spans="1:20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  <c r="T24" s="82"/>
    </row>
    <row r="25" spans="1:20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20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20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20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</row>
    <row r="29" spans="1:20" x14ac:dyDescent="0.2">
      <c r="H29" s="81"/>
      <c r="I29" s="81"/>
      <c r="J29" s="81"/>
      <c r="K29" s="81"/>
      <c r="L29" s="81"/>
      <c r="M29" s="81"/>
    </row>
    <row r="30" spans="1:20" x14ac:dyDescent="0.2">
      <c r="J30" s="10"/>
      <c r="K30" s="10"/>
      <c r="L30" s="10"/>
      <c r="M30" s="10"/>
    </row>
    <row r="31" spans="1:20" x14ac:dyDescent="0.2">
      <c r="H31" s="10"/>
      <c r="I31" s="87"/>
      <c r="J31" s="10"/>
      <c r="K31" s="23"/>
      <c r="L31" s="23"/>
      <c r="M31" s="23"/>
    </row>
    <row r="32" spans="1:20" ht="12.75" customHeight="1" x14ac:dyDescent="0.2">
      <c r="H32" s="10"/>
      <c r="I32" s="87"/>
      <c r="J32" s="10"/>
      <c r="K32" s="23"/>
      <c r="L32" s="23"/>
      <c r="M32" s="23"/>
    </row>
    <row r="33" spans="8:13" x14ac:dyDescent="0.2">
      <c r="H33" s="10"/>
      <c r="I33" s="87"/>
      <c r="J33" s="10"/>
      <c r="K33" s="23"/>
      <c r="L33" s="23"/>
      <c r="M33" s="23"/>
    </row>
    <row r="34" spans="8:13" ht="13.5" customHeight="1" x14ac:dyDescent="0.2">
      <c r="H34" s="10"/>
      <c r="I34" s="87"/>
      <c r="J34" s="10"/>
      <c r="K34" s="23"/>
      <c r="L34" s="23"/>
      <c r="M34" s="23"/>
    </row>
    <row r="35" spans="8:13" ht="12.7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9"/>
  <dimension ref="A1:X39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bestFit="1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bestFit="1" customWidth="1"/>
    <col min="12" max="12" width="14.42578125" style="7" customWidth="1"/>
    <col min="13" max="13" width="8" style="7" bestFit="1" customWidth="1"/>
    <col min="14" max="26" width="9.140625" style="7" customWidth="1"/>
    <col min="27" max="16384" width="9.140625" style="7"/>
  </cols>
  <sheetData>
    <row r="1" spans="1:24" ht="18" x14ac:dyDescent="0.25">
      <c r="A1" s="73" t="s">
        <v>49</v>
      </c>
      <c r="M1" s="74" t="e">
        <f>Obsah!#REF!</f>
        <v>#REF!</v>
      </c>
    </row>
    <row r="2" spans="1:24" ht="7.5" customHeight="1" x14ac:dyDescent="0.2"/>
    <row r="3" spans="1:24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9"/>
    </row>
    <row r="4" spans="1:24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36"/>
    </row>
    <row r="5" spans="1:24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53"/>
    </row>
    <row r="6" spans="1:24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53"/>
    </row>
    <row r="7" spans="1:24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37"/>
    </row>
    <row r="8" spans="1:24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1"/>
    </row>
    <row r="9" spans="1:24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  <c r="X9" s="23"/>
    </row>
    <row r="10" spans="1:24" x14ac:dyDescent="0.2">
      <c r="A10" s="24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  <c r="X10" s="23"/>
    </row>
    <row r="11" spans="1:24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  <c r="X11" s="23"/>
    </row>
    <row r="12" spans="1:24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  <c r="X12" s="23"/>
    </row>
    <row r="13" spans="1:24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  <c r="X13" s="23"/>
    </row>
    <row r="14" spans="1:24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  <c r="X14" s="23"/>
    </row>
    <row r="15" spans="1:24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  <c r="X15" s="23"/>
    </row>
    <row r="16" spans="1:24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  <c r="X16" s="23"/>
    </row>
    <row r="17" spans="1:15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15" x14ac:dyDescent="0.2">
      <c r="A18" s="25"/>
      <c r="B18" s="324"/>
      <c r="C18" s="324"/>
      <c r="D18" s="324"/>
      <c r="E18" s="324"/>
      <c r="F18" s="324"/>
      <c r="G18" s="325"/>
      <c r="H18" s="81"/>
      <c r="I18" s="81"/>
      <c r="J18" s="81"/>
      <c r="K18" s="81"/>
      <c r="L18" s="81"/>
      <c r="M18" s="81"/>
      <c r="N18" s="84"/>
      <c r="O18" s="81"/>
    </row>
    <row r="19" spans="1:15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</row>
    <row r="20" spans="1:15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</row>
    <row r="21" spans="1:15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</row>
    <row r="22" spans="1:15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</row>
    <row r="23" spans="1:15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</row>
    <row r="24" spans="1:15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</row>
    <row r="25" spans="1:15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15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15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15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  <c r="N28" s="81"/>
      <c r="O28" s="81"/>
    </row>
    <row r="29" spans="1:15" x14ac:dyDescent="0.2">
      <c r="A29" s="17"/>
      <c r="B29" s="17"/>
      <c r="C29" s="35"/>
      <c r="D29" s="8"/>
      <c r="E29" s="8"/>
      <c r="F29" s="8"/>
      <c r="G29" s="82"/>
      <c r="H29" s="81"/>
      <c r="I29" s="81"/>
      <c r="J29" s="81"/>
      <c r="K29" s="81"/>
      <c r="L29" s="81"/>
      <c r="M29" s="81"/>
      <c r="N29" s="81"/>
      <c r="O29" s="81"/>
    </row>
    <row r="30" spans="1:15" x14ac:dyDescent="0.2">
      <c r="J30" s="10"/>
      <c r="K30" s="10"/>
      <c r="L30" s="10"/>
      <c r="M30" s="10"/>
    </row>
    <row r="31" spans="1:15" x14ac:dyDescent="0.2">
      <c r="H31" s="10"/>
      <c r="I31" s="87"/>
      <c r="J31" s="10"/>
      <c r="K31" s="23"/>
      <c r="L31" s="23"/>
      <c r="M31" s="23"/>
    </row>
    <row r="32" spans="1:15" x14ac:dyDescent="0.2">
      <c r="H32" s="10"/>
      <c r="I32" s="87"/>
      <c r="J32" s="10"/>
      <c r="K32" s="23"/>
      <c r="L32" s="23"/>
      <c r="M32" s="23"/>
    </row>
    <row r="33" spans="8:13" ht="12.75" customHeight="1" x14ac:dyDescent="0.2">
      <c r="H33" s="10"/>
      <c r="I33" s="87"/>
      <c r="J33" s="10"/>
      <c r="K33" s="23"/>
      <c r="L33" s="23"/>
      <c r="M33" s="23"/>
    </row>
    <row r="34" spans="8:13" x14ac:dyDescent="0.2">
      <c r="H34" s="10"/>
      <c r="I34" s="87"/>
      <c r="J34" s="10"/>
      <c r="K34" s="23"/>
      <c r="L34" s="23"/>
      <c r="M34" s="23"/>
    </row>
    <row r="35" spans="8:13" ht="13.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  <row r="39" spans="8:13" ht="12.75" customHeight="1" x14ac:dyDescent="0.2"/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/>
  <dimension ref="A1:U38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bestFit="1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bestFit="1" customWidth="1"/>
    <col min="12" max="12" width="14.42578125" style="7" customWidth="1"/>
    <col min="13" max="13" width="8" style="7" bestFit="1" customWidth="1"/>
    <col min="14" max="26" width="9.140625" style="7" customWidth="1"/>
    <col min="27" max="16384" width="9.140625" style="7"/>
  </cols>
  <sheetData>
    <row r="1" spans="1:21" ht="18" x14ac:dyDescent="0.25">
      <c r="A1" s="73" t="s">
        <v>50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74" t="e">
        <f>Obsah!#REF!</f>
        <v>#REF!</v>
      </c>
      <c r="N1" s="81"/>
      <c r="O1" s="81"/>
    </row>
    <row r="2" spans="1:21" ht="7.5" customHeight="1" x14ac:dyDescent="0.25">
      <c r="A2" s="73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21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9"/>
    </row>
    <row r="4" spans="1:21" ht="13.5" customHeight="1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36"/>
    </row>
    <row r="5" spans="1:21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53"/>
    </row>
    <row r="6" spans="1:21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53"/>
    </row>
    <row r="7" spans="1:21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37"/>
    </row>
    <row r="8" spans="1:21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1"/>
    </row>
    <row r="9" spans="1:21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</row>
    <row r="10" spans="1:21" x14ac:dyDescent="0.2">
      <c r="A10" s="32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</row>
    <row r="11" spans="1:21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</row>
    <row r="12" spans="1:21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</row>
    <row r="13" spans="1:21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</row>
    <row r="14" spans="1:21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</row>
    <row r="15" spans="1:21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</row>
    <row r="16" spans="1:21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</row>
    <row r="17" spans="1:20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20" x14ac:dyDescent="0.2">
      <c r="A18" s="25"/>
      <c r="B18" s="324"/>
      <c r="C18" s="324"/>
      <c r="D18" s="324"/>
      <c r="E18" s="324"/>
      <c r="F18" s="324"/>
      <c r="G18" s="325"/>
      <c r="N18" s="84"/>
      <c r="O18" s="81"/>
      <c r="P18" s="54"/>
      <c r="Q18" s="35"/>
      <c r="R18" s="8"/>
      <c r="S18" s="8"/>
      <c r="T18" s="8"/>
    </row>
    <row r="19" spans="1:20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  <c r="P19" s="54"/>
      <c r="Q19" s="35"/>
      <c r="R19" s="8"/>
      <c r="S19" s="8"/>
      <c r="T19" s="8"/>
    </row>
    <row r="20" spans="1:20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  <c r="P20" s="54"/>
      <c r="Q20" s="35"/>
      <c r="R20" s="41"/>
      <c r="S20" s="41"/>
      <c r="T20" s="41"/>
    </row>
    <row r="21" spans="1:20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  <c r="P21" s="54"/>
      <c r="Q21" s="35"/>
      <c r="R21" s="8"/>
      <c r="S21" s="8"/>
      <c r="T21" s="8"/>
    </row>
    <row r="22" spans="1:20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  <c r="P22" s="54"/>
      <c r="Q22" s="35"/>
      <c r="R22" s="8"/>
      <c r="S22" s="8"/>
      <c r="T22" s="8"/>
    </row>
    <row r="23" spans="1:20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  <c r="P23" s="54"/>
      <c r="Q23" s="35"/>
      <c r="R23" s="38"/>
      <c r="S23" s="41"/>
      <c r="T23" s="41"/>
    </row>
    <row r="24" spans="1:20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  <c r="T24" s="82"/>
    </row>
    <row r="25" spans="1:20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20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20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20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</row>
    <row r="29" spans="1:20" x14ac:dyDescent="0.2">
      <c r="H29" s="81"/>
      <c r="I29" s="81"/>
      <c r="J29" s="81"/>
      <c r="K29" s="81"/>
      <c r="L29" s="81"/>
      <c r="M29" s="81"/>
    </row>
    <row r="30" spans="1:20" x14ac:dyDescent="0.2">
      <c r="J30" s="10"/>
      <c r="K30" s="10"/>
      <c r="L30" s="10"/>
      <c r="M30" s="10"/>
    </row>
    <row r="31" spans="1:20" x14ac:dyDescent="0.2">
      <c r="H31" s="10"/>
      <c r="I31" s="87"/>
      <c r="J31" s="10"/>
      <c r="K31" s="23"/>
      <c r="L31" s="23"/>
      <c r="M31" s="23"/>
    </row>
    <row r="32" spans="1:20" ht="12.75" customHeight="1" x14ac:dyDescent="0.2">
      <c r="H32" s="10"/>
      <c r="I32" s="87"/>
      <c r="J32" s="10"/>
      <c r="K32" s="23"/>
      <c r="L32" s="23"/>
      <c r="M32" s="23"/>
    </row>
    <row r="33" spans="8:13" x14ac:dyDescent="0.2">
      <c r="H33" s="10"/>
      <c r="I33" s="87"/>
      <c r="J33" s="10"/>
      <c r="K33" s="23"/>
      <c r="L33" s="23"/>
      <c r="M33" s="23"/>
    </row>
    <row r="34" spans="8:13" ht="13.5" customHeight="1" x14ac:dyDescent="0.2">
      <c r="H34" s="10"/>
      <c r="I34" s="87"/>
      <c r="J34" s="10"/>
      <c r="K34" s="23"/>
      <c r="L34" s="23"/>
      <c r="M34" s="23"/>
    </row>
    <row r="35" spans="8:13" ht="12.7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5"/>
  <dimension ref="A1:X39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bestFit="1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bestFit="1" customWidth="1"/>
    <col min="12" max="12" width="14.42578125" style="7" customWidth="1"/>
    <col min="13" max="13" width="8" style="7" bestFit="1" customWidth="1"/>
    <col min="14" max="26" width="9.140625" style="7" customWidth="1"/>
    <col min="27" max="16384" width="9.140625" style="7"/>
  </cols>
  <sheetData>
    <row r="1" spans="1:24" ht="18" x14ac:dyDescent="0.25">
      <c r="A1" s="73" t="s">
        <v>51</v>
      </c>
      <c r="M1" s="74" t="e">
        <f>Obsah!#REF!</f>
        <v>#REF!</v>
      </c>
    </row>
    <row r="2" spans="1:24" ht="7.5" customHeight="1" x14ac:dyDescent="0.2"/>
    <row r="3" spans="1:24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9"/>
    </row>
    <row r="4" spans="1:24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36"/>
    </row>
    <row r="5" spans="1:24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53"/>
    </row>
    <row r="6" spans="1:24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53"/>
    </row>
    <row r="7" spans="1:24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37"/>
    </row>
    <row r="8" spans="1:24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1"/>
    </row>
    <row r="9" spans="1:24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  <c r="X9" s="23"/>
    </row>
    <row r="10" spans="1:24" x14ac:dyDescent="0.2">
      <c r="A10" s="24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  <c r="X10" s="23"/>
    </row>
    <row r="11" spans="1:24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  <c r="X11" s="23"/>
    </row>
    <row r="12" spans="1:24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  <c r="X12" s="23"/>
    </row>
    <row r="13" spans="1:24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  <c r="X13" s="23"/>
    </row>
    <row r="14" spans="1:24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  <c r="X14" s="23"/>
    </row>
    <row r="15" spans="1:24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  <c r="X15" s="23"/>
    </row>
    <row r="16" spans="1:24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  <c r="X16" s="23"/>
    </row>
    <row r="17" spans="1:15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15" x14ac:dyDescent="0.2">
      <c r="A18" s="25"/>
      <c r="B18" s="324"/>
      <c r="C18" s="324"/>
      <c r="D18" s="324"/>
      <c r="E18" s="324"/>
      <c r="F18" s="324"/>
      <c r="G18" s="325"/>
      <c r="H18" s="81"/>
      <c r="I18" s="81"/>
      <c r="J18" s="81"/>
      <c r="K18" s="81"/>
      <c r="L18" s="81"/>
      <c r="M18" s="81"/>
      <c r="N18" s="84"/>
      <c r="O18" s="81"/>
    </row>
    <row r="19" spans="1:15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</row>
    <row r="20" spans="1:15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</row>
    <row r="21" spans="1:15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</row>
    <row r="22" spans="1:15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</row>
    <row r="23" spans="1:15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</row>
    <row r="24" spans="1:15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</row>
    <row r="25" spans="1:15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15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15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15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  <c r="N28" s="81"/>
      <c r="O28" s="81"/>
    </row>
    <row r="29" spans="1:15" x14ac:dyDescent="0.2">
      <c r="A29" s="17"/>
      <c r="B29" s="17"/>
      <c r="C29" s="35"/>
      <c r="D29" s="8"/>
      <c r="E29" s="8"/>
      <c r="F29" s="8"/>
      <c r="G29" s="82"/>
      <c r="H29" s="81"/>
      <c r="I29" s="81"/>
      <c r="J29" s="81"/>
      <c r="K29" s="81"/>
      <c r="L29" s="81"/>
      <c r="M29" s="81"/>
      <c r="N29" s="81"/>
      <c r="O29" s="81"/>
    </row>
    <row r="30" spans="1:15" x14ac:dyDescent="0.2">
      <c r="J30" s="10"/>
      <c r="K30" s="10"/>
      <c r="L30" s="10"/>
      <c r="M30" s="10"/>
    </row>
    <row r="31" spans="1:15" x14ac:dyDescent="0.2">
      <c r="H31" s="10"/>
      <c r="I31" s="87"/>
      <c r="J31" s="10"/>
      <c r="K31" s="23"/>
      <c r="L31" s="23"/>
      <c r="M31" s="23"/>
    </row>
    <row r="32" spans="1:15" x14ac:dyDescent="0.2">
      <c r="H32" s="10"/>
      <c r="I32" s="87"/>
      <c r="J32" s="10"/>
      <c r="K32" s="23"/>
      <c r="L32" s="23"/>
      <c r="M32" s="23"/>
    </row>
    <row r="33" spans="8:13" ht="12.75" customHeight="1" x14ac:dyDescent="0.2">
      <c r="H33" s="10"/>
      <c r="I33" s="87"/>
      <c r="J33" s="10"/>
      <c r="K33" s="23"/>
      <c r="L33" s="23"/>
      <c r="M33" s="23"/>
    </row>
    <row r="34" spans="8:13" x14ac:dyDescent="0.2">
      <c r="H34" s="10"/>
      <c r="I34" s="87"/>
      <c r="J34" s="10"/>
      <c r="K34" s="23"/>
      <c r="L34" s="23"/>
      <c r="M34" s="23"/>
    </row>
    <row r="35" spans="8:13" ht="13.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  <row r="39" spans="8:13" ht="12.75" customHeight="1" x14ac:dyDescent="0.2"/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6"/>
  <dimension ref="A1:U38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bestFit="1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bestFit="1" customWidth="1"/>
    <col min="12" max="12" width="14.42578125" style="7" customWidth="1"/>
    <col min="13" max="13" width="8" style="7" bestFit="1" customWidth="1"/>
    <col min="14" max="26" width="9.140625" style="7" customWidth="1"/>
    <col min="27" max="16384" width="9.140625" style="7"/>
  </cols>
  <sheetData>
    <row r="1" spans="1:21" ht="18" x14ac:dyDescent="0.25">
      <c r="A1" s="73" t="s">
        <v>52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74" t="e">
        <f>Obsah!#REF!</f>
        <v>#REF!</v>
      </c>
      <c r="N1" s="81"/>
      <c r="O1" s="81"/>
    </row>
    <row r="2" spans="1:21" ht="7.5" customHeight="1" x14ac:dyDescent="0.25">
      <c r="A2" s="73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21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9"/>
    </row>
    <row r="4" spans="1:21" ht="13.5" customHeight="1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36"/>
    </row>
    <row r="5" spans="1:21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53"/>
    </row>
    <row r="6" spans="1:21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53"/>
    </row>
    <row r="7" spans="1:21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37"/>
    </row>
    <row r="8" spans="1:21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1"/>
    </row>
    <row r="9" spans="1:21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</row>
    <row r="10" spans="1:21" x14ac:dyDescent="0.2">
      <c r="A10" s="32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</row>
    <row r="11" spans="1:21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</row>
    <row r="12" spans="1:21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</row>
    <row r="13" spans="1:21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</row>
    <row r="14" spans="1:21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</row>
    <row r="15" spans="1:21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</row>
    <row r="16" spans="1:21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</row>
    <row r="17" spans="1:20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20" x14ac:dyDescent="0.2">
      <c r="A18" s="25"/>
      <c r="B18" s="324"/>
      <c r="C18" s="324"/>
      <c r="D18" s="324"/>
      <c r="E18" s="324"/>
      <c r="F18" s="324"/>
      <c r="G18" s="325"/>
      <c r="N18" s="84"/>
      <c r="O18" s="81"/>
      <c r="P18" s="54"/>
      <c r="Q18" s="35"/>
      <c r="R18" s="8"/>
      <c r="S18" s="8"/>
      <c r="T18" s="8"/>
    </row>
    <row r="19" spans="1:20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  <c r="P19" s="54"/>
      <c r="Q19" s="35"/>
      <c r="R19" s="8"/>
      <c r="S19" s="8"/>
      <c r="T19" s="8"/>
    </row>
    <row r="20" spans="1:20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  <c r="P20" s="54"/>
      <c r="Q20" s="35"/>
      <c r="R20" s="41"/>
      <c r="S20" s="41"/>
      <c r="T20" s="41"/>
    </row>
    <row r="21" spans="1:20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  <c r="P21" s="54"/>
      <c r="Q21" s="35"/>
      <c r="R21" s="8"/>
      <c r="S21" s="8"/>
      <c r="T21" s="8"/>
    </row>
    <row r="22" spans="1:20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  <c r="P22" s="54"/>
      <c r="Q22" s="35"/>
      <c r="R22" s="8"/>
      <c r="S22" s="8"/>
      <c r="T22" s="8"/>
    </row>
    <row r="23" spans="1:20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  <c r="P23" s="54"/>
      <c r="Q23" s="35"/>
      <c r="R23" s="38"/>
      <c r="S23" s="41"/>
      <c r="T23" s="41"/>
    </row>
    <row r="24" spans="1:20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  <c r="T24" s="82"/>
    </row>
    <row r="25" spans="1:20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20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20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20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</row>
    <row r="29" spans="1:20" x14ac:dyDescent="0.2">
      <c r="H29" s="81"/>
      <c r="I29" s="81"/>
      <c r="J29" s="81"/>
      <c r="K29" s="81"/>
      <c r="L29" s="81"/>
      <c r="M29" s="81"/>
    </row>
    <row r="30" spans="1:20" x14ac:dyDescent="0.2">
      <c r="J30" s="10"/>
      <c r="K30" s="10"/>
      <c r="L30" s="10"/>
      <c r="M30" s="10"/>
    </row>
    <row r="31" spans="1:20" x14ac:dyDescent="0.2">
      <c r="H31" s="10"/>
      <c r="I31" s="87"/>
      <c r="J31" s="10"/>
      <c r="K31" s="23"/>
      <c r="L31" s="23"/>
      <c r="M31" s="23"/>
    </row>
    <row r="32" spans="1:20" ht="12.75" customHeight="1" x14ac:dyDescent="0.2">
      <c r="H32" s="10"/>
      <c r="I32" s="87"/>
      <c r="J32" s="10"/>
      <c r="K32" s="23"/>
      <c r="L32" s="23"/>
      <c r="M32" s="23"/>
    </row>
    <row r="33" spans="8:13" x14ac:dyDescent="0.2">
      <c r="H33" s="10"/>
      <c r="I33" s="87"/>
      <c r="J33" s="10"/>
      <c r="K33" s="23"/>
      <c r="L33" s="23"/>
      <c r="M33" s="23"/>
    </row>
    <row r="34" spans="8:13" ht="13.5" customHeight="1" x14ac:dyDescent="0.2">
      <c r="H34" s="10"/>
      <c r="I34" s="87"/>
      <c r="J34" s="10"/>
      <c r="K34" s="23"/>
      <c r="L34" s="23"/>
      <c r="M34" s="23"/>
    </row>
    <row r="35" spans="8:13" ht="12.7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7"/>
  <dimension ref="A1:X39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bestFit="1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bestFit="1" customWidth="1"/>
    <col min="12" max="12" width="14.42578125" style="7" customWidth="1"/>
    <col min="13" max="13" width="8" style="7" bestFit="1" customWidth="1"/>
    <col min="14" max="26" width="9.140625" style="7" customWidth="1"/>
    <col min="27" max="16384" width="9.140625" style="7"/>
  </cols>
  <sheetData>
    <row r="1" spans="1:24" ht="18" x14ac:dyDescent="0.25">
      <c r="A1" s="73" t="s">
        <v>53</v>
      </c>
      <c r="M1" s="74" t="e">
        <f>Obsah!#REF!</f>
        <v>#REF!</v>
      </c>
    </row>
    <row r="2" spans="1:24" ht="7.5" customHeight="1" x14ac:dyDescent="0.2"/>
    <row r="3" spans="1:24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9"/>
    </row>
    <row r="4" spans="1:24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36"/>
    </row>
    <row r="5" spans="1:24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53"/>
    </row>
    <row r="6" spans="1:24" x14ac:dyDescent="0.2">
      <c r="A6" s="44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53"/>
    </row>
    <row r="7" spans="1:24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37"/>
    </row>
    <row r="8" spans="1:24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1"/>
    </row>
    <row r="9" spans="1:24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  <c r="X9" s="23"/>
    </row>
    <row r="10" spans="1:24" x14ac:dyDescent="0.2">
      <c r="A10" s="24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  <c r="X10" s="23"/>
    </row>
    <row r="11" spans="1:24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  <c r="X11" s="23"/>
    </row>
    <row r="12" spans="1:24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  <c r="X12" s="23"/>
    </row>
    <row r="13" spans="1:24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  <c r="X13" s="23"/>
    </row>
    <row r="14" spans="1:24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  <c r="X14" s="23"/>
    </row>
    <row r="15" spans="1:24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  <c r="X15" s="23"/>
    </row>
    <row r="16" spans="1:24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  <c r="X16" s="23"/>
    </row>
    <row r="17" spans="1:15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15" x14ac:dyDescent="0.2">
      <c r="A18" s="25"/>
      <c r="B18" s="324"/>
      <c r="C18" s="324"/>
      <c r="D18" s="324"/>
      <c r="E18" s="324"/>
      <c r="F18" s="324"/>
      <c r="G18" s="325"/>
      <c r="H18" s="81"/>
      <c r="I18" s="81"/>
      <c r="J18" s="81"/>
      <c r="K18" s="81"/>
      <c r="L18" s="81"/>
      <c r="M18" s="81"/>
      <c r="N18" s="84"/>
      <c r="O18" s="81"/>
    </row>
    <row r="19" spans="1:15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</row>
    <row r="20" spans="1:15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</row>
    <row r="21" spans="1:15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</row>
    <row r="22" spans="1:15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</row>
    <row r="23" spans="1:15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</row>
    <row r="24" spans="1:15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</row>
    <row r="25" spans="1:15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15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15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15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  <c r="N28" s="81"/>
      <c r="O28" s="81"/>
    </row>
    <row r="29" spans="1:15" x14ac:dyDescent="0.2">
      <c r="A29" s="17"/>
      <c r="B29" s="17"/>
      <c r="C29" s="35"/>
      <c r="D29" s="8"/>
      <c r="E29" s="8"/>
      <c r="F29" s="8"/>
      <c r="G29" s="82"/>
      <c r="H29" s="81"/>
      <c r="I29" s="81"/>
      <c r="J29" s="81"/>
      <c r="K29" s="81"/>
      <c r="L29" s="81"/>
      <c r="M29" s="81"/>
      <c r="N29" s="81"/>
      <c r="O29" s="81"/>
    </row>
    <row r="30" spans="1:15" x14ac:dyDescent="0.2">
      <c r="J30" s="10"/>
      <c r="K30" s="10"/>
      <c r="L30" s="10"/>
      <c r="M30" s="10"/>
    </row>
    <row r="31" spans="1:15" x14ac:dyDescent="0.2">
      <c r="H31" s="10"/>
      <c r="I31" s="87"/>
      <c r="J31" s="10"/>
      <c r="K31" s="23"/>
      <c r="L31" s="23"/>
      <c r="M31" s="23"/>
    </row>
    <row r="32" spans="1:15" x14ac:dyDescent="0.2">
      <c r="H32" s="10"/>
      <c r="I32" s="87"/>
      <c r="J32" s="10"/>
      <c r="K32" s="23"/>
      <c r="L32" s="23"/>
      <c r="M32" s="23"/>
    </row>
    <row r="33" spans="8:13" ht="12.75" customHeight="1" x14ac:dyDescent="0.2">
      <c r="H33" s="10"/>
      <c r="I33" s="87"/>
      <c r="J33" s="10"/>
      <c r="K33" s="23"/>
      <c r="L33" s="23"/>
      <c r="M33" s="23"/>
    </row>
    <row r="34" spans="8:13" x14ac:dyDescent="0.2">
      <c r="H34" s="10"/>
      <c r="I34" s="87"/>
      <c r="J34" s="10"/>
      <c r="K34" s="23"/>
      <c r="L34" s="23"/>
      <c r="M34" s="23"/>
    </row>
    <row r="35" spans="8:13" ht="13.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  <row r="39" spans="8:13" ht="12.75" customHeight="1" x14ac:dyDescent="0.2"/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8"/>
  <dimension ref="A1:U38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bestFit="1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bestFit="1" customWidth="1"/>
    <col min="12" max="12" width="14.42578125" style="7" customWidth="1"/>
    <col min="13" max="13" width="8" style="7" bestFit="1" customWidth="1"/>
    <col min="14" max="26" width="9.140625" style="7" customWidth="1"/>
    <col min="27" max="16384" width="9.140625" style="7"/>
  </cols>
  <sheetData>
    <row r="1" spans="1:21" ht="18" x14ac:dyDescent="0.25">
      <c r="A1" s="73" t="s">
        <v>54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74" t="e">
        <f>Obsah!#REF!</f>
        <v>#REF!</v>
      </c>
      <c r="N1" s="81"/>
      <c r="O1" s="81"/>
    </row>
    <row r="2" spans="1:21" ht="7.5" customHeight="1" x14ac:dyDescent="0.25">
      <c r="A2" s="73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21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9"/>
    </row>
    <row r="4" spans="1:21" ht="13.5" customHeight="1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36"/>
    </row>
    <row r="5" spans="1:21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53"/>
    </row>
    <row r="6" spans="1:21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53"/>
    </row>
    <row r="7" spans="1:21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37"/>
    </row>
    <row r="8" spans="1:21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1"/>
    </row>
    <row r="9" spans="1:21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</row>
    <row r="10" spans="1:21" x14ac:dyDescent="0.2">
      <c r="A10" s="32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</row>
    <row r="11" spans="1:21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</row>
    <row r="12" spans="1:21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</row>
    <row r="13" spans="1:21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</row>
    <row r="14" spans="1:21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</row>
    <row r="15" spans="1:21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</row>
    <row r="16" spans="1:21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</row>
    <row r="17" spans="1:20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20" x14ac:dyDescent="0.2">
      <c r="A18" s="25"/>
      <c r="B18" s="324"/>
      <c r="C18" s="324"/>
      <c r="D18" s="324"/>
      <c r="E18" s="324"/>
      <c r="F18" s="324"/>
      <c r="G18" s="325"/>
      <c r="N18" s="84"/>
      <c r="O18" s="81"/>
      <c r="P18" s="54"/>
      <c r="Q18" s="35"/>
      <c r="R18" s="8"/>
      <c r="S18" s="8"/>
      <c r="T18" s="8"/>
    </row>
    <row r="19" spans="1:20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  <c r="P19" s="54"/>
      <c r="Q19" s="35"/>
      <c r="R19" s="8"/>
      <c r="S19" s="8"/>
      <c r="T19" s="8"/>
    </row>
    <row r="20" spans="1:20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  <c r="P20" s="54"/>
      <c r="Q20" s="35"/>
      <c r="R20" s="41"/>
      <c r="S20" s="41"/>
      <c r="T20" s="41"/>
    </row>
    <row r="21" spans="1:20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  <c r="P21" s="54"/>
      <c r="Q21" s="35"/>
      <c r="R21" s="8"/>
      <c r="S21" s="8"/>
      <c r="T21" s="8"/>
    </row>
    <row r="22" spans="1:20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  <c r="P22" s="54"/>
      <c r="Q22" s="35"/>
      <c r="R22" s="8"/>
      <c r="S22" s="8"/>
      <c r="T22" s="8"/>
    </row>
    <row r="23" spans="1:20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  <c r="P23" s="54"/>
      <c r="Q23" s="35"/>
      <c r="R23" s="38"/>
      <c r="S23" s="41"/>
      <c r="T23" s="41"/>
    </row>
    <row r="24" spans="1:20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  <c r="T24" s="82"/>
    </row>
    <row r="25" spans="1:20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20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20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20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</row>
    <row r="29" spans="1:20" x14ac:dyDescent="0.2">
      <c r="H29" s="81"/>
      <c r="I29" s="81"/>
      <c r="J29" s="81"/>
      <c r="K29" s="81"/>
      <c r="L29" s="81"/>
      <c r="M29" s="81"/>
    </row>
    <row r="30" spans="1:20" x14ac:dyDescent="0.2">
      <c r="J30" s="10"/>
      <c r="K30" s="10"/>
      <c r="L30" s="10"/>
      <c r="M30" s="10"/>
    </row>
    <row r="31" spans="1:20" x14ac:dyDescent="0.2">
      <c r="H31" s="10"/>
      <c r="I31" s="87"/>
      <c r="J31" s="10"/>
      <c r="K31" s="23"/>
      <c r="L31" s="23"/>
      <c r="M31" s="23"/>
    </row>
    <row r="32" spans="1:20" ht="12.75" customHeight="1" x14ac:dyDescent="0.2">
      <c r="H32" s="10"/>
      <c r="I32" s="87"/>
      <c r="J32" s="10"/>
      <c r="K32" s="23"/>
      <c r="L32" s="23"/>
      <c r="M32" s="23"/>
    </row>
    <row r="33" spans="8:13" x14ac:dyDescent="0.2">
      <c r="H33" s="10"/>
      <c r="I33" s="87"/>
      <c r="J33" s="10"/>
      <c r="K33" s="23"/>
      <c r="L33" s="23"/>
      <c r="M33" s="23"/>
    </row>
    <row r="34" spans="8:13" ht="13.5" customHeight="1" x14ac:dyDescent="0.2">
      <c r="H34" s="10"/>
      <c r="I34" s="87"/>
      <c r="J34" s="10"/>
      <c r="K34" s="23"/>
      <c r="L34" s="23"/>
      <c r="M34" s="23"/>
    </row>
    <row r="35" spans="8:13" ht="12.7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9"/>
  <dimension ref="A1:X39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bestFit="1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bestFit="1" customWidth="1"/>
    <col min="12" max="12" width="14.42578125" style="7" customWidth="1"/>
    <col min="13" max="13" width="8" style="7" bestFit="1" customWidth="1"/>
    <col min="14" max="26" width="9.140625" style="7" customWidth="1"/>
    <col min="27" max="16384" width="9.140625" style="7"/>
  </cols>
  <sheetData>
    <row r="1" spans="1:24" ht="18" x14ac:dyDescent="0.25">
      <c r="A1" s="73" t="s">
        <v>55</v>
      </c>
      <c r="M1" s="74" t="e">
        <f>Obsah!#REF!</f>
        <v>#REF!</v>
      </c>
    </row>
    <row r="2" spans="1:24" ht="7.5" customHeight="1" x14ac:dyDescent="0.2"/>
    <row r="3" spans="1:24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9"/>
    </row>
    <row r="4" spans="1:24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36"/>
    </row>
    <row r="5" spans="1:24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53"/>
    </row>
    <row r="6" spans="1:24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53"/>
    </row>
    <row r="7" spans="1:24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37"/>
    </row>
    <row r="8" spans="1:24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1"/>
    </row>
    <row r="9" spans="1:24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  <c r="X9" s="23"/>
    </row>
    <row r="10" spans="1:24" x14ac:dyDescent="0.2">
      <c r="A10" s="24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  <c r="X10" s="23"/>
    </row>
    <row r="11" spans="1:24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  <c r="X11" s="23"/>
    </row>
    <row r="12" spans="1:24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  <c r="X12" s="23"/>
    </row>
    <row r="13" spans="1:24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  <c r="X13" s="23"/>
    </row>
    <row r="14" spans="1:24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  <c r="X14" s="23"/>
    </row>
    <row r="15" spans="1:24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  <c r="X15" s="23"/>
    </row>
    <row r="16" spans="1:24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  <c r="X16" s="23"/>
    </row>
    <row r="17" spans="1:15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15" x14ac:dyDescent="0.2">
      <c r="A18" s="25"/>
      <c r="B18" s="324"/>
      <c r="C18" s="324"/>
      <c r="D18" s="324"/>
      <c r="E18" s="324"/>
      <c r="F18" s="324"/>
      <c r="G18" s="325"/>
      <c r="H18" s="81"/>
      <c r="I18" s="81"/>
      <c r="J18" s="81"/>
      <c r="K18" s="81"/>
      <c r="L18" s="81"/>
      <c r="M18" s="81"/>
      <c r="N18" s="84"/>
      <c r="O18" s="81"/>
    </row>
    <row r="19" spans="1:15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</row>
    <row r="20" spans="1:15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</row>
    <row r="21" spans="1:15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</row>
    <row r="22" spans="1:15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</row>
    <row r="23" spans="1:15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</row>
    <row r="24" spans="1:15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</row>
    <row r="25" spans="1:15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15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15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15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  <c r="N28" s="81"/>
      <c r="O28" s="81"/>
    </row>
    <row r="29" spans="1:15" x14ac:dyDescent="0.2">
      <c r="A29" s="17"/>
      <c r="B29" s="17"/>
      <c r="C29" s="35"/>
      <c r="D29" s="8"/>
      <c r="E29" s="8"/>
      <c r="F29" s="8"/>
      <c r="G29" s="82"/>
      <c r="H29" s="81"/>
      <c r="I29" s="81"/>
      <c r="J29" s="81"/>
      <c r="K29" s="81"/>
      <c r="L29" s="81"/>
      <c r="M29" s="81"/>
      <c r="N29" s="81"/>
      <c r="O29" s="81"/>
    </row>
    <row r="30" spans="1:15" x14ac:dyDescent="0.2">
      <c r="J30" s="10"/>
      <c r="K30" s="10"/>
      <c r="L30" s="10"/>
      <c r="M30" s="10"/>
    </row>
    <row r="31" spans="1:15" x14ac:dyDescent="0.2">
      <c r="H31" s="10"/>
      <c r="I31" s="87"/>
      <c r="J31" s="10"/>
      <c r="K31" s="23"/>
      <c r="L31" s="23"/>
      <c r="M31" s="23"/>
    </row>
    <row r="32" spans="1:15" x14ac:dyDescent="0.2">
      <c r="H32" s="10"/>
      <c r="I32" s="87"/>
      <c r="J32" s="10"/>
      <c r="K32" s="23"/>
      <c r="L32" s="23"/>
      <c r="M32" s="23"/>
    </row>
    <row r="33" spans="8:13" ht="12.75" customHeight="1" x14ac:dyDescent="0.2">
      <c r="H33" s="10"/>
      <c r="I33" s="87"/>
      <c r="J33" s="10"/>
      <c r="K33" s="23"/>
      <c r="L33" s="23"/>
      <c r="M33" s="23"/>
    </row>
    <row r="34" spans="8:13" x14ac:dyDescent="0.2">
      <c r="H34" s="10"/>
      <c r="I34" s="87"/>
      <c r="J34" s="10"/>
      <c r="K34" s="23"/>
      <c r="L34" s="23"/>
      <c r="M34" s="23"/>
    </row>
    <row r="35" spans="8:13" ht="13.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  <row r="39" spans="8:13" ht="12.75" customHeight="1" x14ac:dyDescent="0.2"/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0"/>
  <dimension ref="A1:U38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bestFit="1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bestFit="1" customWidth="1"/>
    <col min="12" max="12" width="14.42578125" style="7" customWidth="1"/>
    <col min="13" max="13" width="8" style="7" bestFit="1" customWidth="1"/>
    <col min="14" max="26" width="9.140625" style="7" customWidth="1"/>
    <col min="27" max="16384" width="9.140625" style="7"/>
  </cols>
  <sheetData>
    <row r="1" spans="1:21" ht="18" x14ac:dyDescent="0.25">
      <c r="A1" s="73" t="s">
        <v>56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74" t="e">
        <f>Obsah!#REF!</f>
        <v>#REF!</v>
      </c>
      <c r="N1" s="81"/>
      <c r="O1" s="81"/>
    </row>
    <row r="2" spans="1:21" ht="7.5" customHeight="1" x14ac:dyDescent="0.25">
      <c r="A2" s="73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21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9"/>
    </row>
    <row r="4" spans="1:21" ht="13.5" customHeight="1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36"/>
    </row>
    <row r="5" spans="1:21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53"/>
    </row>
    <row r="6" spans="1:21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53"/>
    </row>
    <row r="7" spans="1:21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37"/>
    </row>
    <row r="8" spans="1:21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1"/>
    </row>
    <row r="9" spans="1:21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</row>
    <row r="10" spans="1:21" x14ac:dyDescent="0.2">
      <c r="A10" s="32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</row>
    <row r="11" spans="1:21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</row>
    <row r="12" spans="1:21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</row>
    <row r="13" spans="1:21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</row>
    <row r="14" spans="1:21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</row>
    <row r="15" spans="1:21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</row>
    <row r="16" spans="1:21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</row>
    <row r="17" spans="1:20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20" x14ac:dyDescent="0.2">
      <c r="A18" s="25"/>
      <c r="B18" s="324"/>
      <c r="C18" s="324"/>
      <c r="D18" s="324"/>
      <c r="E18" s="324"/>
      <c r="F18" s="324"/>
      <c r="G18" s="325"/>
      <c r="N18" s="84"/>
      <c r="O18" s="81"/>
      <c r="P18" s="54"/>
      <c r="Q18" s="35"/>
      <c r="R18" s="8"/>
      <c r="S18" s="8"/>
      <c r="T18" s="8"/>
    </row>
    <row r="19" spans="1:20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  <c r="P19" s="54"/>
      <c r="Q19" s="35"/>
      <c r="R19" s="8"/>
      <c r="S19" s="8"/>
      <c r="T19" s="8"/>
    </row>
    <row r="20" spans="1:20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  <c r="P20" s="54"/>
      <c r="Q20" s="35"/>
      <c r="R20" s="41"/>
      <c r="S20" s="41"/>
      <c r="T20" s="41"/>
    </row>
    <row r="21" spans="1:20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  <c r="P21" s="54"/>
      <c r="Q21" s="35"/>
      <c r="R21" s="8"/>
      <c r="S21" s="8"/>
      <c r="T21" s="8"/>
    </row>
    <row r="22" spans="1:20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  <c r="P22" s="54"/>
      <c r="Q22" s="35"/>
      <c r="R22" s="8"/>
      <c r="S22" s="8"/>
      <c r="T22" s="8"/>
    </row>
    <row r="23" spans="1:20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  <c r="P23" s="54"/>
      <c r="Q23" s="35"/>
      <c r="R23" s="38"/>
      <c r="S23" s="41"/>
      <c r="T23" s="41"/>
    </row>
    <row r="24" spans="1:20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  <c r="T24" s="82"/>
    </row>
    <row r="25" spans="1:20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20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20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20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</row>
    <row r="29" spans="1:20" x14ac:dyDescent="0.2">
      <c r="H29" s="81"/>
      <c r="I29" s="81"/>
      <c r="J29" s="81"/>
      <c r="K29" s="81"/>
      <c r="L29" s="81"/>
      <c r="M29" s="81"/>
    </row>
    <row r="30" spans="1:20" x14ac:dyDescent="0.2">
      <c r="J30" s="10"/>
      <c r="K30" s="10"/>
      <c r="L30" s="10"/>
      <c r="M30" s="10"/>
    </row>
    <row r="31" spans="1:20" x14ac:dyDescent="0.2">
      <c r="H31" s="10"/>
      <c r="I31" s="87"/>
      <c r="J31" s="10"/>
      <c r="K31" s="23"/>
      <c r="L31" s="23"/>
      <c r="M31" s="23"/>
    </row>
    <row r="32" spans="1:20" ht="12.75" customHeight="1" x14ac:dyDescent="0.2">
      <c r="H32" s="10"/>
      <c r="I32" s="87"/>
      <c r="J32" s="10"/>
      <c r="K32" s="23"/>
      <c r="L32" s="23"/>
      <c r="M32" s="23"/>
    </row>
    <row r="33" spans="8:13" x14ac:dyDescent="0.2">
      <c r="H33" s="10"/>
      <c r="I33" s="87"/>
      <c r="J33" s="10"/>
      <c r="K33" s="23"/>
      <c r="L33" s="23"/>
      <c r="M33" s="23"/>
    </row>
    <row r="34" spans="8:13" ht="13.5" customHeight="1" x14ac:dyDescent="0.2">
      <c r="H34" s="10"/>
      <c r="I34" s="87"/>
      <c r="J34" s="10"/>
      <c r="K34" s="23"/>
      <c r="L34" s="23"/>
      <c r="M34" s="23"/>
    </row>
    <row r="35" spans="8:13" ht="12.7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8">
    <tabColor rgb="FF92D050"/>
  </sheetPr>
  <dimension ref="A1:I63"/>
  <sheetViews>
    <sheetView showGridLines="0" zoomScaleNormal="100" zoomScaleSheetLayoutView="100" zoomScalePageLayoutView="70" workbookViewId="0">
      <selection activeCell="P20" sqref="P20"/>
    </sheetView>
  </sheetViews>
  <sheetFormatPr defaultColWidth="9.140625" defaultRowHeight="12.75" x14ac:dyDescent="0.2"/>
  <cols>
    <col min="1" max="8" width="11" style="115" customWidth="1"/>
    <col min="9" max="9" width="11.42578125" style="115" customWidth="1"/>
    <col min="10" max="16384" width="9.140625" style="115"/>
  </cols>
  <sheetData>
    <row r="1" spans="1:9" ht="20.25" x14ac:dyDescent="0.2">
      <c r="A1" s="133" t="s">
        <v>197</v>
      </c>
      <c r="I1" s="116"/>
    </row>
    <row r="2" spans="1:9" s="118" customFormat="1" ht="6" customHeight="1" x14ac:dyDescent="0.2">
      <c r="A2" s="117"/>
    </row>
    <row r="3" spans="1:9" ht="12.75" customHeight="1" x14ac:dyDescent="0.2">
      <c r="A3" s="294" t="s">
        <v>331</v>
      </c>
      <c r="B3" s="294"/>
      <c r="C3" s="294"/>
      <c r="D3" s="294"/>
      <c r="E3" s="294"/>
      <c r="F3" s="294"/>
      <c r="G3" s="294"/>
      <c r="H3" s="294"/>
      <c r="I3" s="294"/>
    </row>
    <row r="4" spans="1:9" ht="12.75" customHeight="1" x14ac:dyDescent="0.2">
      <c r="A4" s="294"/>
      <c r="B4" s="294"/>
      <c r="C4" s="294"/>
      <c r="D4" s="294"/>
      <c r="E4" s="294"/>
      <c r="F4" s="294"/>
      <c r="G4" s="294"/>
      <c r="H4" s="294"/>
      <c r="I4" s="294"/>
    </row>
    <row r="5" spans="1:9" ht="12.75" customHeight="1" x14ac:dyDescent="0.2">
      <c r="A5" s="294"/>
      <c r="B5" s="294"/>
      <c r="C5" s="294"/>
      <c r="D5" s="294"/>
      <c r="E5" s="294"/>
      <c r="F5" s="294"/>
      <c r="G5" s="294"/>
      <c r="H5" s="294"/>
      <c r="I5" s="294"/>
    </row>
    <row r="6" spans="1:9" ht="12.75" customHeight="1" x14ac:dyDescent="0.2">
      <c r="A6" s="294"/>
      <c r="B6" s="294"/>
      <c r="C6" s="294"/>
      <c r="D6" s="294"/>
      <c r="E6" s="294"/>
      <c r="F6" s="294"/>
      <c r="G6" s="294"/>
      <c r="H6" s="294"/>
      <c r="I6" s="294"/>
    </row>
    <row r="7" spans="1:9" ht="12.75" customHeight="1" x14ac:dyDescent="0.2">
      <c r="A7" s="294"/>
      <c r="B7" s="294"/>
      <c r="C7" s="294"/>
      <c r="D7" s="294"/>
      <c r="E7" s="294"/>
      <c r="F7" s="294"/>
      <c r="G7" s="294"/>
      <c r="H7" s="294"/>
      <c r="I7" s="294"/>
    </row>
    <row r="8" spans="1:9" ht="12.75" customHeight="1" x14ac:dyDescent="0.2">
      <c r="A8" s="294"/>
      <c r="B8" s="294"/>
      <c r="C8" s="294"/>
      <c r="D8" s="294"/>
      <c r="E8" s="294"/>
      <c r="F8" s="294"/>
      <c r="G8" s="294"/>
      <c r="H8" s="294"/>
      <c r="I8" s="294"/>
    </row>
    <row r="9" spans="1:9" ht="12.75" customHeight="1" x14ac:dyDescent="0.2">
      <c r="A9" s="294"/>
      <c r="B9" s="294"/>
      <c r="C9" s="294"/>
      <c r="D9" s="294"/>
      <c r="E9" s="294"/>
      <c r="F9" s="294"/>
      <c r="G9" s="294"/>
      <c r="H9" s="294"/>
      <c r="I9" s="294"/>
    </row>
    <row r="10" spans="1:9" ht="12.75" customHeight="1" x14ac:dyDescent="0.2">
      <c r="A10" s="294"/>
      <c r="B10" s="294"/>
      <c r="C10" s="294"/>
      <c r="D10" s="294"/>
      <c r="E10" s="294"/>
      <c r="F10" s="294"/>
      <c r="G10" s="294"/>
      <c r="H10" s="294"/>
      <c r="I10" s="294"/>
    </row>
    <row r="11" spans="1:9" ht="12.75" customHeight="1" x14ac:dyDescent="0.2">
      <c r="A11" s="294"/>
      <c r="B11" s="294"/>
      <c r="C11" s="294"/>
      <c r="D11" s="294"/>
      <c r="E11" s="294"/>
      <c r="F11" s="294"/>
      <c r="G11" s="294"/>
      <c r="H11" s="294"/>
      <c r="I11" s="294"/>
    </row>
    <row r="12" spans="1:9" ht="12.75" customHeight="1" x14ac:dyDescent="0.2">
      <c r="A12" s="294"/>
      <c r="B12" s="294"/>
      <c r="C12" s="294"/>
      <c r="D12" s="294"/>
      <c r="E12" s="294"/>
      <c r="F12" s="294"/>
      <c r="G12" s="294"/>
      <c r="H12" s="294"/>
      <c r="I12" s="294"/>
    </row>
    <row r="13" spans="1:9" ht="12.75" customHeight="1" x14ac:dyDescent="0.2">
      <c r="A13" s="294"/>
      <c r="B13" s="294"/>
      <c r="C13" s="294"/>
      <c r="D13" s="294"/>
      <c r="E13" s="294"/>
      <c r="F13" s="294"/>
      <c r="G13" s="294"/>
      <c r="H13" s="294"/>
      <c r="I13" s="294"/>
    </row>
    <row r="14" spans="1:9" ht="12.75" customHeight="1" x14ac:dyDescent="0.2">
      <c r="A14" s="294"/>
      <c r="B14" s="294"/>
      <c r="C14" s="294"/>
      <c r="D14" s="294"/>
      <c r="E14" s="294"/>
      <c r="F14" s="294"/>
      <c r="G14" s="294"/>
      <c r="H14" s="294"/>
      <c r="I14" s="294"/>
    </row>
    <row r="15" spans="1:9" ht="12.75" customHeight="1" x14ac:dyDescent="0.2">
      <c r="A15" s="294"/>
      <c r="B15" s="294"/>
      <c r="C15" s="294"/>
      <c r="D15" s="294"/>
      <c r="E15" s="294"/>
      <c r="F15" s="294"/>
      <c r="G15" s="294"/>
      <c r="H15" s="294"/>
      <c r="I15" s="294"/>
    </row>
    <row r="16" spans="1:9" ht="12.75" customHeight="1" x14ac:dyDescent="0.2">
      <c r="A16" s="294"/>
      <c r="B16" s="294"/>
      <c r="C16" s="294"/>
      <c r="D16" s="294"/>
      <c r="E16" s="294"/>
      <c r="F16" s="294"/>
      <c r="G16" s="294"/>
      <c r="H16" s="294"/>
      <c r="I16" s="294"/>
    </row>
    <row r="17" spans="1:9" ht="12.75" customHeight="1" x14ac:dyDescent="0.2">
      <c r="A17" s="294"/>
      <c r="B17" s="294"/>
      <c r="C17" s="294"/>
      <c r="D17" s="294"/>
      <c r="E17" s="294"/>
      <c r="F17" s="294"/>
      <c r="G17" s="294"/>
      <c r="H17" s="294"/>
      <c r="I17" s="294"/>
    </row>
    <row r="18" spans="1:9" ht="12.75" customHeight="1" x14ac:dyDescent="0.2">
      <c r="A18" s="294"/>
      <c r="B18" s="294"/>
      <c r="C18" s="294"/>
      <c r="D18" s="294"/>
      <c r="E18" s="294"/>
      <c r="F18" s="294"/>
      <c r="G18" s="294"/>
      <c r="H18" s="294"/>
      <c r="I18" s="294"/>
    </row>
    <row r="19" spans="1:9" ht="12.75" customHeight="1" x14ac:dyDescent="0.2">
      <c r="A19" s="294"/>
      <c r="B19" s="294"/>
      <c r="C19" s="294"/>
      <c r="D19" s="294"/>
      <c r="E19" s="294"/>
      <c r="F19" s="294"/>
      <c r="G19" s="294"/>
      <c r="H19" s="294"/>
      <c r="I19" s="294"/>
    </row>
    <row r="20" spans="1:9" ht="12.75" customHeight="1" x14ac:dyDescent="0.2">
      <c r="A20" s="294"/>
      <c r="B20" s="294"/>
      <c r="C20" s="294"/>
      <c r="D20" s="294"/>
      <c r="E20" s="294"/>
      <c r="F20" s="294"/>
      <c r="G20" s="294"/>
      <c r="H20" s="294"/>
      <c r="I20" s="294"/>
    </row>
    <row r="21" spans="1:9" ht="12.75" customHeight="1" x14ac:dyDescent="0.2">
      <c r="A21" s="294"/>
      <c r="B21" s="294"/>
      <c r="C21" s="294"/>
      <c r="D21" s="294"/>
      <c r="E21" s="294"/>
      <c r="F21" s="294"/>
      <c r="G21" s="294"/>
      <c r="H21" s="294"/>
      <c r="I21" s="294"/>
    </row>
    <row r="22" spans="1:9" ht="12.75" customHeight="1" x14ac:dyDescent="0.2">
      <c r="A22" s="294"/>
      <c r="B22" s="294"/>
      <c r="C22" s="294"/>
      <c r="D22" s="294"/>
      <c r="E22" s="294"/>
      <c r="F22" s="294"/>
      <c r="G22" s="294"/>
      <c r="H22" s="294"/>
      <c r="I22" s="294"/>
    </row>
    <row r="23" spans="1:9" ht="12.75" customHeight="1" x14ac:dyDescent="0.2">
      <c r="A23" s="294"/>
      <c r="B23" s="294"/>
      <c r="C23" s="294"/>
      <c r="D23" s="294"/>
      <c r="E23" s="294"/>
      <c r="F23" s="294"/>
      <c r="G23" s="294"/>
      <c r="H23" s="294"/>
      <c r="I23" s="294"/>
    </row>
    <row r="24" spans="1:9" ht="12.75" customHeight="1" x14ac:dyDescent="0.2">
      <c r="A24" s="294"/>
      <c r="B24" s="294"/>
      <c r="C24" s="294"/>
      <c r="D24" s="294"/>
      <c r="E24" s="294"/>
      <c r="F24" s="294"/>
      <c r="G24" s="294"/>
      <c r="H24" s="294"/>
      <c r="I24" s="294"/>
    </row>
    <row r="25" spans="1:9" ht="12.75" customHeight="1" x14ac:dyDescent="0.2">
      <c r="A25" s="294"/>
      <c r="B25" s="294"/>
      <c r="C25" s="294"/>
      <c r="D25" s="294"/>
      <c r="E25" s="294"/>
      <c r="F25" s="294"/>
      <c r="G25" s="294"/>
      <c r="H25" s="294"/>
      <c r="I25" s="294"/>
    </row>
    <row r="26" spans="1:9" ht="12.75" customHeight="1" x14ac:dyDescent="0.2">
      <c r="A26" s="294"/>
      <c r="B26" s="294"/>
      <c r="C26" s="294"/>
      <c r="D26" s="294"/>
      <c r="E26" s="294"/>
      <c r="F26" s="294"/>
      <c r="G26" s="294"/>
      <c r="H26" s="294"/>
      <c r="I26" s="294"/>
    </row>
    <row r="27" spans="1:9" ht="12.75" customHeight="1" x14ac:dyDescent="0.2">
      <c r="A27" s="294"/>
      <c r="B27" s="294"/>
      <c r="C27" s="294"/>
      <c r="D27" s="294"/>
      <c r="E27" s="294"/>
      <c r="F27" s="294"/>
      <c r="G27" s="294"/>
      <c r="H27" s="294"/>
      <c r="I27" s="294"/>
    </row>
    <row r="28" spans="1:9" ht="12.75" customHeight="1" x14ac:dyDescent="0.2">
      <c r="A28" s="294"/>
      <c r="B28" s="294"/>
      <c r="C28" s="294"/>
      <c r="D28" s="294"/>
      <c r="E28" s="294"/>
      <c r="F28" s="294"/>
      <c r="G28" s="294"/>
      <c r="H28" s="294"/>
      <c r="I28" s="294"/>
    </row>
    <row r="29" spans="1:9" ht="12.75" customHeight="1" x14ac:dyDescent="0.2">
      <c r="A29" s="294"/>
      <c r="B29" s="294"/>
      <c r="C29" s="294"/>
      <c r="D29" s="294"/>
      <c r="E29" s="294"/>
      <c r="F29" s="294"/>
      <c r="G29" s="294"/>
      <c r="H29" s="294"/>
      <c r="I29" s="294"/>
    </row>
    <row r="30" spans="1:9" ht="12.75" customHeight="1" x14ac:dyDescent="0.2">
      <c r="A30" s="294"/>
      <c r="B30" s="294"/>
      <c r="C30" s="294"/>
      <c r="D30" s="294"/>
      <c r="E30" s="294"/>
      <c r="F30" s="294"/>
      <c r="G30" s="294"/>
      <c r="H30" s="294"/>
      <c r="I30" s="294"/>
    </row>
    <row r="31" spans="1:9" ht="12.75" customHeight="1" x14ac:dyDescent="0.2">
      <c r="A31" s="294"/>
      <c r="B31" s="294"/>
      <c r="C31" s="294"/>
      <c r="D31" s="294"/>
      <c r="E31" s="294"/>
      <c r="F31" s="294"/>
      <c r="G31" s="294"/>
      <c r="H31" s="294"/>
      <c r="I31" s="294"/>
    </row>
    <row r="32" spans="1:9" ht="12.75" customHeight="1" x14ac:dyDescent="0.2">
      <c r="A32" s="294"/>
      <c r="B32" s="294"/>
      <c r="C32" s="294"/>
      <c r="D32" s="294"/>
      <c r="E32" s="294"/>
      <c r="F32" s="294"/>
      <c r="G32" s="294"/>
      <c r="H32" s="294"/>
      <c r="I32" s="294"/>
    </row>
    <row r="33" spans="1:9" ht="12.75" customHeight="1" x14ac:dyDescent="0.2">
      <c r="A33" s="294"/>
      <c r="B33" s="294"/>
      <c r="C33" s="294"/>
      <c r="D33" s="294"/>
      <c r="E33" s="294"/>
      <c r="F33" s="294"/>
      <c r="G33" s="294"/>
      <c r="H33" s="294"/>
      <c r="I33" s="294"/>
    </row>
    <row r="34" spans="1:9" ht="12.75" customHeight="1" x14ac:dyDescent="0.2">
      <c r="A34" s="294"/>
      <c r="B34" s="294"/>
      <c r="C34" s="294"/>
      <c r="D34" s="294"/>
      <c r="E34" s="294"/>
      <c r="F34" s="294"/>
      <c r="G34" s="294"/>
      <c r="H34" s="294"/>
      <c r="I34" s="294"/>
    </row>
    <row r="35" spans="1:9" ht="12.75" customHeight="1" x14ac:dyDescent="0.2">
      <c r="A35" s="294"/>
      <c r="B35" s="294"/>
      <c r="C35" s="294"/>
      <c r="D35" s="294"/>
      <c r="E35" s="294"/>
      <c r="F35" s="294"/>
      <c r="G35" s="294"/>
      <c r="H35" s="294"/>
      <c r="I35" s="294"/>
    </row>
    <row r="36" spans="1:9" ht="12.75" customHeight="1" x14ac:dyDescent="0.2">
      <c r="A36" s="294"/>
      <c r="B36" s="294"/>
      <c r="C36" s="294"/>
      <c r="D36" s="294"/>
      <c r="E36" s="294"/>
      <c r="F36" s="294"/>
      <c r="G36" s="294"/>
      <c r="H36" s="294"/>
      <c r="I36" s="294"/>
    </row>
    <row r="37" spans="1:9" ht="12.75" customHeight="1" x14ac:dyDescent="0.2">
      <c r="A37" s="294"/>
      <c r="B37" s="294"/>
      <c r="C37" s="294"/>
      <c r="D37" s="294"/>
      <c r="E37" s="294"/>
      <c r="F37" s="294"/>
      <c r="G37" s="294"/>
      <c r="H37" s="294"/>
      <c r="I37" s="294"/>
    </row>
    <row r="38" spans="1:9" ht="12.75" customHeight="1" x14ac:dyDescent="0.2">
      <c r="A38" s="294"/>
      <c r="B38" s="294"/>
      <c r="C38" s="294"/>
      <c r="D38" s="294"/>
      <c r="E38" s="294"/>
      <c r="F38" s="294"/>
      <c r="G38" s="294"/>
      <c r="H38" s="294"/>
      <c r="I38" s="294"/>
    </row>
    <row r="39" spans="1:9" ht="12.75" customHeight="1" x14ac:dyDescent="0.2">
      <c r="A39" s="294"/>
      <c r="B39" s="294"/>
      <c r="C39" s="294"/>
      <c r="D39" s="294"/>
      <c r="E39" s="294"/>
      <c r="F39" s="294"/>
      <c r="G39" s="294"/>
      <c r="H39" s="294"/>
      <c r="I39" s="294"/>
    </row>
    <row r="40" spans="1:9" ht="12.75" customHeight="1" x14ac:dyDescent="0.2">
      <c r="A40" s="294"/>
      <c r="B40" s="294"/>
      <c r="C40" s="294"/>
      <c r="D40" s="294"/>
      <c r="E40" s="294"/>
      <c r="F40" s="294"/>
      <c r="G40" s="294"/>
      <c r="H40" s="294"/>
      <c r="I40" s="294"/>
    </row>
    <row r="41" spans="1:9" ht="12.75" customHeight="1" x14ac:dyDescent="0.2">
      <c r="A41" s="294"/>
      <c r="B41" s="294"/>
      <c r="C41" s="294"/>
      <c r="D41" s="294"/>
      <c r="E41" s="294"/>
      <c r="F41" s="294"/>
      <c r="G41" s="294"/>
      <c r="H41" s="294"/>
      <c r="I41" s="294"/>
    </row>
    <row r="42" spans="1:9" ht="12.75" customHeight="1" x14ac:dyDescent="0.2">
      <c r="A42" s="294"/>
      <c r="B42" s="294"/>
      <c r="C42" s="294"/>
      <c r="D42" s="294"/>
      <c r="E42" s="294"/>
      <c r="F42" s="294"/>
      <c r="G42" s="294"/>
      <c r="H42" s="294"/>
      <c r="I42" s="294"/>
    </row>
    <row r="43" spans="1:9" ht="12.75" customHeight="1" x14ac:dyDescent="0.2">
      <c r="A43" s="294"/>
      <c r="B43" s="294"/>
      <c r="C43" s="294"/>
      <c r="D43" s="294"/>
      <c r="E43" s="294"/>
      <c r="F43" s="294"/>
      <c r="G43" s="294"/>
      <c r="H43" s="294"/>
      <c r="I43" s="294"/>
    </row>
    <row r="44" spans="1:9" ht="12.75" customHeight="1" x14ac:dyDescent="0.2">
      <c r="A44" s="294"/>
      <c r="B44" s="294"/>
      <c r="C44" s="294"/>
      <c r="D44" s="294"/>
      <c r="E44" s="294"/>
      <c r="F44" s="294"/>
      <c r="G44" s="294"/>
      <c r="H44" s="294"/>
      <c r="I44" s="294"/>
    </row>
    <row r="45" spans="1:9" ht="12.75" customHeight="1" x14ac:dyDescent="0.2">
      <c r="A45" s="294"/>
      <c r="B45" s="294"/>
      <c r="C45" s="294"/>
      <c r="D45" s="294"/>
      <c r="E45" s="294"/>
      <c r="F45" s="294"/>
      <c r="G45" s="294"/>
      <c r="H45" s="294"/>
      <c r="I45" s="294"/>
    </row>
    <row r="46" spans="1:9" ht="12.75" customHeight="1" x14ac:dyDescent="0.2">
      <c r="A46" s="294"/>
      <c r="B46" s="294"/>
      <c r="C46" s="294"/>
      <c r="D46" s="294"/>
      <c r="E46" s="294"/>
      <c r="F46" s="294"/>
      <c r="G46" s="294"/>
      <c r="H46" s="294"/>
      <c r="I46" s="294"/>
    </row>
    <row r="47" spans="1:9" ht="12.75" customHeight="1" x14ac:dyDescent="0.2">
      <c r="A47" s="294"/>
      <c r="B47" s="294"/>
      <c r="C47" s="294"/>
      <c r="D47" s="294"/>
      <c r="E47" s="294"/>
      <c r="F47" s="294"/>
      <c r="G47" s="294"/>
      <c r="H47" s="294"/>
      <c r="I47" s="294"/>
    </row>
    <row r="48" spans="1:9" ht="12.75" customHeight="1" x14ac:dyDescent="0.2">
      <c r="A48" s="294"/>
      <c r="B48" s="294"/>
      <c r="C48" s="294"/>
      <c r="D48" s="294"/>
      <c r="E48" s="294"/>
      <c r="F48" s="294"/>
      <c r="G48" s="294"/>
      <c r="H48" s="294"/>
      <c r="I48" s="294"/>
    </row>
    <row r="49" spans="1:9" ht="12.75" customHeight="1" x14ac:dyDescent="0.2">
      <c r="A49" s="294"/>
      <c r="B49" s="294"/>
      <c r="C49" s="294"/>
      <c r="D49" s="294"/>
      <c r="E49" s="294"/>
      <c r="F49" s="294"/>
      <c r="G49" s="294"/>
      <c r="H49" s="294"/>
      <c r="I49" s="294"/>
    </row>
    <row r="50" spans="1:9" ht="12.75" customHeight="1" x14ac:dyDescent="0.2">
      <c r="A50" s="294"/>
      <c r="B50" s="294"/>
      <c r="C50" s="294"/>
      <c r="D50" s="294"/>
      <c r="E50" s="294"/>
      <c r="F50" s="294"/>
      <c r="G50" s="294"/>
      <c r="H50" s="294"/>
      <c r="I50" s="294"/>
    </row>
    <row r="51" spans="1:9" ht="12.75" customHeight="1" x14ac:dyDescent="0.2">
      <c r="A51" s="294"/>
      <c r="B51" s="294"/>
      <c r="C51" s="294"/>
      <c r="D51" s="294"/>
      <c r="E51" s="294"/>
      <c r="F51" s="294"/>
      <c r="G51" s="294"/>
      <c r="H51" s="294"/>
      <c r="I51" s="294"/>
    </row>
    <row r="52" spans="1:9" ht="12.75" customHeight="1" x14ac:dyDescent="0.2">
      <c r="A52" s="294"/>
      <c r="B52" s="294"/>
      <c r="C52" s="294"/>
      <c r="D52" s="294"/>
      <c r="E52" s="294"/>
      <c r="F52" s="294"/>
      <c r="G52" s="294"/>
      <c r="H52" s="294"/>
      <c r="I52" s="294"/>
    </row>
    <row r="53" spans="1:9" ht="12.75" customHeight="1" x14ac:dyDescent="0.2">
      <c r="A53" s="294"/>
      <c r="B53" s="294"/>
      <c r="C53" s="294"/>
      <c r="D53" s="294"/>
      <c r="E53" s="294"/>
      <c r="F53" s="294"/>
      <c r="G53" s="294"/>
      <c r="H53" s="294"/>
      <c r="I53" s="294"/>
    </row>
    <row r="54" spans="1:9" ht="12.75" customHeight="1" x14ac:dyDescent="0.2">
      <c r="A54" s="294"/>
      <c r="B54" s="294"/>
      <c r="C54" s="294"/>
      <c r="D54" s="294"/>
      <c r="E54" s="294"/>
      <c r="F54" s="294"/>
      <c r="G54" s="294"/>
      <c r="H54" s="294"/>
      <c r="I54" s="294"/>
    </row>
    <row r="55" spans="1:9" ht="12.75" customHeight="1" x14ac:dyDescent="0.2">
      <c r="A55" s="294"/>
      <c r="B55" s="294"/>
      <c r="C55" s="294"/>
      <c r="D55" s="294"/>
      <c r="E55" s="294"/>
      <c r="F55" s="294"/>
      <c r="G55" s="294"/>
      <c r="H55" s="294"/>
      <c r="I55" s="294"/>
    </row>
    <row r="56" spans="1:9" ht="12.75" customHeight="1" x14ac:dyDescent="0.2">
      <c r="A56" s="294"/>
      <c r="B56" s="294"/>
      <c r="C56" s="294"/>
      <c r="D56" s="294"/>
      <c r="E56" s="294"/>
      <c r="F56" s="294"/>
      <c r="G56" s="294"/>
      <c r="H56" s="294"/>
      <c r="I56" s="294"/>
    </row>
    <row r="57" spans="1:9" ht="12.75" customHeight="1" x14ac:dyDescent="0.2">
      <c r="A57" s="294"/>
      <c r="B57" s="294"/>
      <c r="C57" s="294"/>
      <c r="D57" s="294"/>
      <c r="E57" s="294"/>
      <c r="F57" s="294"/>
      <c r="G57" s="294"/>
      <c r="H57" s="294"/>
      <c r="I57" s="294"/>
    </row>
    <row r="58" spans="1:9" ht="12.75" customHeight="1" x14ac:dyDescent="0.2">
      <c r="A58" s="294"/>
      <c r="B58" s="294"/>
      <c r="C58" s="294"/>
      <c r="D58" s="294"/>
      <c r="E58" s="294"/>
      <c r="F58" s="294"/>
      <c r="G58" s="294"/>
      <c r="H58" s="294"/>
      <c r="I58" s="294"/>
    </row>
    <row r="59" spans="1:9" ht="12.75" customHeight="1" x14ac:dyDescent="0.2">
      <c r="A59" s="294"/>
      <c r="B59" s="294"/>
      <c r="C59" s="294"/>
      <c r="D59" s="294"/>
      <c r="E59" s="294"/>
      <c r="F59" s="294"/>
      <c r="G59" s="294"/>
      <c r="H59" s="294"/>
      <c r="I59" s="294"/>
    </row>
    <row r="60" spans="1:9" ht="12.75" customHeight="1" x14ac:dyDescent="0.2">
      <c r="A60" s="294"/>
      <c r="B60" s="294"/>
      <c r="C60" s="294"/>
      <c r="D60" s="294"/>
      <c r="E60" s="294"/>
      <c r="F60" s="294"/>
      <c r="G60" s="294"/>
      <c r="H60" s="294"/>
      <c r="I60" s="294"/>
    </row>
    <row r="61" spans="1:9" ht="12.75" customHeight="1" x14ac:dyDescent="0.2">
      <c r="A61" s="294"/>
      <c r="B61" s="294"/>
      <c r="C61" s="294"/>
      <c r="D61" s="294"/>
      <c r="E61" s="294"/>
      <c r="F61" s="294"/>
      <c r="G61" s="294"/>
      <c r="H61" s="294"/>
      <c r="I61" s="294"/>
    </row>
    <row r="62" spans="1:9" ht="12.75" customHeight="1" x14ac:dyDescent="0.2">
      <c r="A62" s="294"/>
      <c r="B62" s="294"/>
      <c r="C62" s="294"/>
      <c r="D62" s="294"/>
      <c r="E62" s="294"/>
      <c r="F62" s="294"/>
      <c r="G62" s="294"/>
      <c r="H62" s="294"/>
      <c r="I62" s="294"/>
    </row>
    <row r="63" spans="1:9" ht="12.75" customHeight="1" x14ac:dyDescent="0.2">
      <c r="A63" s="294"/>
      <c r="B63" s="294"/>
      <c r="C63" s="294"/>
      <c r="D63" s="294"/>
      <c r="E63" s="294"/>
      <c r="F63" s="294"/>
      <c r="G63" s="294"/>
      <c r="H63" s="294"/>
      <c r="I63" s="294"/>
    </row>
  </sheetData>
  <mergeCells count="1">
    <mergeCell ref="A3:I63"/>
  </mergeCells>
  <pageMargins left="0.31496062992125984" right="0.31496062992125984" top="0.35433070866141736" bottom="0.35433070866141736" header="0.31496062992125984" footer="0.19685039370078741"/>
  <pageSetup paperSize="9" fitToHeight="0" orientation="portrait" r:id="rId1"/>
  <headerFooter differentFirst="1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1"/>
  <dimension ref="A1:X39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customWidth="1"/>
    <col min="12" max="12" width="14.42578125" style="7" customWidth="1"/>
    <col min="13" max="13" width="8" style="7" customWidth="1"/>
    <col min="14" max="26" width="9.140625" style="7" customWidth="1"/>
    <col min="27" max="16384" width="9.140625" style="7"/>
  </cols>
  <sheetData>
    <row r="1" spans="1:24" ht="18" x14ac:dyDescent="0.25">
      <c r="A1" s="73" t="s">
        <v>57</v>
      </c>
      <c r="M1" s="74" t="e">
        <f>Obsah!#REF!</f>
        <v>#REF!</v>
      </c>
    </row>
    <row r="2" spans="1:24" ht="7.5" customHeight="1" x14ac:dyDescent="0.2"/>
    <row r="3" spans="1:24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  <c r="N3" s="9"/>
    </row>
    <row r="4" spans="1:24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  <c r="N4" s="36"/>
    </row>
    <row r="5" spans="1:24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  <c r="N5" s="53"/>
    </row>
    <row r="6" spans="1:24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53"/>
    </row>
    <row r="7" spans="1:24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  <c r="N7" s="37"/>
    </row>
    <row r="8" spans="1:24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  <c r="N8" s="1"/>
    </row>
    <row r="9" spans="1:24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45"/>
      <c r="O9" s="86"/>
      <c r="X9" s="23"/>
    </row>
    <row r="10" spans="1:24" x14ac:dyDescent="0.2">
      <c r="A10" s="24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45"/>
      <c r="O10" s="86"/>
      <c r="X10" s="23"/>
    </row>
    <row r="11" spans="1:24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45"/>
      <c r="O11" s="86"/>
      <c r="X11" s="23"/>
    </row>
    <row r="12" spans="1:24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45"/>
      <c r="O12" s="86"/>
      <c r="X12" s="23"/>
    </row>
    <row r="13" spans="1:24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45"/>
      <c r="O13" s="86"/>
      <c r="X13" s="23"/>
    </row>
    <row r="14" spans="1:24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45"/>
      <c r="O14" s="86"/>
      <c r="P14" s="17"/>
      <c r="Q14" s="35"/>
      <c r="R14" s="8"/>
      <c r="S14" s="8"/>
      <c r="T14" s="8"/>
      <c r="U14" s="8"/>
      <c r="X14" s="23"/>
    </row>
    <row r="15" spans="1:24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45"/>
      <c r="O15" s="86"/>
      <c r="P15" s="17"/>
      <c r="Q15" s="35"/>
      <c r="R15" s="8"/>
      <c r="S15" s="8"/>
      <c r="T15" s="8"/>
      <c r="U15" s="8"/>
      <c r="X15" s="23"/>
    </row>
    <row r="16" spans="1:24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45"/>
      <c r="O16" s="86"/>
      <c r="P16" s="17"/>
      <c r="Q16" s="35"/>
      <c r="R16" s="8"/>
      <c r="S16" s="8"/>
      <c r="T16" s="8"/>
      <c r="U16" s="8"/>
      <c r="X16" s="23"/>
    </row>
    <row r="17" spans="1:15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3"/>
      <c r="O17" s="82"/>
    </row>
    <row r="18" spans="1:15" x14ac:dyDescent="0.2">
      <c r="A18" s="25"/>
      <c r="B18" s="324"/>
      <c r="C18" s="324"/>
      <c r="D18" s="324"/>
      <c r="E18" s="324"/>
      <c r="F18" s="324"/>
      <c r="G18" s="325"/>
      <c r="H18" s="81"/>
      <c r="I18" s="81"/>
      <c r="J18" s="81"/>
      <c r="K18" s="81"/>
      <c r="L18" s="81"/>
      <c r="M18" s="81"/>
      <c r="N18" s="84"/>
      <c r="O18" s="81"/>
    </row>
    <row r="19" spans="1:15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84"/>
      <c r="O19" s="81"/>
    </row>
    <row r="20" spans="1:15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84"/>
      <c r="O20" s="81"/>
    </row>
    <row r="21" spans="1:15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84"/>
      <c r="O21" s="81"/>
    </row>
    <row r="22" spans="1:15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84"/>
      <c r="O22" s="81"/>
    </row>
    <row r="23" spans="1:15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84"/>
      <c r="O23" s="81"/>
    </row>
    <row r="24" spans="1:15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84"/>
      <c r="O24" s="85"/>
    </row>
    <row r="25" spans="1:15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84"/>
      <c r="O25" s="85"/>
    </row>
    <row r="26" spans="1:15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84"/>
      <c r="O26" s="85"/>
    </row>
    <row r="27" spans="1:15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84"/>
      <c r="O27" s="85"/>
    </row>
    <row r="28" spans="1:15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  <c r="N28" s="81"/>
      <c r="O28" s="81"/>
    </row>
    <row r="29" spans="1:15" x14ac:dyDescent="0.2">
      <c r="A29" s="17"/>
      <c r="B29" s="17"/>
      <c r="C29" s="35"/>
      <c r="D29" s="8"/>
      <c r="E29" s="8"/>
      <c r="F29" s="8"/>
      <c r="G29" s="82"/>
      <c r="H29" s="81"/>
      <c r="I29" s="81"/>
      <c r="J29" s="81"/>
      <c r="K29" s="81"/>
      <c r="L29" s="81"/>
      <c r="M29" s="81"/>
      <c r="N29" s="81"/>
      <c r="O29" s="81"/>
    </row>
    <row r="30" spans="1:15" x14ac:dyDescent="0.2">
      <c r="J30" s="10"/>
      <c r="K30" s="10"/>
      <c r="L30" s="10"/>
      <c r="M30" s="10"/>
    </row>
    <row r="31" spans="1:15" x14ac:dyDescent="0.2">
      <c r="H31" s="10"/>
      <c r="I31" s="87"/>
      <c r="J31" s="10"/>
      <c r="K31" s="23"/>
      <c r="L31" s="23"/>
      <c r="M31" s="23"/>
    </row>
    <row r="32" spans="1:15" x14ac:dyDescent="0.2">
      <c r="H32" s="10"/>
      <c r="I32" s="87"/>
      <c r="J32" s="10"/>
      <c r="K32" s="23"/>
      <c r="L32" s="23"/>
      <c r="M32" s="23"/>
    </row>
    <row r="33" spans="8:13" ht="12.75" customHeight="1" x14ac:dyDescent="0.2">
      <c r="H33" s="10"/>
      <c r="I33" s="87"/>
      <c r="J33" s="10"/>
      <c r="K33" s="23"/>
      <c r="L33" s="23"/>
      <c r="M33" s="23"/>
    </row>
    <row r="34" spans="8:13" x14ac:dyDescent="0.2">
      <c r="H34" s="10"/>
      <c r="I34" s="87"/>
      <c r="J34" s="10"/>
      <c r="K34" s="23"/>
      <c r="L34" s="23"/>
      <c r="M34" s="23"/>
    </row>
    <row r="35" spans="8:13" ht="13.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  <row r="39" spans="8:13" ht="12.75" customHeight="1" x14ac:dyDescent="0.2"/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2"/>
  <dimension ref="A1:U38"/>
  <sheetViews>
    <sheetView showGridLines="0" zoomScaleNormal="100" workbookViewId="0">
      <selection activeCell="B3" sqref="B3:M6"/>
    </sheetView>
  </sheetViews>
  <sheetFormatPr defaultColWidth="9.140625" defaultRowHeight="12" x14ac:dyDescent="0.2"/>
  <cols>
    <col min="1" max="1" width="9.42578125" style="7" customWidth="1"/>
    <col min="2" max="2" width="14.42578125" style="7" customWidth="1"/>
    <col min="3" max="3" width="8" style="7" bestFit="1" customWidth="1"/>
    <col min="4" max="4" width="14.42578125" style="7" customWidth="1"/>
    <col min="5" max="5" width="8" style="7" bestFit="1" customWidth="1"/>
    <col min="6" max="6" width="14.42578125" style="7" customWidth="1"/>
    <col min="7" max="7" width="8" style="7" bestFit="1" customWidth="1"/>
    <col min="8" max="8" width="14.42578125" style="7" customWidth="1"/>
    <col min="9" max="9" width="8" style="7" bestFit="1" customWidth="1"/>
    <col min="10" max="10" width="14.42578125" style="7" customWidth="1"/>
    <col min="11" max="11" width="8" style="7" bestFit="1" customWidth="1"/>
    <col min="12" max="12" width="14.42578125" style="7" customWidth="1"/>
    <col min="13" max="13" width="8" style="7" bestFit="1" customWidth="1"/>
    <col min="14" max="26" width="9.140625" style="7" customWidth="1"/>
    <col min="27" max="16384" width="9.140625" style="7"/>
  </cols>
  <sheetData>
    <row r="1" spans="1:21" ht="18" x14ac:dyDescent="0.25">
      <c r="A1" s="73" t="s">
        <v>58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74" t="e">
        <f>Obsah!#REF!</f>
        <v>#REF!</v>
      </c>
    </row>
    <row r="2" spans="1:21" ht="7.5" customHeight="1" x14ac:dyDescent="0.25">
      <c r="A2" s="73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21" x14ac:dyDescent="0.2">
      <c r="A3" s="15"/>
      <c r="B3" s="324"/>
      <c r="C3" s="324"/>
      <c r="D3" s="324"/>
      <c r="E3" s="324"/>
      <c r="F3" s="324"/>
      <c r="G3" s="325"/>
      <c r="H3" s="326"/>
      <c r="I3" s="324"/>
      <c r="J3" s="324"/>
      <c r="K3" s="324"/>
      <c r="L3" s="324"/>
      <c r="M3" s="324"/>
    </row>
    <row r="4" spans="1:21" ht="13.5" customHeight="1" x14ac:dyDescent="0.2">
      <c r="A4" s="15"/>
      <c r="B4" s="327"/>
      <c r="C4" s="328"/>
      <c r="D4" s="328"/>
      <c r="E4" s="328"/>
      <c r="F4" s="328"/>
      <c r="G4" s="329"/>
      <c r="H4" s="327"/>
      <c r="I4" s="328"/>
      <c r="J4" s="328"/>
      <c r="K4" s="328"/>
      <c r="L4" s="328"/>
      <c r="M4" s="328"/>
    </row>
    <row r="5" spans="1:21" x14ac:dyDescent="0.2">
      <c r="A5" s="15"/>
      <c r="B5" s="322"/>
      <c r="C5" s="330"/>
      <c r="D5" s="322"/>
      <c r="E5" s="330"/>
      <c r="F5" s="322"/>
      <c r="G5" s="330"/>
      <c r="H5" s="322"/>
      <c r="I5" s="330"/>
      <c r="J5" s="322"/>
      <c r="K5" s="330"/>
      <c r="L5" s="322"/>
      <c r="M5" s="323"/>
    </row>
    <row r="6" spans="1:21" x14ac:dyDescent="0.2">
      <c r="A6" s="13"/>
      <c r="B6" s="5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</row>
    <row r="7" spans="1:21" x14ac:dyDescent="0.2">
      <c r="A7" s="335"/>
      <c r="B7" s="333"/>
      <c r="C7" s="334"/>
      <c r="D7" s="334"/>
      <c r="E7" s="334"/>
      <c r="F7" s="334"/>
      <c r="G7" s="337"/>
      <c r="H7" s="333"/>
      <c r="I7" s="334"/>
      <c r="J7" s="334"/>
      <c r="K7" s="334"/>
      <c r="L7" s="334"/>
      <c r="M7" s="334"/>
    </row>
    <row r="8" spans="1:21" x14ac:dyDescent="0.2">
      <c r="A8" s="336"/>
      <c r="B8" s="30"/>
      <c r="C8" s="42"/>
      <c r="D8" s="31"/>
      <c r="E8" s="42"/>
      <c r="F8" s="31"/>
      <c r="G8" s="42"/>
      <c r="H8" s="30"/>
      <c r="I8" s="42"/>
      <c r="J8" s="31"/>
      <c r="K8" s="42"/>
      <c r="L8" s="31"/>
      <c r="M8" s="42"/>
    </row>
    <row r="9" spans="1:21" x14ac:dyDescent="0.2">
      <c r="A9" s="32"/>
      <c r="B9" s="75"/>
      <c r="C9" s="76"/>
      <c r="D9" s="18"/>
      <c r="E9" s="76"/>
      <c r="F9" s="18"/>
      <c r="G9" s="76"/>
      <c r="H9" s="75"/>
      <c r="I9" s="76"/>
      <c r="J9" s="18"/>
      <c r="K9" s="76"/>
      <c r="L9" s="18"/>
      <c r="M9" s="76"/>
      <c r="N9" s="55"/>
      <c r="O9" s="88"/>
    </row>
    <row r="10" spans="1:21" x14ac:dyDescent="0.2">
      <c r="A10" s="32"/>
      <c r="B10" s="75"/>
      <c r="C10" s="76"/>
      <c r="D10" s="18"/>
      <c r="E10" s="76"/>
      <c r="F10" s="18"/>
      <c r="G10" s="76"/>
      <c r="H10" s="75"/>
      <c r="I10" s="76"/>
      <c r="J10" s="18"/>
      <c r="K10" s="76"/>
      <c r="L10" s="18"/>
      <c r="M10" s="76"/>
      <c r="N10" s="55"/>
      <c r="O10" s="88"/>
    </row>
    <row r="11" spans="1:21" x14ac:dyDescent="0.2">
      <c r="A11" s="24"/>
      <c r="B11" s="22"/>
      <c r="C11" s="76"/>
      <c r="D11" s="12"/>
      <c r="E11" s="76"/>
      <c r="F11" s="12"/>
      <c r="G11" s="76"/>
      <c r="H11" s="22"/>
      <c r="I11" s="76"/>
      <c r="J11" s="12"/>
      <c r="K11" s="76"/>
      <c r="L11" s="12"/>
      <c r="M11" s="76"/>
      <c r="N11" s="55"/>
      <c r="O11" s="88"/>
    </row>
    <row r="12" spans="1:21" x14ac:dyDescent="0.2">
      <c r="A12" s="24"/>
      <c r="B12" s="75"/>
      <c r="C12" s="76"/>
      <c r="D12" s="18"/>
      <c r="E12" s="76"/>
      <c r="F12" s="18"/>
      <c r="G12" s="76"/>
      <c r="H12" s="75"/>
      <c r="I12" s="76"/>
      <c r="J12" s="18"/>
      <c r="K12" s="76"/>
      <c r="L12" s="18"/>
      <c r="M12" s="76"/>
      <c r="N12" s="55"/>
      <c r="O12" s="88"/>
    </row>
    <row r="13" spans="1:21" x14ac:dyDescent="0.2">
      <c r="A13" s="24"/>
      <c r="B13" s="22"/>
      <c r="C13" s="76"/>
      <c r="D13" s="12"/>
      <c r="E13" s="76"/>
      <c r="F13" s="12"/>
      <c r="G13" s="76"/>
      <c r="H13" s="22"/>
      <c r="I13" s="76"/>
      <c r="J13" s="12"/>
      <c r="K13" s="76"/>
      <c r="L13" s="12"/>
      <c r="M13" s="76"/>
      <c r="N13" s="55"/>
      <c r="O13" s="88"/>
    </row>
    <row r="14" spans="1:21" x14ac:dyDescent="0.2">
      <c r="A14" s="24"/>
      <c r="B14" s="75"/>
      <c r="C14" s="76"/>
      <c r="D14" s="18"/>
      <c r="E14" s="76"/>
      <c r="F14" s="18"/>
      <c r="G14" s="76"/>
      <c r="H14" s="75"/>
      <c r="I14" s="76"/>
      <c r="J14" s="18"/>
      <c r="K14" s="76"/>
      <c r="L14" s="18"/>
      <c r="M14" s="76"/>
      <c r="N14" s="55"/>
      <c r="O14" s="88"/>
      <c r="Q14" s="35"/>
      <c r="R14" s="8"/>
      <c r="S14" s="8"/>
      <c r="T14" s="8"/>
      <c r="U14" s="8"/>
    </row>
    <row r="15" spans="1:21" x14ac:dyDescent="0.2">
      <c r="A15" s="24"/>
      <c r="B15" s="75"/>
      <c r="C15" s="76"/>
      <c r="D15" s="18"/>
      <c r="E15" s="77"/>
      <c r="F15" s="18"/>
      <c r="G15" s="77"/>
      <c r="H15" s="75"/>
      <c r="I15" s="77"/>
      <c r="J15" s="18"/>
      <c r="K15" s="77"/>
      <c r="L15" s="18"/>
      <c r="M15" s="77"/>
      <c r="N15" s="55"/>
      <c r="O15" s="88"/>
      <c r="Q15" s="35"/>
      <c r="R15" s="8"/>
      <c r="S15" s="8"/>
      <c r="T15" s="8"/>
      <c r="U15" s="8"/>
    </row>
    <row r="16" spans="1:21" ht="12.75" thickBot="1" x14ac:dyDescent="0.25">
      <c r="A16" s="14"/>
      <c r="B16" s="20"/>
      <c r="C16" s="78"/>
      <c r="D16" s="5"/>
      <c r="E16" s="79"/>
      <c r="F16" s="5"/>
      <c r="G16" s="79"/>
      <c r="H16" s="20"/>
      <c r="I16" s="80"/>
      <c r="J16" s="5"/>
      <c r="K16" s="80"/>
      <c r="L16" s="5"/>
      <c r="M16" s="80"/>
      <c r="N16" s="55"/>
      <c r="O16" s="88"/>
      <c r="Q16" s="35"/>
      <c r="R16" s="8"/>
      <c r="S16" s="8"/>
      <c r="T16" s="8"/>
      <c r="U16" s="8"/>
    </row>
    <row r="17" spans="1:20" x14ac:dyDescent="0.2">
      <c r="A17" s="16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10"/>
    </row>
    <row r="18" spans="1:20" x14ac:dyDescent="0.2">
      <c r="A18" s="25"/>
      <c r="B18" s="324"/>
      <c r="C18" s="324"/>
      <c r="D18" s="324"/>
      <c r="E18" s="324"/>
      <c r="F18" s="324"/>
      <c r="G18" s="325"/>
      <c r="N18" s="10"/>
      <c r="P18" s="56"/>
      <c r="Q18" s="35"/>
      <c r="R18" s="8"/>
      <c r="S18" s="8"/>
      <c r="T18" s="8"/>
    </row>
    <row r="19" spans="1:20" x14ac:dyDescent="0.2">
      <c r="A19" s="33"/>
      <c r="B19" s="338"/>
      <c r="C19" s="339"/>
      <c r="D19" s="339"/>
      <c r="E19" s="339"/>
      <c r="F19" s="339"/>
      <c r="G19" s="339"/>
      <c r="H19" s="84"/>
      <c r="I19" s="85"/>
      <c r="J19" s="10"/>
      <c r="K19" s="45"/>
      <c r="L19" s="10"/>
      <c r="M19" s="86"/>
      <c r="N19" s="10"/>
      <c r="P19" s="56"/>
      <c r="Q19" s="35"/>
      <c r="R19" s="8"/>
      <c r="S19" s="8"/>
      <c r="T19" s="8"/>
    </row>
    <row r="20" spans="1:20" x14ac:dyDescent="0.2">
      <c r="A20" s="34"/>
      <c r="B20" s="323"/>
      <c r="C20" s="330"/>
      <c r="D20" s="323"/>
      <c r="E20" s="330"/>
      <c r="F20" s="323"/>
      <c r="G20" s="330"/>
      <c r="H20" s="84"/>
      <c r="I20" s="85"/>
      <c r="J20" s="10"/>
      <c r="K20" s="45"/>
      <c r="L20" s="10"/>
      <c r="M20" s="86"/>
      <c r="N20" s="10"/>
      <c r="P20" s="56"/>
      <c r="Q20" s="35"/>
      <c r="R20" s="41"/>
      <c r="S20" s="41"/>
      <c r="T20" s="41"/>
    </row>
    <row r="21" spans="1:20" x14ac:dyDescent="0.2">
      <c r="A21" s="57"/>
      <c r="B21" s="58"/>
      <c r="C21" s="28"/>
      <c r="D21" s="28"/>
      <c r="E21" s="28"/>
      <c r="F21" s="28"/>
      <c r="G21" s="29"/>
      <c r="H21" s="84"/>
      <c r="I21" s="85"/>
      <c r="J21" s="10"/>
      <c r="K21" s="45"/>
      <c r="L21" s="10"/>
      <c r="M21" s="86"/>
      <c r="N21" s="10"/>
      <c r="P21" s="56"/>
      <c r="Q21" s="35"/>
      <c r="R21" s="8"/>
      <c r="S21" s="8"/>
      <c r="T21" s="8"/>
    </row>
    <row r="22" spans="1:20" x14ac:dyDescent="0.2">
      <c r="A22" s="331"/>
      <c r="B22" s="333"/>
      <c r="C22" s="334"/>
      <c r="D22" s="334"/>
      <c r="E22" s="334"/>
      <c r="F22" s="334"/>
      <c r="G22" s="334"/>
      <c r="H22" s="84"/>
      <c r="I22" s="85"/>
      <c r="J22" s="10"/>
      <c r="K22" s="45"/>
      <c r="L22" s="10"/>
      <c r="M22" s="86"/>
      <c r="N22" s="10"/>
      <c r="P22" s="56"/>
      <c r="Q22" s="35"/>
      <c r="R22" s="8"/>
      <c r="S22" s="8"/>
      <c r="T22" s="8"/>
    </row>
    <row r="23" spans="1:20" x14ac:dyDescent="0.2">
      <c r="A23" s="332"/>
      <c r="B23" s="30"/>
      <c r="C23" s="43"/>
      <c r="D23" s="31"/>
      <c r="E23" s="43"/>
      <c r="F23" s="31"/>
      <c r="G23" s="43"/>
      <c r="H23" s="81"/>
      <c r="I23" s="81"/>
      <c r="J23" s="10"/>
      <c r="K23" s="45"/>
      <c r="L23" s="10"/>
      <c r="M23" s="86"/>
      <c r="N23" s="10"/>
      <c r="P23" s="56"/>
      <c r="Q23" s="35"/>
      <c r="R23" s="38"/>
      <c r="S23" s="41"/>
      <c r="T23" s="41"/>
    </row>
    <row r="24" spans="1:20" x14ac:dyDescent="0.2">
      <c r="A24" s="26"/>
      <c r="B24" s="51"/>
      <c r="C24" s="39"/>
      <c r="D24" s="18"/>
      <c r="E24" s="39"/>
      <c r="F24" s="18"/>
      <c r="G24" s="39"/>
      <c r="H24" s="81"/>
      <c r="I24" s="81"/>
      <c r="J24" s="10"/>
      <c r="K24" s="45"/>
      <c r="L24" s="10"/>
      <c r="M24" s="86"/>
      <c r="N24" s="10"/>
      <c r="O24" s="55"/>
      <c r="T24" s="82"/>
    </row>
    <row r="25" spans="1:20" x14ac:dyDescent="0.2">
      <c r="A25" s="26"/>
      <c r="B25" s="51"/>
      <c r="C25" s="39"/>
      <c r="D25" s="18"/>
      <c r="E25" s="39"/>
      <c r="F25" s="18"/>
      <c r="G25" s="39"/>
      <c r="H25" s="81"/>
      <c r="I25" s="81"/>
      <c r="J25" s="10"/>
      <c r="K25" s="45"/>
      <c r="L25" s="10"/>
      <c r="M25" s="86"/>
      <c r="N25" s="10"/>
      <c r="O25" s="55"/>
    </row>
    <row r="26" spans="1:20" x14ac:dyDescent="0.2">
      <c r="A26" s="26"/>
      <c r="B26" s="51"/>
      <c r="C26" s="39"/>
      <c r="D26" s="18"/>
      <c r="E26" s="39"/>
      <c r="F26" s="18"/>
      <c r="G26" s="39"/>
      <c r="H26" s="81"/>
      <c r="I26" s="81"/>
      <c r="J26" s="10"/>
      <c r="K26" s="45"/>
      <c r="L26" s="10"/>
      <c r="M26" s="86"/>
      <c r="N26" s="10"/>
      <c r="O26" s="55"/>
    </row>
    <row r="27" spans="1:20" ht="12.75" thickBot="1" x14ac:dyDescent="0.25">
      <c r="A27" s="27"/>
      <c r="B27" s="52"/>
      <c r="C27" s="40"/>
      <c r="D27" s="19"/>
      <c r="E27" s="40"/>
      <c r="F27" s="19"/>
      <c r="G27" s="40"/>
      <c r="H27" s="81"/>
      <c r="I27" s="81"/>
      <c r="J27" s="81"/>
      <c r="K27" s="81"/>
      <c r="L27" s="81"/>
      <c r="M27" s="81"/>
      <c r="N27" s="10"/>
      <c r="O27" s="55"/>
    </row>
    <row r="28" spans="1:20" x14ac:dyDescent="0.2">
      <c r="A28" s="17"/>
      <c r="B28" s="17"/>
      <c r="C28" s="35"/>
      <c r="D28" s="8"/>
      <c r="E28" s="8"/>
      <c r="F28" s="8"/>
      <c r="G28" s="82"/>
      <c r="H28" s="81"/>
      <c r="I28" s="81"/>
      <c r="J28" s="81"/>
      <c r="K28" s="81"/>
      <c r="L28" s="81"/>
      <c r="M28" s="81"/>
    </row>
    <row r="29" spans="1:20" x14ac:dyDescent="0.2">
      <c r="H29" s="81"/>
      <c r="I29" s="81"/>
      <c r="J29" s="81"/>
      <c r="K29" s="81"/>
      <c r="L29" s="81"/>
      <c r="M29" s="81"/>
    </row>
    <row r="30" spans="1:20" x14ac:dyDescent="0.2">
      <c r="J30" s="10"/>
      <c r="K30" s="10"/>
      <c r="L30" s="10"/>
      <c r="M30" s="10"/>
    </row>
    <row r="31" spans="1:20" x14ac:dyDescent="0.2">
      <c r="H31" s="10"/>
      <c r="I31" s="87"/>
      <c r="J31" s="10"/>
      <c r="K31" s="23"/>
      <c r="L31" s="23"/>
      <c r="M31" s="23"/>
    </row>
    <row r="32" spans="1:20" ht="12.75" customHeight="1" x14ac:dyDescent="0.2">
      <c r="H32" s="10"/>
      <c r="I32" s="87"/>
      <c r="J32" s="10"/>
      <c r="K32" s="23"/>
      <c r="L32" s="23"/>
      <c r="M32" s="23"/>
    </row>
    <row r="33" spans="8:13" x14ac:dyDescent="0.2">
      <c r="H33" s="10"/>
      <c r="I33" s="87"/>
      <c r="J33" s="10"/>
      <c r="K33" s="23"/>
      <c r="L33" s="23"/>
      <c r="M33" s="23"/>
    </row>
    <row r="34" spans="8:13" ht="13.5" customHeight="1" x14ac:dyDescent="0.2">
      <c r="H34" s="10"/>
      <c r="I34" s="87"/>
      <c r="J34" s="10"/>
      <c r="K34" s="23"/>
      <c r="L34" s="23"/>
      <c r="M34" s="23"/>
    </row>
    <row r="35" spans="8:13" ht="12.75" customHeight="1" x14ac:dyDescent="0.2">
      <c r="H35" s="10"/>
      <c r="I35" s="87"/>
      <c r="J35" s="10"/>
      <c r="K35" s="23"/>
      <c r="L35" s="23"/>
      <c r="M35" s="23"/>
    </row>
    <row r="36" spans="8:13" ht="12.75" customHeight="1" x14ac:dyDescent="0.2">
      <c r="H36" s="10"/>
      <c r="I36" s="87"/>
      <c r="J36" s="10"/>
      <c r="K36" s="23"/>
      <c r="L36" s="23"/>
      <c r="M36" s="23"/>
    </row>
    <row r="37" spans="8:13" ht="12.75" customHeight="1" x14ac:dyDescent="0.2">
      <c r="H37" s="10"/>
      <c r="I37" s="87"/>
      <c r="J37" s="10"/>
      <c r="K37" s="23"/>
      <c r="L37" s="23"/>
      <c r="M37" s="23"/>
    </row>
    <row r="38" spans="8:13" ht="12.75" customHeight="1" x14ac:dyDescent="0.2">
      <c r="H38" s="10"/>
      <c r="I38" s="87"/>
      <c r="J38" s="10"/>
      <c r="K38" s="23"/>
      <c r="L38" s="23"/>
      <c r="M38" s="23"/>
    </row>
  </sheetData>
  <mergeCells count="20">
    <mergeCell ref="A22:A23"/>
    <mergeCell ref="B22:G22"/>
    <mergeCell ref="A7:A8"/>
    <mergeCell ref="B7:G7"/>
    <mergeCell ref="H7:M7"/>
    <mergeCell ref="B18:G18"/>
    <mergeCell ref="B19:G19"/>
    <mergeCell ref="B20:C20"/>
    <mergeCell ref="D20:E20"/>
    <mergeCell ref="F20:G20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&amp;C&amp;8Stránka &amp;P z &amp;N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3"/>
  <dimension ref="A1:O41"/>
  <sheetViews>
    <sheetView showGridLines="0" zoomScaleNormal="100" zoomScaleSheetLayoutView="100" workbookViewId="0">
      <selection activeCell="A35" sqref="A35"/>
    </sheetView>
  </sheetViews>
  <sheetFormatPr defaultColWidth="9.140625" defaultRowHeight="12" x14ac:dyDescent="0.2"/>
  <cols>
    <col min="1" max="1" width="31.14062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259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1556.3493599999993</v>
      </c>
      <c r="C7" s="255">
        <v>4.2185005072528363E-2</v>
      </c>
      <c r="D7" s="221">
        <v>1556.3493599999993</v>
      </c>
      <c r="E7" s="255">
        <v>4.2102662240523649E-2</v>
      </c>
      <c r="F7" s="221">
        <v>1556.3493599999993</v>
      </c>
      <c r="G7" s="255">
        <v>4.2372315234953356E-2</v>
      </c>
      <c r="H7" s="155">
        <v>1556.3493599999993</v>
      </c>
      <c r="I7" s="160">
        <v>4.2372315234953356E-2</v>
      </c>
      <c r="J7" s="10"/>
      <c r="O7" s="55"/>
    </row>
    <row r="8" spans="1:15" x14ac:dyDescent="0.2">
      <c r="A8" s="128" t="s">
        <v>308</v>
      </c>
      <c r="B8" s="221">
        <v>520055.16100000002</v>
      </c>
      <c r="C8" s="255">
        <v>4.8286991155780654E-2</v>
      </c>
      <c r="D8" s="221">
        <v>353313.6480000001</v>
      </c>
      <c r="E8" s="255">
        <v>4.2761839465836657E-2</v>
      </c>
      <c r="F8" s="221">
        <v>268433.98800000013</v>
      </c>
      <c r="G8" s="255">
        <v>3.9609713640161089E-2</v>
      </c>
      <c r="H8" s="155">
        <v>1141802.7970000003</v>
      </c>
      <c r="I8" s="160">
        <v>4.4239768732348562E-2</v>
      </c>
      <c r="J8" s="10"/>
      <c r="O8" s="55"/>
    </row>
    <row r="9" spans="1:15" x14ac:dyDescent="0.2">
      <c r="A9" s="128" t="s">
        <v>309</v>
      </c>
      <c r="B9" s="221">
        <v>370154.658</v>
      </c>
      <c r="C9" s="255">
        <v>5.9945113739659099E-2</v>
      </c>
      <c r="D9" s="221">
        <v>232592.63999999996</v>
      </c>
      <c r="E9" s="255">
        <v>6.0240171067587944E-2</v>
      </c>
      <c r="F9" s="221">
        <v>167293.96600000001</v>
      </c>
      <c r="G9" s="255">
        <v>6.2711652855407002E-2</v>
      </c>
      <c r="H9" s="155">
        <v>770041.26399999997</v>
      </c>
      <c r="I9" s="161">
        <v>6.0615744140469101E-2</v>
      </c>
      <c r="J9" s="84"/>
      <c r="O9" s="86"/>
    </row>
    <row r="10" spans="1:15" x14ac:dyDescent="0.2">
      <c r="A10" s="131" t="s">
        <v>40</v>
      </c>
      <c r="B10" s="223">
        <v>88136.8</v>
      </c>
      <c r="C10" s="256">
        <v>0.10102033752486943</v>
      </c>
      <c r="D10" s="223">
        <v>24369.93</v>
      </c>
      <c r="E10" s="256">
        <v>3.7429614114990399E-2</v>
      </c>
      <c r="F10" s="223">
        <v>18258.39</v>
      </c>
      <c r="G10" s="256">
        <v>4.1672146508395708E-2</v>
      </c>
      <c r="H10" s="156">
        <v>130765.12000000001</v>
      </c>
      <c r="I10" s="162">
        <v>6.665920027215301E-2</v>
      </c>
      <c r="J10" s="84"/>
      <c r="O10" s="100"/>
    </row>
    <row r="11" spans="1:15" x14ac:dyDescent="0.2">
      <c r="A11" s="131" t="s">
        <v>39</v>
      </c>
      <c r="B11" s="223">
        <v>5873.3439999999991</v>
      </c>
      <c r="C11" s="256">
        <v>0.14357012542522482</v>
      </c>
      <c r="D11" s="223">
        <v>5028.0830000000005</v>
      </c>
      <c r="E11" s="256">
        <v>0.14692346953519972</v>
      </c>
      <c r="F11" s="223">
        <v>4897.6859999999997</v>
      </c>
      <c r="G11" s="256">
        <v>0.18609369236444112</v>
      </c>
      <c r="H11" s="156">
        <v>15799.112999999999</v>
      </c>
      <c r="I11" s="162">
        <v>0.15573286946252562</v>
      </c>
      <c r="J11" s="84"/>
      <c r="O11" s="100"/>
    </row>
    <row r="12" spans="1:15" x14ac:dyDescent="0.2">
      <c r="A12" s="131" t="s">
        <v>38</v>
      </c>
      <c r="B12" s="223">
        <v>0</v>
      </c>
      <c r="C12" s="256">
        <v>0</v>
      </c>
      <c r="D12" s="223">
        <v>0</v>
      </c>
      <c r="E12" s="256">
        <v>0</v>
      </c>
      <c r="F12" s="223">
        <v>0</v>
      </c>
      <c r="G12" s="256">
        <v>0</v>
      </c>
      <c r="H12" s="156">
        <v>0</v>
      </c>
      <c r="I12" s="162">
        <v>0</v>
      </c>
      <c r="J12" s="84"/>
      <c r="O12" s="100"/>
    </row>
    <row r="13" spans="1:15" x14ac:dyDescent="0.2">
      <c r="A13" s="131" t="s">
        <v>60</v>
      </c>
      <c r="B13" s="223">
        <v>896</v>
      </c>
      <c r="C13" s="256">
        <v>0.11406525117970331</v>
      </c>
      <c r="D13" s="223">
        <v>1299</v>
      </c>
      <c r="E13" s="256">
        <v>0.17185522143525439</v>
      </c>
      <c r="F13" s="223">
        <v>682</v>
      </c>
      <c r="G13" s="256">
        <v>0.10103554021421904</v>
      </c>
      <c r="H13" s="156">
        <v>2877</v>
      </c>
      <c r="I13" s="162">
        <v>0.1298054348727963</v>
      </c>
      <c r="J13" s="84"/>
      <c r="O13" s="100"/>
    </row>
    <row r="14" spans="1:15" x14ac:dyDescent="0.2">
      <c r="A14" s="131" t="s">
        <v>61</v>
      </c>
      <c r="B14" s="223">
        <v>45</v>
      </c>
      <c r="C14" s="256">
        <v>1.4534409568680091E-2</v>
      </c>
      <c r="D14" s="223">
        <v>44</v>
      </c>
      <c r="E14" s="256">
        <v>1.32792385443178E-2</v>
      </c>
      <c r="F14" s="223">
        <v>27</v>
      </c>
      <c r="G14" s="256">
        <v>6.3821805736351163E-3</v>
      </c>
      <c r="H14" s="156">
        <v>116</v>
      </c>
      <c r="I14" s="162">
        <v>1.0902180840300625E-2</v>
      </c>
      <c r="J14" s="84"/>
      <c r="O14" s="100"/>
    </row>
    <row r="15" spans="1:15" x14ac:dyDescent="0.2">
      <c r="A15" s="131" t="s">
        <v>62</v>
      </c>
      <c r="B15" s="223">
        <v>0</v>
      </c>
      <c r="C15" s="256">
        <v>0</v>
      </c>
      <c r="D15" s="223">
        <v>0</v>
      </c>
      <c r="E15" s="256">
        <v>0</v>
      </c>
      <c r="F15" s="223">
        <v>0</v>
      </c>
      <c r="G15" s="256">
        <v>0</v>
      </c>
      <c r="H15" s="156">
        <v>0</v>
      </c>
      <c r="I15" s="162">
        <v>0</v>
      </c>
      <c r="J15" s="84"/>
      <c r="O15" s="100"/>
    </row>
    <row r="16" spans="1:15" x14ac:dyDescent="0.2">
      <c r="A16" s="131" t="s">
        <v>37</v>
      </c>
      <c r="B16" s="223">
        <v>0</v>
      </c>
      <c r="C16" s="256">
        <v>0</v>
      </c>
      <c r="D16" s="223">
        <v>0</v>
      </c>
      <c r="E16" s="256">
        <v>0</v>
      </c>
      <c r="F16" s="223">
        <v>0</v>
      </c>
      <c r="G16" s="256">
        <v>0</v>
      </c>
      <c r="H16" s="156">
        <v>0</v>
      </c>
      <c r="I16" s="162">
        <v>0</v>
      </c>
      <c r="J16" s="84"/>
      <c r="O16" s="100"/>
    </row>
    <row r="17" spans="1:15" x14ac:dyDescent="0.2">
      <c r="A17" s="131" t="s">
        <v>72</v>
      </c>
      <c r="B17" s="223">
        <v>0</v>
      </c>
      <c r="C17" s="256">
        <v>0</v>
      </c>
      <c r="D17" s="223">
        <v>0</v>
      </c>
      <c r="E17" s="256">
        <v>0</v>
      </c>
      <c r="F17" s="223">
        <v>0</v>
      </c>
      <c r="G17" s="256">
        <v>0</v>
      </c>
      <c r="H17" s="156">
        <v>0</v>
      </c>
      <c r="I17" s="162">
        <v>0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223">
        <v>0</v>
      </c>
      <c r="E18" s="256">
        <v>0</v>
      </c>
      <c r="F18" s="223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6033.92</v>
      </c>
      <c r="C19" s="256">
        <v>8.9134230722391558E-2</v>
      </c>
      <c r="D19" s="223">
        <v>2349.17</v>
      </c>
      <c r="E19" s="256">
        <v>1.9387290097429719E-2</v>
      </c>
      <c r="F19" s="223">
        <v>1657.18</v>
      </c>
      <c r="G19" s="256">
        <v>1.2674881846334354E-2</v>
      </c>
      <c r="H19" s="156">
        <v>10040.27</v>
      </c>
      <c r="I19" s="162">
        <v>3.1414072614823721E-2</v>
      </c>
      <c r="J19" s="84"/>
      <c r="O19" s="100"/>
    </row>
    <row r="20" spans="1:15" x14ac:dyDescent="0.2">
      <c r="A20" s="131" t="s">
        <v>34</v>
      </c>
      <c r="B20" s="223">
        <v>0</v>
      </c>
      <c r="C20" s="256">
        <v>0</v>
      </c>
      <c r="D20" s="223">
        <v>0</v>
      </c>
      <c r="E20" s="256">
        <v>0</v>
      </c>
      <c r="F20" s="223">
        <v>0</v>
      </c>
      <c r="G20" s="256">
        <v>0</v>
      </c>
      <c r="H20" s="156">
        <v>0</v>
      </c>
      <c r="I20" s="162">
        <v>0</v>
      </c>
      <c r="J20" s="84"/>
      <c r="O20" s="100"/>
    </row>
    <row r="21" spans="1:15" x14ac:dyDescent="0.2">
      <c r="A21" s="131" t="s">
        <v>33</v>
      </c>
      <c r="B21" s="223">
        <v>84950.37</v>
      </c>
      <c r="C21" s="256">
        <v>0.28454674332998042</v>
      </c>
      <c r="D21" s="223">
        <v>110972.34999999999</v>
      </c>
      <c r="E21" s="256">
        <v>0.45040061468458514</v>
      </c>
      <c r="F21" s="223">
        <v>84924</v>
      </c>
      <c r="G21" s="256">
        <v>0.43034792659956095</v>
      </c>
      <c r="H21" s="156">
        <v>280846.71999999997</v>
      </c>
      <c r="I21" s="162">
        <v>0.37836186628719515</v>
      </c>
      <c r="J21" s="84"/>
      <c r="O21" s="100"/>
    </row>
    <row r="22" spans="1:15" x14ac:dyDescent="0.2">
      <c r="A22" s="131" t="s">
        <v>32</v>
      </c>
      <c r="B22" s="223">
        <v>0</v>
      </c>
      <c r="C22" s="256">
        <v>0</v>
      </c>
      <c r="D22" s="223">
        <v>0</v>
      </c>
      <c r="E22" s="256">
        <v>0</v>
      </c>
      <c r="F22" s="223">
        <v>0</v>
      </c>
      <c r="G22" s="256">
        <v>0</v>
      </c>
      <c r="H22" s="156">
        <v>0</v>
      </c>
      <c r="I22" s="162">
        <v>0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223">
        <v>0</v>
      </c>
      <c r="E23" s="256">
        <v>0</v>
      </c>
      <c r="F23" s="223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15.012</v>
      </c>
      <c r="C24" s="256">
        <v>2.3403128554919175E-3</v>
      </c>
      <c r="D24" s="223">
        <v>15.153</v>
      </c>
      <c r="E24" s="256">
        <v>6.9436425323193508E-3</v>
      </c>
      <c r="F24" s="223">
        <v>9.7119999999999997</v>
      </c>
      <c r="G24" s="256">
        <v>2.6065094029719357E-3</v>
      </c>
      <c r="H24" s="156">
        <v>39.876999999999995</v>
      </c>
      <c r="I24" s="162">
        <v>3.2360164237754088E-3</v>
      </c>
      <c r="J24" s="84"/>
      <c r="O24" s="100"/>
    </row>
    <row r="25" spans="1:15" x14ac:dyDescent="0.2">
      <c r="A25" s="131" t="s">
        <v>30</v>
      </c>
      <c r="B25" s="223">
        <v>184204.212</v>
      </c>
      <c r="C25" s="256">
        <v>0.11617374849743378</v>
      </c>
      <c r="D25" s="223">
        <v>88514.953999999969</v>
      </c>
      <c r="E25" s="256">
        <v>9.7144362417567104E-2</v>
      </c>
      <c r="F25" s="223">
        <v>56837.998000000007</v>
      </c>
      <c r="G25" s="256">
        <v>8.304644614258129E-2</v>
      </c>
      <c r="H25" s="156">
        <v>329557.16399999999</v>
      </c>
      <c r="I25" s="162">
        <v>0.10359608929130522</v>
      </c>
      <c r="J25" s="84"/>
      <c r="O25" s="81"/>
    </row>
    <row r="26" spans="1:15" ht="13.5" customHeight="1" x14ac:dyDescent="0.2">
      <c r="A26" s="129" t="s">
        <v>311</v>
      </c>
      <c r="B26" s="221">
        <v>330675.86299999995</v>
      </c>
      <c r="C26" s="255">
        <v>6.0594399823542824E-2</v>
      </c>
      <c r="D26" s="221">
        <v>178998.93800000002</v>
      </c>
      <c r="E26" s="255">
        <v>5.5498352967312481E-2</v>
      </c>
      <c r="F26" s="221">
        <v>120045.14199999999</v>
      </c>
      <c r="G26" s="255">
        <v>5.6002645103802623E-2</v>
      </c>
      <c r="H26" s="155">
        <v>629719.94299999997</v>
      </c>
      <c r="I26" s="161">
        <v>5.8167017503218559E-2</v>
      </c>
      <c r="J26" s="10"/>
      <c r="O26" s="8"/>
    </row>
    <row r="27" spans="1:15" ht="12.75" customHeight="1" x14ac:dyDescent="0.2">
      <c r="A27" s="131" t="s">
        <v>26</v>
      </c>
      <c r="B27" s="223">
        <v>32558.800999999999</v>
      </c>
      <c r="C27" s="256">
        <v>2.5502319338073509E-2</v>
      </c>
      <c r="D27" s="223">
        <v>19226.924999999999</v>
      </c>
      <c r="E27" s="256">
        <v>1.9761917963340529E-2</v>
      </c>
      <c r="F27" s="223">
        <v>14922.237999999999</v>
      </c>
      <c r="G27" s="256">
        <v>1.7762391103575602E-2</v>
      </c>
      <c r="H27" s="156">
        <v>66707.963999999993</v>
      </c>
      <c r="I27" s="162">
        <v>2.159021959495145E-2</v>
      </c>
      <c r="J27" s="84"/>
      <c r="O27" s="8"/>
    </row>
    <row r="28" spans="1:15" ht="12.75" customHeight="1" x14ac:dyDescent="0.2">
      <c r="A28" s="131" t="s">
        <v>0</v>
      </c>
      <c r="B28" s="223">
        <v>322.72000000000003</v>
      </c>
      <c r="C28" s="256">
        <v>2.0411944694078725E-3</v>
      </c>
      <c r="D28" s="223">
        <v>40.369999999999997</v>
      </c>
      <c r="E28" s="256">
        <v>5.5788854401233429E-4</v>
      </c>
      <c r="F28" s="223">
        <v>17.73</v>
      </c>
      <c r="G28" s="256">
        <v>3.5264960085256477E-4</v>
      </c>
      <c r="H28" s="156">
        <v>380.82000000000005</v>
      </c>
      <c r="I28" s="162">
        <v>1.356475972736322E-3</v>
      </c>
      <c r="J28" s="84"/>
      <c r="O28" s="8"/>
    </row>
    <row r="29" spans="1:15" ht="12.75" customHeight="1" x14ac:dyDescent="0.2">
      <c r="A29" s="131" t="s">
        <v>1</v>
      </c>
      <c r="B29" s="223">
        <v>45</v>
      </c>
      <c r="C29" s="256">
        <v>8.5785744422382478E-4</v>
      </c>
      <c r="D29" s="223">
        <v>13</v>
      </c>
      <c r="E29" s="256">
        <v>5.992589195426216E-4</v>
      </c>
      <c r="F29" s="223">
        <v>10</v>
      </c>
      <c r="G29" s="256">
        <v>9.8097593371741765E-4</v>
      </c>
      <c r="H29" s="156">
        <v>68</v>
      </c>
      <c r="I29" s="162">
        <v>8.0622539745400421E-4</v>
      </c>
      <c r="J29" s="84"/>
      <c r="O29" s="8"/>
    </row>
    <row r="30" spans="1:15" ht="12.75" customHeight="1" x14ac:dyDescent="0.2">
      <c r="A30" s="131" t="s">
        <v>2</v>
      </c>
      <c r="B30" s="223">
        <v>165</v>
      </c>
      <c r="C30" s="256">
        <v>1.0822165132203897E-2</v>
      </c>
      <c r="D30" s="223">
        <v>110.87</v>
      </c>
      <c r="E30" s="256">
        <v>1.8028923356017329E-2</v>
      </c>
      <c r="F30" s="223">
        <v>109.87</v>
      </c>
      <c r="G30" s="256">
        <v>3.7861140210619183E-2</v>
      </c>
      <c r="H30" s="156">
        <v>385.74</v>
      </c>
      <c r="I30" s="162">
        <v>1.5875400290641564E-2</v>
      </c>
      <c r="J30" s="84"/>
    </row>
    <row r="31" spans="1:15" x14ac:dyDescent="0.2">
      <c r="A31" s="131" t="s">
        <v>6</v>
      </c>
      <c r="B31" s="223">
        <v>2959.84</v>
      </c>
      <c r="C31" s="256">
        <v>6.9002184270316291E-2</v>
      </c>
      <c r="D31" s="223">
        <v>3014.77</v>
      </c>
      <c r="E31" s="256">
        <v>9.8607209996230391E-2</v>
      </c>
      <c r="F31" s="223">
        <v>3782.64</v>
      </c>
      <c r="G31" s="256">
        <v>0.1543107147558703</v>
      </c>
      <c r="H31" s="156">
        <v>9757.25</v>
      </c>
      <c r="I31" s="162">
        <v>9.9582535640540773E-2</v>
      </c>
      <c r="J31" s="84"/>
    </row>
    <row r="32" spans="1:15" x14ac:dyDescent="0.2">
      <c r="A32" s="131" t="s">
        <v>25</v>
      </c>
      <c r="B32" s="223">
        <v>197878.80799999999</v>
      </c>
      <c r="C32" s="256">
        <v>8.1003759506681275E-2</v>
      </c>
      <c r="D32" s="223">
        <v>117292.071</v>
      </c>
      <c r="E32" s="256">
        <v>8.3789393231631079E-2</v>
      </c>
      <c r="F32" s="223">
        <v>75897.22</v>
      </c>
      <c r="G32" s="256">
        <v>9.4238390732952024E-2</v>
      </c>
      <c r="H32" s="156">
        <v>391068.09899999993</v>
      </c>
      <c r="I32" s="162">
        <v>8.4135885697178253E-2</v>
      </c>
      <c r="J32" s="84"/>
    </row>
    <row r="33" spans="1:10" x14ac:dyDescent="0.2">
      <c r="A33" s="131" t="s">
        <v>5</v>
      </c>
      <c r="B33" s="223">
        <v>51718.154000000002</v>
      </c>
      <c r="C33" s="256">
        <v>3.8123640357564652E-2</v>
      </c>
      <c r="D33" s="223">
        <v>22788.238000000001</v>
      </c>
      <c r="E33" s="256">
        <v>3.3862508506588458E-2</v>
      </c>
      <c r="F33" s="223">
        <v>14036.43</v>
      </c>
      <c r="G33" s="256">
        <v>3.7464337770854776E-2</v>
      </c>
      <c r="H33" s="156">
        <v>88542.822000000015</v>
      </c>
      <c r="I33" s="162">
        <v>3.6828164662388967E-2</v>
      </c>
      <c r="J33" s="84"/>
    </row>
    <row r="34" spans="1:10" x14ac:dyDescent="0.2">
      <c r="A34" s="131" t="s">
        <v>3</v>
      </c>
      <c r="B34" s="223">
        <v>45027.539999999994</v>
      </c>
      <c r="C34" s="256">
        <v>0.40068647046349126</v>
      </c>
      <c r="D34" s="223">
        <v>16512.694000000003</v>
      </c>
      <c r="E34" s="256">
        <v>0.33846173271063001</v>
      </c>
      <c r="F34" s="223">
        <v>11269.013999999999</v>
      </c>
      <c r="G34" s="256">
        <v>0.31710085145229422</v>
      </c>
      <c r="H34" s="156">
        <v>72809.247999999992</v>
      </c>
      <c r="I34" s="162">
        <v>0.37015169980947343</v>
      </c>
      <c r="J34" s="84"/>
    </row>
    <row r="35" spans="1:10" ht="12" customHeight="1" x14ac:dyDescent="0.2">
      <c r="A35" s="150" t="s">
        <v>318</v>
      </c>
      <c r="B35" s="64"/>
      <c r="C35" s="8"/>
      <c r="E35" s="10"/>
      <c r="F35" s="10"/>
      <c r="G35" s="10"/>
      <c r="I35" s="3"/>
    </row>
    <row r="36" spans="1:10" x14ac:dyDescent="0.2">
      <c r="A36" s="150"/>
      <c r="B36" s="64"/>
    </row>
    <row r="37" spans="1:10" x14ac:dyDescent="0.2">
      <c r="B37" s="8"/>
      <c r="C37" s="8"/>
    </row>
    <row r="38" spans="1:10" x14ac:dyDescent="0.2">
      <c r="A38" s="10" t="s">
        <v>163</v>
      </c>
      <c r="B38" s="86">
        <f>+I7</f>
        <v>4.2372315234953356E-2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 t="shared" ref="B39:B40" si="0">+I8</f>
        <v>4.4239768732348562E-2</v>
      </c>
      <c r="C39" s="23"/>
      <c r="D39" s="10"/>
      <c r="E39" s="10"/>
      <c r="H39" s="87">
        <f>I7</f>
        <v>4.2372315234953356E-2</v>
      </c>
    </row>
    <row r="40" spans="1:10" x14ac:dyDescent="0.2">
      <c r="A40" s="10" t="s">
        <v>116</v>
      </c>
      <c r="B40" s="86">
        <f t="shared" si="0"/>
        <v>6.0615744140469101E-2</v>
      </c>
      <c r="C40" s="23"/>
      <c r="D40" s="10"/>
      <c r="E40" s="10"/>
      <c r="H40" s="87">
        <f>I8</f>
        <v>4.4239768732348562E-2</v>
      </c>
    </row>
    <row r="41" spans="1:10" x14ac:dyDescent="0.2">
      <c r="B41" s="8"/>
      <c r="C41" s="8"/>
      <c r="H41" s="87">
        <f>I9</f>
        <v>6.0615744140469101E-2</v>
      </c>
    </row>
  </sheetData>
  <mergeCells count="5">
    <mergeCell ref="B5:C5"/>
    <mergeCell ref="D5:E5"/>
    <mergeCell ref="F5:G5"/>
    <mergeCell ref="H5:I5"/>
    <mergeCell ref="A5:A6"/>
  </mergeCells>
  <conditionalFormatting sqref="C10:C25 C27:C34 E10:E25 E27:E34 G10:G25 G27:G34 I10:I25 I27:I34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{509E85FF-D2E3-4805-AC8F-C52B23CEDDFB}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09E85FF-D2E3-4805-AC8F-C52B23CEDDFB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C27:C34 E10:E25 E27:E34 G10:G25 G27:G34 I10:I25 I27:I34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33"/>
  <dimension ref="A1:O41"/>
  <sheetViews>
    <sheetView showGridLines="0" topLeftCell="A7" zoomScaleNormal="100" zoomScaleSheetLayoutView="100" workbookViewId="0">
      <selection activeCell="R29" sqref="R29"/>
    </sheetView>
  </sheetViews>
  <sheetFormatPr defaultColWidth="9.140625" defaultRowHeight="12" x14ac:dyDescent="0.2"/>
  <cols>
    <col min="1" max="1" width="31.710937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260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2894.9146099999998</v>
      </c>
      <c r="C7" s="255">
        <v>7.8466950060227164E-2</v>
      </c>
      <c r="D7" s="221">
        <v>2894.9146099999998</v>
      </c>
      <c r="E7" s="255">
        <v>7.8313786847952496E-2</v>
      </c>
      <c r="F7" s="155">
        <v>2894.9146099999998</v>
      </c>
      <c r="G7" s="255">
        <v>7.8815359575302626E-2</v>
      </c>
      <c r="H7" s="155">
        <v>2894.9146099999998</v>
      </c>
      <c r="I7" s="160">
        <v>7.8815359575302626E-2</v>
      </c>
      <c r="J7" s="10"/>
      <c r="O7" s="55"/>
    </row>
    <row r="8" spans="1:15" x14ac:dyDescent="0.2">
      <c r="A8" s="128" t="s">
        <v>308</v>
      </c>
      <c r="B8" s="221">
        <v>459983.41499999998</v>
      </c>
      <c r="C8" s="255">
        <v>4.2709344618754357E-2</v>
      </c>
      <c r="D8" s="221">
        <v>281481.90100000007</v>
      </c>
      <c r="E8" s="255">
        <v>3.4067984441689403E-2</v>
      </c>
      <c r="F8" s="155">
        <v>239641.92700000003</v>
      </c>
      <c r="G8" s="255">
        <v>3.5361200626525674E-2</v>
      </c>
      <c r="H8" s="155">
        <v>981107.24300000013</v>
      </c>
      <c r="I8" s="160">
        <v>3.801353232448957E-2</v>
      </c>
      <c r="J8" s="10"/>
      <c r="O8" s="55"/>
    </row>
    <row r="9" spans="1:15" x14ac:dyDescent="0.2">
      <c r="A9" s="128" t="s">
        <v>309</v>
      </c>
      <c r="B9" s="221">
        <v>273975.61</v>
      </c>
      <c r="C9" s="255">
        <v>4.4369289291349354E-2</v>
      </c>
      <c r="D9" s="221">
        <v>180466.57400000002</v>
      </c>
      <c r="E9" s="255">
        <v>4.6739816400645881E-2</v>
      </c>
      <c r="F9" s="155">
        <v>96923.39</v>
      </c>
      <c r="G9" s="255">
        <v>3.633260740108956E-2</v>
      </c>
      <c r="H9" s="155">
        <v>551365.57400000002</v>
      </c>
      <c r="I9" s="161">
        <v>4.3402134565930076E-2</v>
      </c>
      <c r="J9" s="84"/>
      <c r="O9" s="86"/>
    </row>
    <row r="10" spans="1:15" x14ac:dyDescent="0.2">
      <c r="A10" s="131" t="s">
        <v>40</v>
      </c>
      <c r="B10" s="223">
        <v>36324.313999999998</v>
      </c>
      <c r="C10" s="256">
        <v>4.1634078621408305E-2</v>
      </c>
      <c r="D10" s="223">
        <v>24515.182000000001</v>
      </c>
      <c r="E10" s="256">
        <v>3.7652705699965427E-2</v>
      </c>
      <c r="F10" s="156">
        <v>11556.539000000001</v>
      </c>
      <c r="G10" s="256">
        <v>2.637613646865845E-2</v>
      </c>
      <c r="H10" s="156">
        <v>72396.035000000003</v>
      </c>
      <c r="I10" s="162">
        <v>3.6904809141572299E-2</v>
      </c>
      <c r="J10" s="84"/>
      <c r="O10" s="100"/>
    </row>
    <row r="11" spans="1:15" x14ac:dyDescent="0.2">
      <c r="A11" s="131" t="s">
        <v>39</v>
      </c>
      <c r="B11" s="223">
        <v>457</v>
      </c>
      <c r="C11" s="256">
        <v>1.1171071764113895E-2</v>
      </c>
      <c r="D11" s="223">
        <v>254</v>
      </c>
      <c r="E11" s="256">
        <v>7.4220257028256549E-3</v>
      </c>
      <c r="F11" s="156">
        <v>161</v>
      </c>
      <c r="G11" s="256">
        <v>6.1173959438549199E-3</v>
      </c>
      <c r="H11" s="156">
        <v>872</v>
      </c>
      <c r="I11" s="162">
        <v>8.5953598895914182E-3</v>
      </c>
      <c r="J11" s="84"/>
      <c r="O11" s="100"/>
    </row>
    <row r="12" spans="1:15" x14ac:dyDescent="0.2">
      <c r="A12" s="131" t="s">
        <v>38</v>
      </c>
      <c r="B12" s="223">
        <v>0</v>
      </c>
      <c r="C12" s="256">
        <v>0</v>
      </c>
      <c r="D12" s="223">
        <v>0</v>
      </c>
      <c r="E12" s="256">
        <v>0</v>
      </c>
      <c r="F12" s="156">
        <v>0</v>
      </c>
      <c r="G12" s="256">
        <v>0</v>
      </c>
      <c r="H12" s="156">
        <v>0</v>
      </c>
      <c r="I12" s="162">
        <v>0</v>
      </c>
      <c r="J12" s="84"/>
      <c r="O12" s="100"/>
    </row>
    <row r="13" spans="1:15" x14ac:dyDescent="0.2">
      <c r="A13" s="131" t="s">
        <v>60</v>
      </c>
      <c r="B13" s="223">
        <v>857.22</v>
      </c>
      <c r="C13" s="256">
        <v>0.10912836452708179</v>
      </c>
      <c r="D13" s="223">
        <v>629.40000000000009</v>
      </c>
      <c r="E13" s="256">
        <v>8.3268419069552818E-2</v>
      </c>
      <c r="F13" s="156">
        <v>322.85000000000002</v>
      </c>
      <c r="G13" s="256">
        <v>4.7828921053021431E-2</v>
      </c>
      <c r="H13" s="156">
        <v>1809.4700000000003</v>
      </c>
      <c r="I13" s="162">
        <v>8.1640264247229324E-2</v>
      </c>
      <c r="J13" s="84"/>
      <c r="O13" s="100"/>
    </row>
    <row r="14" spans="1:15" x14ac:dyDescent="0.2">
      <c r="A14" s="131" t="s">
        <v>61</v>
      </c>
      <c r="B14" s="223">
        <v>182.941</v>
      </c>
      <c r="C14" s="256">
        <v>5.9087542686753439E-2</v>
      </c>
      <c r="D14" s="223">
        <v>128.41300000000001</v>
      </c>
      <c r="E14" s="256">
        <v>3.8755155890715494E-2</v>
      </c>
      <c r="F14" s="156">
        <v>122.18899999999999</v>
      </c>
      <c r="G14" s="256">
        <v>2.888267637451486E-2</v>
      </c>
      <c r="H14" s="156">
        <v>433.54300000000001</v>
      </c>
      <c r="I14" s="162">
        <v>4.0746243000400459E-2</v>
      </c>
      <c r="J14" s="84"/>
      <c r="O14" s="100"/>
    </row>
    <row r="15" spans="1:15" x14ac:dyDescent="0.2">
      <c r="A15" s="131" t="s">
        <v>62</v>
      </c>
      <c r="B15" s="223">
        <v>50.93</v>
      </c>
      <c r="C15" s="256">
        <v>0.63559216273555463</v>
      </c>
      <c r="D15" s="223">
        <v>59.879000000000005</v>
      </c>
      <c r="E15" s="256">
        <v>0.63512553166664909</v>
      </c>
      <c r="F15" s="156">
        <v>65.805999999999997</v>
      </c>
      <c r="G15" s="256">
        <v>0.59869354780013817</v>
      </c>
      <c r="H15" s="156">
        <v>176.61500000000001</v>
      </c>
      <c r="I15" s="162">
        <v>0.62117295348632717</v>
      </c>
      <c r="J15" s="84"/>
      <c r="O15" s="100"/>
    </row>
    <row r="16" spans="1:15" x14ac:dyDescent="0.2">
      <c r="A16" s="131" t="s">
        <v>37</v>
      </c>
      <c r="B16" s="223">
        <v>181534.701</v>
      </c>
      <c r="C16" s="256">
        <v>6.9290971019567674E-2</v>
      </c>
      <c r="D16" s="223">
        <v>123024.06200000001</v>
      </c>
      <c r="E16" s="256">
        <v>8.3416784091023474E-2</v>
      </c>
      <c r="F16" s="156">
        <v>56021.216</v>
      </c>
      <c r="G16" s="256">
        <v>6.1871847403330099E-2</v>
      </c>
      <c r="H16" s="156">
        <v>360579.97900000005</v>
      </c>
      <c r="I16" s="162">
        <v>7.2113961133432214E-2</v>
      </c>
      <c r="J16" s="84"/>
      <c r="O16" s="100"/>
    </row>
    <row r="17" spans="1:15" x14ac:dyDescent="0.2">
      <c r="A17" s="131" t="s">
        <v>72</v>
      </c>
      <c r="B17" s="223">
        <v>0</v>
      </c>
      <c r="C17" s="256">
        <v>0</v>
      </c>
      <c r="D17" s="223">
        <v>0</v>
      </c>
      <c r="E17" s="256">
        <v>0</v>
      </c>
      <c r="F17" s="156">
        <v>0</v>
      </c>
      <c r="G17" s="256">
        <v>0</v>
      </c>
      <c r="H17" s="156">
        <v>0</v>
      </c>
      <c r="I17" s="162">
        <v>0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223">
        <v>0</v>
      </c>
      <c r="E18" s="256">
        <v>0</v>
      </c>
      <c r="F18" s="156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0</v>
      </c>
      <c r="C19" s="256">
        <v>0</v>
      </c>
      <c r="D19" s="223">
        <v>0</v>
      </c>
      <c r="E19" s="256">
        <v>0</v>
      </c>
      <c r="F19" s="156">
        <v>30.661000000000001</v>
      </c>
      <c r="G19" s="256">
        <v>2.3450955978859125E-4</v>
      </c>
      <c r="H19" s="156">
        <v>30.661000000000001</v>
      </c>
      <c r="I19" s="162">
        <v>9.5932368396777198E-5</v>
      </c>
      <c r="J19" s="84"/>
      <c r="O19" s="100"/>
    </row>
    <row r="20" spans="1:15" x14ac:dyDescent="0.2">
      <c r="A20" s="131" t="s">
        <v>34</v>
      </c>
      <c r="B20" s="223">
        <v>0</v>
      </c>
      <c r="C20" s="256">
        <v>0</v>
      </c>
      <c r="D20" s="223">
        <v>0</v>
      </c>
      <c r="E20" s="256">
        <v>0</v>
      </c>
      <c r="F20" s="156">
        <v>0</v>
      </c>
      <c r="G20" s="256">
        <v>0</v>
      </c>
      <c r="H20" s="156">
        <v>0</v>
      </c>
      <c r="I20" s="162">
        <v>0</v>
      </c>
      <c r="J20" s="84"/>
      <c r="O20" s="100"/>
    </row>
    <row r="21" spans="1:15" x14ac:dyDescent="0.2">
      <c r="A21" s="131" t="s">
        <v>33</v>
      </c>
      <c r="B21" s="223">
        <v>0</v>
      </c>
      <c r="C21" s="256">
        <v>0</v>
      </c>
      <c r="D21" s="223">
        <v>0</v>
      </c>
      <c r="E21" s="256">
        <v>0</v>
      </c>
      <c r="F21" s="156">
        <v>0</v>
      </c>
      <c r="G21" s="256">
        <v>0</v>
      </c>
      <c r="H21" s="156">
        <v>0</v>
      </c>
      <c r="I21" s="162">
        <v>0</v>
      </c>
      <c r="J21" s="84"/>
      <c r="O21" s="100"/>
    </row>
    <row r="22" spans="1:15" x14ac:dyDescent="0.2">
      <c r="A22" s="131" t="s">
        <v>32</v>
      </c>
      <c r="B22" s="223">
        <v>0</v>
      </c>
      <c r="C22" s="256">
        <v>0</v>
      </c>
      <c r="D22" s="223">
        <v>0</v>
      </c>
      <c r="E22" s="256">
        <v>0</v>
      </c>
      <c r="F22" s="156">
        <v>0</v>
      </c>
      <c r="G22" s="256">
        <v>0</v>
      </c>
      <c r="H22" s="156">
        <v>0</v>
      </c>
      <c r="I22" s="162">
        <v>0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223">
        <v>0</v>
      </c>
      <c r="E23" s="256">
        <v>0</v>
      </c>
      <c r="F23" s="156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0</v>
      </c>
      <c r="C24" s="256">
        <v>0</v>
      </c>
      <c r="D24" s="223">
        <v>0</v>
      </c>
      <c r="E24" s="256">
        <v>0</v>
      </c>
      <c r="F24" s="156">
        <v>0</v>
      </c>
      <c r="G24" s="256">
        <v>0</v>
      </c>
      <c r="H24" s="156">
        <v>0</v>
      </c>
      <c r="I24" s="162">
        <v>0</v>
      </c>
      <c r="J24" s="84"/>
      <c r="O24" s="100"/>
    </row>
    <row r="25" spans="1:15" x14ac:dyDescent="0.2">
      <c r="A25" s="131" t="s">
        <v>30</v>
      </c>
      <c r="B25" s="223">
        <v>54568.504000000001</v>
      </c>
      <c r="C25" s="256">
        <v>3.441521554120168E-2</v>
      </c>
      <c r="D25" s="223">
        <v>31855.637999999999</v>
      </c>
      <c r="E25" s="256">
        <v>3.4961274937959336E-2</v>
      </c>
      <c r="F25" s="156">
        <v>28643.128999999997</v>
      </c>
      <c r="G25" s="256">
        <v>4.1850701177995539E-2</v>
      </c>
      <c r="H25" s="156">
        <v>115067.27099999999</v>
      </c>
      <c r="I25" s="162">
        <v>3.6171324987560621E-2</v>
      </c>
      <c r="J25" s="84"/>
      <c r="O25" s="81"/>
    </row>
    <row r="26" spans="1:15" ht="13.5" customHeight="1" x14ac:dyDescent="0.2">
      <c r="A26" s="129" t="s">
        <v>311</v>
      </c>
      <c r="B26" s="221">
        <v>246084.54699999993</v>
      </c>
      <c r="C26" s="255">
        <v>4.5093540532510572E-2</v>
      </c>
      <c r="D26" s="221">
        <v>148422.37199999997</v>
      </c>
      <c r="E26" s="255">
        <v>4.6018134417656453E-2</v>
      </c>
      <c r="F26" s="155">
        <v>76361.933000000019</v>
      </c>
      <c r="G26" s="255">
        <v>3.5623850844704368E-2</v>
      </c>
      <c r="H26" s="155">
        <v>470868.8519999999</v>
      </c>
      <c r="I26" s="161">
        <v>4.3493996117579564E-2</v>
      </c>
      <c r="J26" s="10"/>
      <c r="O26" s="8"/>
    </row>
    <row r="27" spans="1:15" ht="12.75" customHeight="1" x14ac:dyDescent="0.2">
      <c r="A27" s="131" t="s">
        <v>26</v>
      </c>
      <c r="B27" s="223">
        <v>14263.269999999999</v>
      </c>
      <c r="C27" s="256">
        <v>1.1171985920033226E-2</v>
      </c>
      <c r="D27" s="223">
        <v>11876.099</v>
      </c>
      <c r="E27" s="256">
        <v>1.2206553786552478E-2</v>
      </c>
      <c r="F27" s="156">
        <v>3687.5699999999997</v>
      </c>
      <c r="G27" s="256">
        <v>4.3894260741460019E-3</v>
      </c>
      <c r="H27" s="156">
        <v>29826.938999999998</v>
      </c>
      <c r="I27" s="162">
        <v>9.653572440844119E-3</v>
      </c>
      <c r="J27" s="84"/>
      <c r="O27" s="8"/>
    </row>
    <row r="28" spans="1:15" ht="12.75" customHeight="1" x14ac:dyDescent="0.2">
      <c r="A28" s="131" t="s">
        <v>0</v>
      </c>
      <c r="B28" s="223">
        <v>62.84</v>
      </c>
      <c r="C28" s="256">
        <v>3.9746114420423503E-4</v>
      </c>
      <c r="D28" s="223">
        <v>22.22</v>
      </c>
      <c r="E28" s="256">
        <v>3.0706671904766087E-4</v>
      </c>
      <c r="F28" s="156">
        <v>1.74</v>
      </c>
      <c r="G28" s="256">
        <v>3.4608590269794846E-5</v>
      </c>
      <c r="H28" s="156">
        <v>86.8</v>
      </c>
      <c r="I28" s="162">
        <v>3.0918049060845739E-4</v>
      </c>
      <c r="J28" s="84"/>
      <c r="O28" s="8"/>
    </row>
    <row r="29" spans="1:15" ht="12.75" customHeight="1" x14ac:dyDescent="0.2">
      <c r="A29" s="131" t="s">
        <v>1</v>
      </c>
      <c r="B29" s="223">
        <v>2025.5049999999999</v>
      </c>
      <c r="C29" s="256">
        <v>3.8613212056946185E-2</v>
      </c>
      <c r="D29" s="223">
        <v>971.93499999999995</v>
      </c>
      <c r="E29" s="256">
        <v>4.4803132151204454E-2</v>
      </c>
      <c r="F29" s="156">
        <v>484.44599999999997</v>
      </c>
      <c r="G29" s="256">
        <v>4.7522986718566813E-2</v>
      </c>
      <c r="H29" s="156">
        <v>3481.8859999999995</v>
      </c>
      <c r="I29" s="162">
        <v>4.1282131238816654E-2</v>
      </c>
      <c r="J29" s="84"/>
      <c r="O29" s="8"/>
    </row>
    <row r="30" spans="1:15" ht="12.75" customHeight="1" x14ac:dyDescent="0.2">
      <c r="A30" s="131" t="s">
        <v>2</v>
      </c>
      <c r="B30" s="223">
        <v>1521.325</v>
      </c>
      <c r="C30" s="256">
        <v>9.9782002240909676E-2</v>
      </c>
      <c r="D30" s="223">
        <v>532.57600000000002</v>
      </c>
      <c r="E30" s="256">
        <v>8.6603877381205785E-2</v>
      </c>
      <c r="F30" s="156">
        <v>256.45699999999999</v>
      </c>
      <c r="G30" s="256">
        <v>8.8374937972101233E-2</v>
      </c>
      <c r="H30" s="156">
        <v>2310.3579999999997</v>
      </c>
      <c r="I30" s="162">
        <v>9.5084404170389533E-2</v>
      </c>
      <c r="J30" s="84"/>
    </row>
    <row r="31" spans="1:15" x14ac:dyDescent="0.2">
      <c r="A31" s="131" t="s">
        <v>6</v>
      </c>
      <c r="B31" s="223">
        <v>435.15999999999997</v>
      </c>
      <c r="C31" s="256">
        <v>1.0144801917357303E-2</v>
      </c>
      <c r="D31" s="223">
        <v>260.16000000000003</v>
      </c>
      <c r="E31" s="256">
        <v>8.5093230172183301E-3</v>
      </c>
      <c r="F31" s="156">
        <v>158.77000000000001</v>
      </c>
      <c r="G31" s="256">
        <v>6.4769346757263518E-3</v>
      </c>
      <c r="H31" s="156">
        <v>854.08999999999992</v>
      </c>
      <c r="I31" s="162">
        <v>8.7168462287252509E-3</v>
      </c>
      <c r="J31" s="84"/>
    </row>
    <row r="32" spans="1:15" x14ac:dyDescent="0.2">
      <c r="A32" s="131" t="s">
        <v>25</v>
      </c>
      <c r="B32" s="223">
        <v>153768.48399999994</v>
      </c>
      <c r="C32" s="256">
        <v>6.294673706364233E-2</v>
      </c>
      <c r="D32" s="223">
        <v>93933.630999999994</v>
      </c>
      <c r="E32" s="256">
        <v>6.7102932691280814E-2</v>
      </c>
      <c r="F32" s="156">
        <v>49688.225000000006</v>
      </c>
      <c r="G32" s="256">
        <v>6.169578230107553E-2</v>
      </c>
      <c r="H32" s="156">
        <v>297390.33999999997</v>
      </c>
      <c r="I32" s="162">
        <v>6.3981694537771486E-2</v>
      </c>
      <c r="J32" s="84"/>
    </row>
    <row r="33" spans="1:10" x14ac:dyDescent="0.2">
      <c r="A33" s="131" t="s">
        <v>5</v>
      </c>
      <c r="B33" s="223">
        <v>63636.183000000005</v>
      </c>
      <c r="C33" s="256">
        <v>4.6908923980932687E-2</v>
      </c>
      <c r="D33" s="223">
        <v>35051.981</v>
      </c>
      <c r="E33" s="256">
        <v>5.2085992992756916E-2</v>
      </c>
      <c r="F33" s="156">
        <v>19032.576000000001</v>
      </c>
      <c r="G33" s="256">
        <v>5.079944515189861E-2</v>
      </c>
      <c r="H33" s="156">
        <v>117720.74</v>
      </c>
      <c r="I33" s="162">
        <v>4.8964316914343185E-2</v>
      </c>
      <c r="J33" s="84"/>
    </row>
    <row r="34" spans="1:10" x14ac:dyDescent="0.2">
      <c r="A34" s="131" t="s">
        <v>3</v>
      </c>
      <c r="B34" s="223">
        <v>10371.780000000001</v>
      </c>
      <c r="C34" s="256">
        <v>9.2295335712851076E-2</v>
      </c>
      <c r="D34" s="223">
        <v>5773.77</v>
      </c>
      <c r="E34" s="256">
        <v>0.11834532865882781</v>
      </c>
      <c r="F34" s="156">
        <v>3052.1490000000003</v>
      </c>
      <c r="G34" s="256">
        <v>8.5884980412595846E-2</v>
      </c>
      <c r="H34" s="156">
        <v>19197.699000000001</v>
      </c>
      <c r="I34" s="162">
        <v>9.7598328680453178E-2</v>
      </c>
      <c r="J34" s="84"/>
    </row>
    <row r="35" spans="1:10" ht="11.45" customHeight="1" x14ac:dyDescent="0.2">
      <c r="A35" s="150" t="s">
        <v>318</v>
      </c>
      <c r="B35" s="64"/>
      <c r="C35" s="8"/>
      <c r="E35" s="10"/>
      <c r="F35" s="10"/>
      <c r="G35" s="10"/>
      <c r="I35" s="3"/>
    </row>
    <row r="36" spans="1:10" x14ac:dyDescent="0.2">
      <c r="A36" s="150"/>
      <c r="B36" s="64"/>
    </row>
    <row r="37" spans="1:10" x14ac:dyDescent="0.2">
      <c r="B37" s="8"/>
      <c r="C37" s="8"/>
    </row>
    <row r="38" spans="1:10" x14ac:dyDescent="0.2">
      <c r="A38" s="10" t="s">
        <v>163</v>
      </c>
      <c r="B38" s="86">
        <f>+I7</f>
        <v>7.8815359575302626E-2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 t="shared" ref="B39:B40" si="0">+I8</f>
        <v>3.801353232448957E-2</v>
      </c>
      <c r="C39" s="23"/>
      <c r="D39" s="10"/>
      <c r="E39" s="10"/>
      <c r="H39" s="87"/>
    </row>
    <row r="40" spans="1:10" x14ac:dyDescent="0.2">
      <c r="A40" s="10" t="s">
        <v>116</v>
      </c>
      <c r="B40" s="86">
        <f t="shared" si="0"/>
        <v>4.3402134565930076E-2</v>
      </c>
      <c r="C40" s="23"/>
      <c r="D40" s="10"/>
      <c r="E40" s="10"/>
      <c r="H40" s="87"/>
    </row>
    <row r="41" spans="1:10" x14ac:dyDescent="0.2">
      <c r="B41" s="8"/>
      <c r="C41" s="8"/>
      <c r="H41" s="87"/>
    </row>
  </sheetData>
  <mergeCells count="5">
    <mergeCell ref="B5:C5"/>
    <mergeCell ref="D5:E5"/>
    <mergeCell ref="F5:G5"/>
    <mergeCell ref="H5:I5"/>
    <mergeCell ref="A5:A6"/>
  </mergeCells>
  <conditionalFormatting sqref="C10:C25 C27:C34 E10:E25 E27:E34 G10:G25 G27:G34 I10:I25 I27:I34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{DDC7855E-897A-4F10-AF75-4E27822A60E4}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DC7855E-897A-4F10-AF75-4E27822A60E4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C27:C34 E10:E25 E27:E34 G10:G25 G27:G34 I10:I25 I27:I34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4"/>
  <dimension ref="A1:O41"/>
  <sheetViews>
    <sheetView showGridLines="0" zoomScaleNormal="100" zoomScaleSheetLayoutView="100" workbookViewId="0">
      <selection activeCell="A7" sqref="A7"/>
    </sheetView>
  </sheetViews>
  <sheetFormatPr defaultColWidth="9.140625" defaultRowHeight="12" x14ac:dyDescent="0.2"/>
  <cols>
    <col min="1" max="1" width="31.710937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261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635.51610000000028</v>
      </c>
      <c r="C7" s="255">
        <v>1.7225727456317046E-2</v>
      </c>
      <c r="D7" s="221">
        <v>635.51670000000024</v>
      </c>
      <c r="E7" s="255">
        <v>1.7192120005955613E-2</v>
      </c>
      <c r="F7" s="155">
        <v>635.4046000000003</v>
      </c>
      <c r="G7" s="255">
        <v>1.7299177617125419E-2</v>
      </c>
      <c r="H7" s="155">
        <v>635.4046000000003</v>
      </c>
      <c r="I7" s="160">
        <v>1.7299177617125419E-2</v>
      </c>
      <c r="J7" s="10"/>
      <c r="O7" s="55"/>
    </row>
    <row r="8" spans="1:15" x14ac:dyDescent="0.2">
      <c r="A8" s="128" t="s">
        <v>308</v>
      </c>
      <c r="B8" s="221">
        <v>299609.96300000028</v>
      </c>
      <c r="C8" s="255">
        <v>2.7818709857135294E-2</v>
      </c>
      <c r="D8" s="221">
        <v>214922.36000000002</v>
      </c>
      <c r="E8" s="255">
        <v>2.6012228816982334E-2</v>
      </c>
      <c r="F8" s="155">
        <v>155229.96800000002</v>
      </c>
      <c r="G8" s="255">
        <v>2.2905499510931411E-2</v>
      </c>
      <c r="H8" s="155">
        <v>669762.29100000032</v>
      </c>
      <c r="I8" s="160">
        <v>2.5950303272455504E-2</v>
      </c>
      <c r="J8" s="10"/>
      <c r="O8" s="55"/>
    </row>
    <row r="9" spans="1:15" x14ac:dyDescent="0.2">
      <c r="A9" s="128" t="s">
        <v>309</v>
      </c>
      <c r="B9" s="221">
        <v>131457.25</v>
      </c>
      <c r="C9" s="255">
        <v>2.1288992676009498E-2</v>
      </c>
      <c r="D9" s="221">
        <v>76292.70199999999</v>
      </c>
      <c r="E9" s="255">
        <v>1.9759375961717916E-2</v>
      </c>
      <c r="F9" s="155">
        <v>45021.883000000002</v>
      </c>
      <c r="G9" s="255">
        <v>1.6876859130667929E-2</v>
      </c>
      <c r="H9" s="155">
        <v>252771.83499999999</v>
      </c>
      <c r="I9" s="161">
        <v>1.9897573795833456E-2</v>
      </c>
      <c r="J9" s="84"/>
      <c r="O9" s="86"/>
    </row>
    <row r="10" spans="1:15" x14ac:dyDescent="0.2">
      <c r="A10" s="131" t="s">
        <v>40</v>
      </c>
      <c r="B10" s="223">
        <v>55924.82</v>
      </c>
      <c r="C10" s="256">
        <v>6.4099719894726931E-2</v>
      </c>
      <c r="D10" s="223">
        <v>33113.150999999998</v>
      </c>
      <c r="E10" s="256">
        <v>5.0858269353314035E-2</v>
      </c>
      <c r="F10" s="156">
        <v>17944.671999999999</v>
      </c>
      <c r="G10" s="256">
        <v>4.0956130339482623E-2</v>
      </c>
      <c r="H10" s="156">
        <v>106982.64299999998</v>
      </c>
      <c r="I10" s="162">
        <v>5.4535777012870455E-2</v>
      </c>
      <c r="J10" s="84"/>
      <c r="O10" s="100"/>
    </row>
    <row r="11" spans="1:15" x14ac:dyDescent="0.2">
      <c r="A11" s="131" t="s">
        <v>39</v>
      </c>
      <c r="B11" s="223">
        <v>3375.7169999999996</v>
      </c>
      <c r="C11" s="256">
        <v>8.2517236022624202E-2</v>
      </c>
      <c r="D11" s="223">
        <v>2008.0739999999998</v>
      </c>
      <c r="E11" s="256">
        <v>5.867707417785796E-2</v>
      </c>
      <c r="F11" s="156">
        <v>1264.7530000000002</v>
      </c>
      <c r="G11" s="256">
        <v>4.8055868771294051E-2</v>
      </c>
      <c r="H11" s="156">
        <v>6648.5439999999999</v>
      </c>
      <c r="I11" s="162">
        <v>6.5535124336907905E-2</v>
      </c>
      <c r="J11" s="84"/>
      <c r="O11" s="100"/>
    </row>
    <row r="12" spans="1:15" x14ac:dyDescent="0.2">
      <c r="A12" s="131" t="s">
        <v>38</v>
      </c>
      <c r="B12" s="223">
        <v>0</v>
      </c>
      <c r="C12" s="256">
        <v>0</v>
      </c>
      <c r="D12" s="223">
        <v>0</v>
      </c>
      <c r="E12" s="256">
        <v>0</v>
      </c>
      <c r="F12" s="156">
        <v>0</v>
      </c>
      <c r="G12" s="256">
        <v>0</v>
      </c>
      <c r="H12" s="156">
        <v>0</v>
      </c>
      <c r="I12" s="162">
        <v>0</v>
      </c>
      <c r="J12" s="84"/>
      <c r="O12" s="100"/>
    </row>
    <row r="13" spans="1:15" x14ac:dyDescent="0.2">
      <c r="A13" s="131" t="s">
        <v>60</v>
      </c>
      <c r="B13" s="223">
        <v>414.81000000000006</v>
      </c>
      <c r="C13" s="256">
        <v>5.2807373707424929E-2</v>
      </c>
      <c r="D13" s="223">
        <v>133.69999999999999</v>
      </c>
      <c r="E13" s="256">
        <v>1.7688254892912633E-2</v>
      </c>
      <c r="F13" s="156">
        <v>129.22</v>
      </c>
      <c r="G13" s="256">
        <v>1.9143420097480036E-2</v>
      </c>
      <c r="H13" s="156">
        <v>677.73</v>
      </c>
      <c r="I13" s="162">
        <v>3.0578045664351839E-2</v>
      </c>
      <c r="J13" s="84"/>
      <c r="O13" s="100"/>
    </row>
    <row r="14" spans="1:15" x14ac:dyDescent="0.2">
      <c r="A14" s="131" t="s">
        <v>61</v>
      </c>
      <c r="B14" s="223">
        <v>198.26000000000002</v>
      </c>
      <c r="C14" s="256">
        <v>6.4035378690811454E-2</v>
      </c>
      <c r="D14" s="223">
        <v>428.35</v>
      </c>
      <c r="E14" s="256">
        <v>0.12927640523769388</v>
      </c>
      <c r="F14" s="156">
        <v>297.39999999999998</v>
      </c>
      <c r="G14" s="256">
        <v>7.0298537133299394E-2</v>
      </c>
      <c r="H14" s="156">
        <v>924.01</v>
      </c>
      <c r="I14" s="162">
        <v>8.6842449295225693E-2</v>
      </c>
      <c r="J14" s="84"/>
      <c r="O14" s="100"/>
    </row>
    <row r="15" spans="1:15" x14ac:dyDescent="0.2">
      <c r="A15" s="131" t="s">
        <v>62</v>
      </c>
      <c r="B15" s="223">
        <v>19.2</v>
      </c>
      <c r="C15" s="256">
        <v>0.23961063272182698</v>
      </c>
      <c r="D15" s="223">
        <v>22.4</v>
      </c>
      <c r="E15" s="256">
        <v>0.23759267705427506</v>
      </c>
      <c r="F15" s="156">
        <v>26.21</v>
      </c>
      <c r="G15" s="256">
        <v>0.2384548200443975</v>
      </c>
      <c r="H15" s="156">
        <v>67.81</v>
      </c>
      <c r="I15" s="162">
        <v>0.23849468038336408</v>
      </c>
      <c r="J15" s="84"/>
      <c r="O15" s="100"/>
    </row>
    <row r="16" spans="1:15" x14ac:dyDescent="0.2">
      <c r="A16" s="131" t="s">
        <v>37</v>
      </c>
      <c r="B16" s="223">
        <v>11651.573</v>
      </c>
      <c r="C16" s="256">
        <v>4.4473525041109204E-3</v>
      </c>
      <c r="D16" s="223">
        <v>246</v>
      </c>
      <c r="E16" s="256">
        <v>1.6680093757911988E-4</v>
      </c>
      <c r="F16" s="156">
        <v>0</v>
      </c>
      <c r="G16" s="256">
        <v>0</v>
      </c>
      <c r="H16" s="156">
        <v>11897.573</v>
      </c>
      <c r="I16" s="162">
        <v>2.3794474648415583E-3</v>
      </c>
      <c r="J16" s="84"/>
      <c r="O16" s="100"/>
    </row>
    <row r="17" spans="1:15" x14ac:dyDescent="0.2">
      <c r="A17" s="131" t="s">
        <v>72</v>
      </c>
      <c r="B17" s="223">
        <v>3735.5</v>
      </c>
      <c r="C17" s="256">
        <v>4.1884742785856216E-2</v>
      </c>
      <c r="D17" s="223">
        <v>1639.28</v>
      </c>
      <c r="E17" s="256">
        <v>3.3427733387276226E-2</v>
      </c>
      <c r="F17" s="156">
        <v>1051.8399999999999</v>
      </c>
      <c r="G17" s="256">
        <v>3.1981299647726516E-2</v>
      </c>
      <c r="H17" s="156">
        <v>6426.62</v>
      </c>
      <c r="I17" s="162">
        <v>3.7557543522457201E-2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223">
        <v>0</v>
      </c>
      <c r="E18" s="256">
        <v>0</v>
      </c>
      <c r="F18" s="156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1300.066</v>
      </c>
      <c r="C19" s="256">
        <v>1.9204825850912294E-2</v>
      </c>
      <c r="D19" s="223">
        <v>1203.972</v>
      </c>
      <c r="E19" s="256">
        <v>9.9361708319034622E-3</v>
      </c>
      <c r="F19" s="156">
        <v>1161.6120000000001</v>
      </c>
      <c r="G19" s="256">
        <v>8.8845477566010592E-3</v>
      </c>
      <c r="H19" s="156">
        <v>3665.65</v>
      </c>
      <c r="I19" s="162">
        <v>1.1469113408357403E-2</v>
      </c>
      <c r="J19" s="84"/>
      <c r="O19" s="100"/>
    </row>
    <row r="20" spans="1:15" x14ac:dyDescent="0.2">
      <c r="A20" s="131" t="s">
        <v>34</v>
      </c>
      <c r="B20" s="223">
        <v>0</v>
      </c>
      <c r="C20" s="256">
        <v>0</v>
      </c>
      <c r="D20" s="223">
        <v>0</v>
      </c>
      <c r="E20" s="256">
        <v>0</v>
      </c>
      <c r="F20" s="156">
        <v>0</v>
      </c>
      <c r="G20" s="256">
        <v>0</v>
      </c>
      <c r="H20" s="156">
        <v>0</v>
      </c>
      <c r="I20" s="162">
        <v>0</v>
      </c>
      <c r="J20" s="84"/>
      <c r="O20" s="100"/>
    </row>
    <row r="21" spans="1:15" x14ac:dyDescent="0.2">
      <c r="A21" s="131" t="s">
        <v>33</v>
      </c>
      <c r="B21" s="223">
        <v>1017.362</v>
      </c>
      <c r="C21" s="256">
        <v>3.4077196354492102E-3</v>
      </c>
      <c r="D21" s="223">
        <v>351.75400000000002</v>
      </c>
      <c r="E21" s="256">
        <v>1.4276548871656912E-3</v>
      </c>
      <c r="F21" s="156">
        <v>354.68099999999998</v>
      </c>
      <c r="G21" s="256">
        <v>1.7973274098518541E-3</v>
      </c>
      <c r="H21" s="156">
        <v>1723.797</v>
      </c>
      <c r="I21" s="162">
        <v>2.3223310210646864E-3</v>
      </c>
      <c r="J21" s="84"/>
      <c r="O21" s="100"/>
    </row>
    <row r="22" spans="1:15" x14ac:dyDescent="0.2">
      <c r="A22" s="131" t="s">
        <v>32</v>
      </c>
      <c r="B22" s="223">
        <v>0</v>
      </c>
      <c r="C22" s="256">
        <v>0</v>
      </c>
      <c r="D22" s="223">
        <v>0</v>
      </c>
      <c r="E22" s="256">
        <v>0</v>
      </c>
      <c r="F22" s="156">
        <v>0</v>
      </c>
      <c r="G22" s="256">
        <v>0</v>
      </c>
      <c r="H22" s="156">
        <v>0</v>
      </c>
      <c r="I22" s="162">
        <v>0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223">
        <v>0</v>
      </c>
      <c r="E23" s="256">
        <v>0</v>
      </c>
      <c r="F23" s="156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13</v>
      </c>
      <c r="C24" s="256">
        <v>2.0266498215690733E-3</v>
      </c>
      <c r="D24" s="223">
        <v>8</v>
      </c>
      <c r="E24" s="256">
        <v>3.6658840004325749E-3</v>
      </c>
      <c r="F24" s="156">
        <v>0</v>
      </c>
      <c r="G24" s="256">
        <v>0</v>
      </c>
      <c r="H24" s="156">
        <v>21</v>
      </c>
      <c r="I24" s="162">
        <v>1.7041488802889784E-3</v>
      </c>
      <c r="J24" s="84"/>
      <c r="O24" s="100"/>
    </row>
    <row r="25" spans="1:15" x14ac:dyDescent="0.2">
      <c r="A25" s="131" t="s">
        <v>30</v>
      </c>
      <c r="B25" s="223">
        <v>53806.94200000001</v>
      </c>
      <c r="C25" s="256">
        <v>3.3934914296769751E-2</v>
      </c>
      <c r="D25" s="223">
        <v>37138.021000000001</v>
      </c>
      <c r="E25" s="256">
        <v>4.0758642562195982E-2</v>
      </c>
      <c r="F25" s="156">
        <v>22791.495000000003</v>
      </c>
      <c r="G25" s="256">
        <v>3.3300832693410685E-2</v>
      </c>
      <c r="H25" s="156">
        <v>113736.45800000001</v>
      </c>
      <c r="I25" s="162">
        <v>3.5752984749695162E-2</v>
      </c>
      <c r="J25" s="84"/>
      <c r="O25" s="81"/>
    </row>
    <row r="26" spans="1:15" ht="13.5" customHeight="1" x14ac:dyDescent="0.2">
      <c r="A26" s="129" t="s">
        <v>311</v>
      </c>
      <c r="B26" s="221">
        <v>115293.27399999999</v>
      </c>
      <c r="C26" s="255">
        <v>2.1126811852370593E-2</v>
      </c>
      <c r="D26" s="221">
        <v>63496.637999999999</v>
      </c>
      <c r="E26" s="255">
        <v>1.9687037629025857E-2</v>
      </c>
      <c r="F26" s="155">
        <v>36958.030999999995</v>
      </c>
      <c r="G26" s="255">
        <v>1.7241409850873725E-2</v>
      </c>
      <c r="H26" s="155">
        <v>215747.94299999997</v>
      </c>
      <c r="I26" s="161">
        <v>1.9928564302694157E-2</v>
      </c>
      <c r="J26" s="10"/>
      <c r="O26" s="8"/>
    </row>
    <row r="27" spans="1:15" ht="12.75" customHeight="1" x14ac:dyDescent="0.2">
      <c r="A27" s="131" t="s">
        <v>26</v>
      </c>
      <c r="B27" s="223">
        <v>13040.821</v>
      </c>
      <c r="C27" s="256">
        <v>1.0214478769431807E-2</v>
      </c>
      <c r="D27" s="223">
        <v>9509.016999999998</v>
      </c>
      <c r="E27" s="256">
        <v>9.7736072651248406E-3</v>
      </c>
      <c r="F27" s="156">
        <v>5011.3389999999999</v>
      </c>
      <c r="G27" s="256">
        <v>5.9651483424002123E-3</v>
      </c>
      <c r="H27" s="156">
        <v>27561.176999999996</v>
      </c>
      <c r="I27" s="162">
        <v>8.9202522164418801E-3</v>
      </c>
      <c r="J27" s="84"/>
      <c r="O27" s="8"/>
    </row>
    <row r="28" spans="1:15" ht="12.75" customHeight="1" x14ac:dyDescent="0.2">
      <c r="A28" s="131" t="s">
        <v>0</v>
      </c>
      <c r="B28" s="223">
        <v>3872.19</v>
      </c>
      <c r="C28" s="256">
        <v>2.4491487396183908E-2</v>
      </c>
      <c r="D28" s="223">
        <v>1688.16</v>
      </c>
      <c r="E28" s="256">
        <v>2.3329331792416707E-2</v>
      </c>
      <c r="F28" s="156">
        <v>1067.1399999999999</v>
      </c>
      <c r="G28" s="256">
        <v>2.1225408632476364E-2</v>
      </c>
      <c r="H28" s="156">
        <v>6627.49</v>
      </c>
      <c r="I28" s="162">
        <v>2.3607034673993606E-2</v>
      </c>
      <c r="J28" s="84"/>
      <c r="O28" s="8"/>
    </row>
    <row r="29" spans="1:15" ht="12.75" customHeight="1" x14ac:dyDescent="0.2">
      <c r="A29" s="131" t="s">
        <v>1</v>
      </c>
      <c r="B29" s="223">
        <v>186.63000000000002</v>
      </c>
      <c r="C29" s="256">
        <v>3.55782077367761E-3</v>
      </c>
      <c r="D29" s="223">
        <v>38.28</v>
      </c>
      <c r="E29" s="256">
        <v>1.7645870338531965E-3</v>
      </c>
      <c r="F29" s="156">
        <v>11.15</v>
      </c>
      <c r="G29" s="256">
        <v>1.0937881660949209E-3</v>
      </c>
      <c r="H29" s="156">
        <v>236.06000000000003</v>
      </c>
      <c r="I29" s="162">
        <v>2.7987877547498859E-3</v>
      </c>
      <c r="J29" s="84"/>
      <c r="O29" s="8"/>
    </row>
    <row r="30" spans="1:15" ht="12.75" customHeight="1" x14ac:dyDescent="0.2">
      <c r="A30" s="131" t="s">
        <v>2</v>
      </c>
      <c r="B30" s="223">
        <v>276.07</v>
      </c>
      <c r="C30" s="256">
        <v>1.8107121988166851E-2</v>
      </c>
      <c r="D30" s="223">
        <v>71.48</v>
      </c>
      <c r="E30" s="256">
        <v>1.1623590164049057E-2</v>
      </c>
      <c r="F30" s="156">
        <v>45.839999999999996</v>
      </c>
      <c r="G30" s="256">
        <v>1.5796438220212827E-2</v>
      </c>
      <c r="H30" s="156">
        <v>393.39</v>
      </c>
      <c r="I30" s="162">
        <v>1.6190241406998197E-2</v>
      </c>
      <c r="J30" s="84"/>
    </row>
    <row r="31" spans="1:15" x14ac:dyDescent="0.2">
      <c r="A31" s="131" t="s">
        <v>6</v>
      </c>
      <c r="B31" s="223">
        <v>5699.9430000000002</v>
      </c>
      <c r="C31" s="256">
        <v>0.13288168185317431</v>
      </c>
      <c r="D31" s="223">
        <v>3697.2040000000002</v>
      </c>
      <c r="E31" s="256">
        <v>0.12092828681023861</v>
      </c>
      <c r="F31" s="156">
        <v>2364.34</v>
      </c>
      <c r="G31" s="256">
        <v>9.6451947667738513E-2</v>
      </c>
      <c r="H31" s="156">
        <v>11761.487000000001</v>
      </c>
      <c r="I31" s="162">
        <v>0.12003778711863046</v>
      </c>
      <c r="J31" s="84"/>
    </row>
    <row r="32" spans="1:15" x14ac:dyDescent="0.2">
      <c r="A32" s="131" t="s">
        <v>25</v>
      </c>
      <c r="B32" s="223">
        <v>54614.158000000003</v>
      </c>
      <c r="C32" s="256">
        <v>2.2356876741909087E-2</v>
      </c>
      <c r="D32" s="223">
        <v>37847.773000000001</v>
      </c>
      <c r="E32" s="256">
        <v>2.7037138212339263E-2</v>
      </c>
      <c r="F32" s="156">
        <v>22381.352999999999</v>
      </c>
      <c r="G32" s="256">
        <v>2.7789986104183102E-2</v>
      </c>
      <c r="H32" s="156">
        <v>114843.28400000001</v>
      </c>
      <c r="I32" s="162">
        <v>2.4707823114236131E-2</v>
      </c>
      <c r="J32" s="84"/>
    </row>
    <row r="33" spans="1:10" x14ac:dyDescent="0.2">
      <c r="A33" s="131" t="s">
        <v>5</v>
      </c>
      <c r="B33" s="223">
        <v>37522.421999999991</v>
      </c>
      <c r="C33" s="256">
        <v>2.7659365445889105E-2</v>
      </c>
      <c r="D33" s="223">
        <v>10560.324000000002</v>
      </c>
      <c r="E33" s="256">
        <v>1.5692264635920085E-2</v>
      </c>
      <c r="F33" s="156">
        <v>6037.8689999999997</v>
      </c>
      <c r="G33" s="256">
        <v>1.6115548158055371E-2</v>
      </c>
      <c r="H33" s="156">
        <v>54120.614999999991</v>
      </c>
      <c r="I33" s="162">
        <v>2.2510722787328345E-2</v>
      </c>
      <c r="J33" s="84"/>
    </row>
    <row r="34" spans="1:10" x14ac:dyDescent="0.2">
      <c r="A34" s="131" t="s">
        <v>3</v>
      </c>
      <c r="B34" s="223">
        <v>81.039999999999992</v>
      </c>
      <c r="C34" s="256">
        <v>7.2115046849908593E-4</v>
      </c>
      <c r="D34" s="223">
        <v>84.4</v>
      </c>
      <c r="E34" s="256">
        <v>1.7299521350530186E-3</v>
      </c>
      <c r="F34" s="156">
        <v>39</v>
      </c>
      <c r="G34" s="256">
        <v>1.0974281518009894E-3</v>
      </c>
      <c r="H34" s="156">
        <v>204.44</v>
      </c>
      <c r="I34" s="162">
        <v>1.0393434294095269E-3</v>
      </c>
      <c r="J34" s="84"/>
    </row>
    <row r="35" spans="1:10" ht="11.45" customHeight="1" x14ac:dyDescent="0.2">
      <c r="A35" s="150" t="s">
        <v>318</v>
      </c>
      <c r="B35" s="64"/>
      <c r="C35" s="8"/>
      <c r="E35" s="10"/>
      <c r="F35" s="10"/>
      <c r="G35" s="10"/>
      <c r="I35" s="3"/>
    </row>
    <row r="36" spans="1:10" x14ac:dyDescent="0.2">
      <c r="A36" s="150"/>
      <c r="B36" s="64"/>
    </row>
    <row r="37" spans="1:10" x14ac:dyDescent="0.2">
      <c r="B37" s="8"/>
      <c r="C37" s="8"/>
    </row>
    <row r="38" spans="1:10" x14ac:dyDescent="0.2">
      <c r="A38" s="10" t="s">
        <v>163</v>
      </c>
      <c r="B38" s="86">
        <f>+I7</f>
        <v>1.7299177617125419E-2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 t="shared" ref="B39:B40" si="0">+I8</f>
        <v>2.5950303272455504E-2</v>
      </c>
      <c r="C39" s="23"/>
      <c r="D39" s="10"/>
      <c r="E39" s="10"/>
      <c r="H39" s="87"/>
    </row>
    <row r="40" spans="1:10" x14ac:dyDescent="0.2">
      <c r="A40" s="10" t="s">
        <v>116</v>
      </c>
      <c r="B40" s="86">
        <f t="shared" si="0"/>
        <v>1.9897573795833456E-2</v>
      </c>
      <c r="C40" s="23"/>
      <c r="D40" s="10"/>
      <c r="E40" s="10"/>
      <c r="H40" s="87"/>
    </row>
    <row r="41" spans="1:10" x14ac:dyDescent="0.2">
      <c r="B41" s="8"/>
      <c r="C41" s="8"/>
      <c r="H41" s="87"/>
    </row>
  </sheetData>
  <mergeCells count="5">
    <mergeCell ref="B5:C5"/>
    <mergeCell ref="D5:E5"/>
    <mergeCell ref="F5:G5"/>
    <mergeCell ref="H5:I5"/>
    <mergeCell ref="A5:A6"/>
  </mergeCells>
  <conditionalFormatting sqref="I10:I25 C10:C25 C27:C34 E10:E25 E27:E34 G10:G25 G27:G34 I10:I25 I27:I34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{5A266521-9702-49CC-8735-2801FAA5A20F}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A266521-9702-49CC-8735-2801FAA5A20F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I10:I25 C10:C25 C27:C34 E10:E25 E27:E34 G10:G25 G27:G34 I10:I25 I27:I34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5"/>
  <dimension ref="A1:O42"/>
  <sheetViews>
    <sheetView showGridLines="0" zoomScaleNormal="100" zoomScaleSheetLayoutView="100" workbookViewId="0">
      <selection activeCell="M32" sqref="M32"/>
    </sheetView>
  </sheetViews>
  <sheetFormatPr defaultColWidth="9.140625" defaultRowHeight="12" x14ac:dyDescent="0.2"/>
  <cols>
    <col min="1" max="1" width="33.2851562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262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960.33709999999962</v>
      </c>
      <c r="C7" s="255">
        <v>2.6030033150678443E-2</v>
      </c>
      <c r="D7" s="221">
        <v>960.33709999999962</v>
      </c>
      <c r="E7" s="255">
        <v>2.5979223943873364E-2</v>
      </c>
      <c r="F7" s="155">
        <v>959.58609999999965</v>
      </c>
      <c r="G7" s="255">
        <v>2.6125165576114273E-2</v>
      </c>
      <c r="H7" s="155">
        <v>959.58609999999965</v>
      </c>
      <c r="I7" s="160">
        <v>2.6125165576114273E-2</v>
      </c>
      <c r="J7" s="10"/>
      <c r="O7" s="55"/>
    </row>
    <row r="8" spans="1:15" x14ac:dyDescent="0.2">
      <c r="A8" s="128" t="s">
        <v>308</v>
      </c>
      <c r="B8" s="221">
        <v>310341.701</v>
      </c>
      <c r="C8" s="255">
        <v>2.881514903657869E-2</v>
      </c>
      <c r="D8" s="221">
        <v>223077.30600000007</v>
      </c>
      <c r="E8" s="255">
        <v>2.6999228593748863E-2</v>
      </c>
      <c r="F8" s="155">
        <v>182519.731</v>
      </c>
      <c r="G8" s="255">
        <v>2.6932335701801032E-2</v>
      </c>
      <c r="H8" s="155">
        <v>715938.73800000013</v>
      </c>
      <c r="I8" s="160">
        <v>2.7739434759546738E-2</v>
      </c>
      <c r="J8" s="10"/>
      <c r="O8" s="55"/>
    </row>
    <row r="9" spans="1:15" x14ac:dyDescent="0.2">
      <c r="A9" s="128" t="s">
        <v>309</v>
      </c>
      <c r="B9" s="221">
        <v>227202.99799999999</v>
      </c>
      <c r="C9" s="255">
        <v>3.6794645866921764E-2</v>
      </c>
      <c r="D9" s="221">
        <v>151552.628</v>
      </c>
      <c r="E9" s="255">
        <v>3.925126881255795E-2</v>
      </c>
      <c r="F9" s="155">
        <v>111524.921</v>
      </c>
      <c r="G9" s="255">
        <v>4.1806123064107942E-2</v>
      </c>
      <c r="H9" s="155">
        <v>490280.54700000002</v>
      </c>
      <c r="I9" s="161">
        <v>3.85936722918283E-2</v>
      </c>
      <c r="J9" s="84"/>
      <c r="O9" s="86"/>
    </row>
    <row r="10" spans="1:15" x14ac:dyDescent="0.2">
      <c r="A10" s="131" t="s">
        <v>40</v>
      </c>
      <c r="B10" s="223">
        <v>66713.75</v>
      </c>
      <c r="C10" s="256">
        <v>7.6465738971119412E-2</v>
      </c>
      <c r="D10" s="223">
        <v>58841.917999999998</v>
      </c>
      <c r="E10" s="256">
        <v>9.0374912218701794E-2</v>
      </c>
      <c r="F10" s="156">
        <v>7313.6949999999997</v>
      </c>
      <c r="G10" s="256">
        <v>1.6692455882348942E-2</v>
      </c>
      <c r="H10" s="156">
        <v>132869.36300000001</v>
      </c>
      <c r="I10" s="162">
        <v>6.7731865181253209E-2</v>
      </c>
      <c r="J10" s="84"/>
      <c r="O10" s="100"/>
    </row>
    <row r="11" spans="1:15" x14ac:dyDescent="0.2">
      <c r="A11" s="131" t="s">
        <v>39</v>
      </c>
      <c r="B11" s="223">
        <v>3050</v>
      </c>
      <c r="C11" s="256">
        <v>7.4555292955245905E-2</v>
      </c>
      <c r="D11" s="223">
        <v>2228</v>
      </c>
      <c r="E11" s="256">
        <v>6.5103438054706933E-2</v>
      </c>
      <c r="F11" s="156">
        <v>866</v>
      </c>
      <c r="G11" s="256">
        <v>3.290475085328174E-2</v>
      </c>
      <c r="H11" s="156">
        <v>6144</v>
      </c>
      <c r="I11" s="162">
        <v>6.0561801790882656E-2</v>
      </c>
      <c r="J11" s="84"/>
      <c r="O11" s="100"/>
    </row>
    <row r="12" spans="1:15" x14ac:dyDescent="0.2">
      <c r="A12" s="131" t="s">
        <v>38</v>
      </c>
      <c r="B12" s="223">
        <v>0</v>
      </c>
      <c r="C12" s="256">
        <v>0</v>
      </c>
      <c r="D12" s="223">
        <v>0</v>
      </c>
      <c r="E12" s="256">
        <v>0</v>
      </c>
      <c r="F12" s="156">
        <v>98.35</v>
      </c>
      <c r="G12" s="256">
        <v>7.8553885821116252E-4</v>
      </c>
      <c r="H12" s="156">
        <v>98.35</v>
      </c>
      <c r="I12" s="162">
        <v>1.299698841739844E-4</v>
      </c>
      <c r="J12" s="84"/>
      <c r="O12" s="100"/>
    </row>
    <row r="13" spans="1:15" x14ac:dyDescent="0.2">
      <c r="A13" s="131" t="s">
        <v>60</v>
      </c>
      <c r="B13" s="223">
        <v>510.1</v>
      </c>
      <c r="C13" s="256">
        <v>6.4938264092373521E-2</v>
      </c>
      <c r="D13" s="223">
        <v>239.1</v>
      </c>
      <c r="E13" s="256">
        <v>3.1632473783810101E-2</v>
      </c>
      <c r="F13" s="156">
        <v>487.1</v>
      </c>
      <c r="G13" s="256">
        <v>7.2161893897868187E-2</v>
      </c>
      <c r="H13" s="156">
        <v>1236.3000000000002</v>
      </c>
      <c r="I13" s="162">
        <v>5.5779791148153665E-2</v>
      </c>
      <c r="J13" s="84"/>
      <c r="O13" s="100"/>
    </row>
    <row r="14" spans="1:15" x14ac:dyDescent="0.2">
      <c r="A14" s="131" t="s">
        <v>61</v>
      </c>
      <c r="B14" s="223">
        <v>0</v>
      </c>
      <c r="C14" s="256">
        <v>0</v>
      </c>
      <c r="D14" s="223">
        <v>0</v>
      </c>
      <c r="E14" s="256">
        <v>0</v>
      </c>
      <c r="F14" s="156">
        <v>0</v>
      </c>
      <c r="G14" s="256">
        <v>0</v>
      </c>
      <c r="H14" s="156">
        <v>0</v>
      </c>
      <c r="I14" s="162">
        <v>0</v>
      </c>
      <c r="J14" s="84"/>
      <c r="O14" s="100"/>
    </row>
    <row r="15" spans="1:15" x14ac:dyDescent="0.2">
      <c r="A15" s="131" t="s">
        <v>62</v>
      </c>
      <c r="B15" s="223">
        <v>0</v>
      </c>
      <c r="C15" s="256">
        <v>0</v>
      </c>
      <c r="D15" s="223">
        <v>0</v>
      </c>
      <c r="E15" s="256">
        <v>0</v>
      </c>
      <c r="F15" s="156">
        <v>5.9</v>
      </c>
      <c r="G15" s="256">
        <v>5.3677353615488185E-2</v>
      </c>
      <c r="H15" s="156">
        <v>5.9</v>
      </c>
      <c r="I15" s="162">
        <v>2.0750901257363927E-2</v>
      </c>
      <c r="J15" s="84"/>
      <c r="O15" s="100"/>
    </row>
    <row r="16" spans="1:15" x14ac:dyDescent="0.2">
      <c r="A16" s="131" t="s">
        <v>37</v>
      </c>
      <c r="B16" s="223">
        <v>78018.58</v>
      </c>
      <c r="C16" s="256">
        <v>2.9779337702315237E-2</v>
      </c>
      <c r="D16" s="223">
        <v>42682.83</v>
      </c>
      <c r="E16" s="256">
        <v>2.8941203506220269E-2</v>
      </c>
      <c r="F16" s="156">
        <v>69955.88</v>
      </c>
      <c r="G16" s="256">
        <v>7.7261791895514589E-2</v>
      </c>
      <c r="H16" s="156">
        <v>190657.29</v>
      </c>
      <c r="I16" s="162">
        <v>3.8130382166519323E-2</v>
      </c>
      <c r="J16" s="84"/>
      <c r="O16" s="100"/>
    </row>
    <row r="17" spans="1:15" x14ac:dyDescent="0.2">
      <c r="A17" s="131" t="s">
        <v>72</v>
      </c>
      <c r="B17" s="223">
        <v>0</v>
      </c>
      <c r="C17" s="256">
        <v>0</v>
      </c>
      <c r="D17" s="223">
        <v>0</v>
      </c>
      <c r="E17" s="256">
        <v>0</v>
      </c>
      <c r="F17" s="156">
        <v>0</v>
      </c>
      <c r="G17" s="256">
        <v>0</v>
      </c>
      <c r="H17" s="156">
        <v>0</v>
      </c>
      <c r="I17" s="162">
        <v>0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223">
        <v>0</v>
      </c>
      <c r="E18" s="256">
        <v>0</v>
      </c>
      <c r="F18" s="156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0</v>
      </c>
      <c r="C19" s="256">
        <v>0</v>
      </c>
      <c r="D19" s="223">
        <v>0</v>
      </c>
      <c r="E19" s="256">
        <v>0</v>
      </c>
      <c r="F19" s="156">
        <v>0</v>
      </c>
      <c r="G19" s="256">
        <v>0</v>
      </c>
      <c r="H19" s="156">
        <v>0</v>
      </c>
      <c r="I19" s="162">
        <v>0</v>
      </c>
      <c r="J19" s="84"/>
      <c r="O19" s="100"/>
    </row>
    <row r="20" spans="1:15" x14ac:dyDescent="0.2">
      <c r="A20" s="131" t="s">
        <v>34</v>
      </c>
      <c r="B20" s="223">
        <v>0</v>
      </c>
      <c r="C20" s="256">
        <v>0</v>
      </c>
      <c r="D20" s="223">
        <v>0</v>
      </c>
      <c r="E20" s="256">
        <v>0</v>
      </c>
      <c r="F20" s="156">
        <v>0</v>
      </c>
      <c r="G20" s="256">
        <v>0</v>
      </c>
      <c r="H20" s="156">
        <v>0</v>
      </c>
      <c r="I20" s="162">
        <v>0</v>
      </c>
      <c r="J20" s="84"/>
      <c r="O20" s="100"/>
    </row>
    <row r="21" spans="1:15" x14ac:dyDescent="0.2">
      <c r="A21" s="131" t="s">
        <v>33</v>
      </c>
      <c r="B21" s="223">
        <v>0</v>
      </c>
      <c r="C21" s="256">
        <v>0</v>
      </c>
      <c r="D21" s="223">
        <v>0</v>
      </c>
      <c r="E21" s="256">
        <v>0</v>
      </c>
      <c r="F21" s="156">
        <v>0</v>
      </c>
      <c r="G21" s="256">
        <v>0</v>
      </c>
      <c r="H21" s="156">
        <v>0</v>
      </c>
      <c r="I21" s="162">
        <v>0</v>
      </c>
      <c r="J21" s="84"/>
      <c r="O21" s="100"/>
    </row>
    <row r="22" spans="1:15" x14ac:dyDescent="0.2">
      <c r="A22" s="131" t="s">
        <v>32</v>
      </c>
      <c r="B22" s="223">
        <v>0</v>
      </c>
      <c r="C22" s="256">
        <v>0</v>
      </c>
      <c r="D22" s="223">
        <v>0</v>
      </c>
      <c r="E22" s="256">
        <v>0</v>
      </c>
      <c r="F22" s="156">
        <v>0</v>
      </c>
      <c r="G22" s="256">
        <v>0</v>
      </c>
      <c r="H22" s="156">
        <v>0</v>
      </c>
      <c r="I22" s="162">
        <v>0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223">
        <v>0</v>
      </c>
      <c r="E23" s="256">
        <v>0</v>
      </c>
      <c r="F23" s="156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16.309999999999999</v>
      </c>
      <c r="C24" s="256">
        <v>2.5426660453685833E-3</v>
      </c>
      <c r="D24" s="223">
        <v>0</v>
      </c>
      <c r="E24" s="256">
        <v>0</v>
      </c>
      <c r="F24" s="156">
        <v>3</v>
      </c>
      <c r="G24" s="256">
        <v>8.0514087818325862E-4</v>
      </c>
      <c r="H24" s="156">
        <v>19.309999999999999</v>
      </c>
      <c r="I24" s="162">
        <v>1.5670054703990556E-3</v>
      </c>
      <c r="J24" s="84"/>
      <c r="O24" s="100"/>
    </row>
    <row r="25" spans="1:15" x14ac:dyDescent="0.2">
      <c r="A25" s="131" t="s">
        <v>30</v>
      </c>
      <c r="B25" s="223">
        <v>78894.258000000002</v>
      </c>
      <c r="C25" s="256">
        <v>4.9756960425984466E-2</v>
      </c>
      <c r="D25" s="223">
        <v>47560.780000000006</v>
      </c>
      <c r="E25" s="256">
        <v>5.2197526410985649E-2</v>
      </c>
      <c r="F25" s="156">
        <v>32794.995999999999</v>
      </c>
      <c r="G25" s="256">
        <v>4.7917026723217244E-2</v>
      </c>
      <c r="H25" s="156">
        <v>159250.03399999999</v>
      </c>
      <c r="I25" s="162">
        <v>5.0060149024426577E-2</v>
      </c>
      <c r="J25" s="84"/>
      <c r="O25" s="81"/>
    </row>
    <row r="26" spans="1:15" ht="13.5" customHeight="1" x14ac:dyDescent="0.2">
      <c r="A26" s="129" t="s">
        <v>312</v>
      </c>
      <c r="B26" s="221">
        <v>86326.200000000012</v>
      </c>
      <c r="C26" s="255"/>
      <c r="D26" s="221">
        <v>42027</v>
      </c>
      <c r="E26" s="255"/>
      <c r="F26" s="155">
        <v>21660.5</v>
      </c>
      <c r="G26" s="255"/>
      <c r="H26" s="155">
        <v>150013.70000000001</v>
      </c>
      <c r="I26" s="161"/>
      <c r="J26" s="10"/>
      <c r="O26" s="8"/>
    </row>
    <row r="27" spans="1:15" ht="13.5" customHeight="1" x14ac:dyDescent="0.2">
      <c r="A27" s="129" t="s">
        <v>311</v>
      </c>
      <c r="B27" s="221">
        <v>253932.55899999998</v>
      </c>
      <c r="C27" s="255">
        <v>4.6531642402522069E-2</v>
      </c>
      <c r="D27" s="221">
        <v>143871.75899999999</v>
      </c>
      <c r="E27" s="255">
        <v>4.460722366414327E-2</v>
      </c>
      <c r="F27" s="155">
        <v>94401.187999999995</v>
      </c>
      <c r="G27" s="255">
        <v>4.4039401685587162E-2</v>
      </c>
      <c r="H27" s="155">
        <v>492205.50599999994</v>
      </c>
      <c r="I27" s="161">
        <v>4.5464855609126782E-2</v>
      </c>
      <c r="J27" s="10"/>
      <c r="O27" s="8"/>
    </row>
    <row r="28" spans="1:15" ht="12.75" customHeight="1" x14ac:dyDescent="0.2">
      <c r="A28" s="131" t="s">
        <v>26</v>
      </c>
      <c r="B28" s="223">
        <v>57313.370999999999</v>
      </c>
      <c r="C28" s="256">
        <v>4.4891821710003436E-2</v>
      </c>
      <c r="D28" s="223">
        <v>46231.688999999998</v>
      </c>
      <c r="E28" s="256">
        <v>4.7518094824038307E-2</v>
      </c>
      <c r="F28" s="156">
        <v>40858.707999999999</v>
      </c>
      <c r="G28" s="256">
        <v>4.8635355600332428E-2</v>
      </c>
      <c r="H28" s="156">
        <v>144403.76799999998</v>
      </c>
      <c r="I28" s="162">
        <v>4.6736684415348416E-2</v>
      </c>
      <c r="J28" s="84"/>
      <c r="O28" s="8"/>
    </row>
    <row r="29" spans="1:15" ht="12.75" customHeight="1" x14ac:dyDescent="0.2">
      <c r="A29" s="131" t="s">
        <v>0</v>
      </c>
      <c r="B29" s="223">
        <v>1117.8499999999999</v>
      </c>
      <c r="C29" s="256">
        <v>7.0703682375669007E-3</v>
      </c>
      <c r="D29" s="223">
        <v>591.30999999999995</v>
      </c>
      <c r="E29" s="256">
        <v>8.171540127816037E-3</v>
      </c>
      <c r="F29" s="156">
        <v>226.3</v>
      </c>
      <c r="G29" s="256">
        <v>4.5011057345141232E-3</v>
      </c>
      <c r="H29" s="156">
        <v>1935.4599999999998</v>
      </c>
      <c r="I29" s="162">
        <v>6.8940837828691806E-3</v>
      </c>
      <c r="J29" s="84"/>
      <c r="O29" s="8"/>
    </row>
    <row r="30" spans="1:15" ht="12.75" customHeight="1" x14ac:dyDescent="0.2">
      <c r="A30" s="131" t="s">
        <v>1</v>
      </c>
      <c r="B30" s="223">
        <v>1133.0999999999999</v>
      </c>
      <c r="C30" s="256">
        <v>2.1600850445555906E-2</v>
      </c>
      <c r="D30" s="223">
        <v>524.6</v>
      </c>
      <c r="E30" s="256">
        <v>2.4182402245543019E-2</v>
      </c>
      <c r="F30" s="156">
        <v>81</v>
      </c>
      <c r="G30" s="256">
        <v>7.9459050631110837E-3</v>
      </c>
      <c r="H30" s="156">
        <v>1738.6999999999998</v>
      </c>
      <c r="I30" s="162">
        <v>2.0614472037548189E-2</v>
      </c>
      <c r="J30" s="84"/>
      <c r="O30" s="8"/>
    </row>
    <row r="31" spans="1:15" ht="12.75" customHeight="1" x14ac:dyDescent="0.2">
      <c r="A31" s="131" t="s">
        <v>2</v>
      </c>
      <c r="B31" s="223">
        <v>451</v>
      </c>
      <c r="C31" s="256">
        <v>2.9580584694690656E-2</v>
      </c>
      <c r="D31" s="223">
        <v>189</v>
      </c>
      <c r="E31" s="256">
        <v>3.073389117242965E-2</v>
      </c>
      <c r="F31" s="156">
        <v>58</v>
      </c>
      <c r="G31" s="256">
        <v>1.9986767381595636E-2</v>
      </c>
      <c r="H31" s="156">
        <v>698</v>
      </c>
      <c r="I31" s="162">
        <v>2.8726679636200059E-2</v>
      </c>
      <c r="J31" s="84"/>
    </row>
    <row r="32" spans="1:15" x14ac:dyDescent="0.2">
      <c r="A32" s="131" t="s">
        <v>6</v>
      </c>
      <c r="B32" s="223">
        <v>76</v>
      </c>
      <c r="C32" s="256">
        <v>1.7717734757770819E-3</v>
      </c>
      <c r="D32" s="223">
        <v>49</v>
      </c>
      <c r="E32" s="256">
        <v>1.6026938339625543E-3</v>
      </c>
      <c r="F32" s="156">
        <v>29</v>
      </c>
      <c r="G32" s="256">
        <v>1.1830390224605669E-3</v>
      </c>
      <c r="H32" s="156">
        <v>154</v>
      </c>
      <c r="I32" s="162">
        <v>1.57172466510987E-3</v>
      </c>
      <c r="J32" s="84"/>
    </row>
    <row r="33" spans="1:10" x14ac:dyDescent="0.2">
      <c r="A33" s="131" t="s">
        <v>25</v>
      </c>
      <c r="B33" s="223">
        <v>111329.67</v>
      </c>
      <c r="C33" s="256">
        <v>4.5573964720053241E-2</v>
      </c>
      <c r="D33" s="223">
        <v>57213.637000000002</v>
      </c>
      <c r="E33" s="256">
        <v>4.0871440737070774E-2</v>
      </c>
      <c r="F33" s="156">
        <v>30498.601999999995</v>
      </c>
      <c r="G33" s="256">
        <v>3.786883329962272E-2</v>
      </c>
      <c r="H33" s="156">
        <v>199041.90899999999</v>
      </c>
      <c r="I33" s="162">
        <v>4.2822637150396047E-2</v>
      </c>
      <c r="J33" s="84"/>
    </row>
    <row r="34" spans="1:10" x14ac:dyDescent="0.2">
      <c r="A34" s="131" t="s">
        <v>5</v>
      </c>
      <c r="B34" s="223">
        <v>79401.891999999978</v>
      </c>
      <c r="C34" s="256">
        <v>5.8530495390809748E-2</v>
      </c>
      <c r="D34" s="223">
        <v>36596.158999999992</v>
      </c>
      <c r="E34" s="256">
        <v>5.4380586399262784E-2</v>
      </c>
      <c r="F34" s="156">
        <v>20361.492000000002</v>
      </c>
      <c r="G34" s="256">
        <v>5.4346426677335864E-2</v>
      </c>
      <c r="H34" s="156">
        <v>136359.54299999998</v>
      </c>
      <c r="I34" s="162">
        <v>5.6716869752492266E-2</v>
      </c>
      <c r="J34" s="84"/>
    </row>
    <row r="35" spans="1:10" x14ac:dyDescent="0.2">
      <c r="A35" s="131" t="s">
        <v>3</v>
      </c>
      <c r="B35" s="223">
        <v>3109.6759999999999</v>
      </c>
      <c r="C35" s="256">
        <v>2.767206693337073E-2</v>
      </c>
      <c r="D35" s="223">
        <v>2476.364</v>
      </c>
      <c r="E35" s="256">
        <v>5.0758189442753947E-2</v>
      </c>
      <c r="F35" s="156">
        <v>2288.0859999999998</v>
      </c>
      <c r="G35" s="256">
        <v>6.4384871542095337E-2</v>
      </c>
      <c r="H35" s="156">
        <v>7874.1260000000002</v>
      </c>
      <c r="I35" s="162">
        <v>4.0030919196061054E-2</v>
      </c>
      <c r="J35" s="84"/>
    </row>
    <row r="36" spans="1:10" ht="12" customHeight="1" x14ac:dyDescent="0.2">
      <c r="A36" s="150" t="s">
        <v>318</v>
      </c>
      <c r="B36" s="64"/>
      <c r="C36" s="8"/>
      <c r="E36" s="10"/>
      <c r="F36" s="10"/>
      <c r="G36" s="10"/>
      <c r="I36" s="3"/>
    </row>
    <row r="37" spans="1:10" x14ac:dyDescent="0.2">
      <c r="A37" s="150"/>
      <c r="B37" s="64" t="s">
        <v>201</v>
      </c>
    </row>
    <row r="38" spans="1:10" x14ac:dyDescent="0.2">
      <c r="A38" s="10" t="s">
        <v>163</v>
      </c>
      <c r="B38" s="86">
        <f>+I7</f>
        <v>2.6125165576114273E-2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 t="shared" ref="B39:B40" si="0">+I8</f>
        <v>2.7739434759546738E-2</v>
      </c>
      <c r="C39" s="23"/>
      <c r="D39" s="10"/>
      <c r="E39" s="10"/>
    </row>
    <row r="40" spans="1:10" x14ac:dyDescent="0.2">
      <c r="A40" s="10" t="s">
        <v>116</v>
      </c>
      <c r="B40" s="86">
        <f t="shared" si="0"/>
        <v>3.85936722918283E-2</v>
      </c>
      <c r="C40" s="23"/>
      <c r="D40" s="10"/>
      <c r="E40" s="10"/>
      <c r="H40" s="87"/>
    </row>
    <row r="41" spans="1:10" x14ac:dyDescent="0.2">
      <c r="B41" s="1"/>
      <c r="C41" s="1"/>
      <c r="H41" s="87"/>
    </row>
    <row r="42" spans="1:10" x14ac:dyDescent="0.2">
      <c r="B42" s="8"/>
      <c r="C42" s="8"/>
      <c r="H42" s="87"/>
    </row>
  </sheetData>
  <mergeCells count="5">
    <mergeCell ref="B5:C5"/>
    <mergeCell ref="D5:E5"/>
    <mergeCell ref="F5:G5"/>
    <mergeCell ref="H5:I5"/>
    <mergeCell ref="A5:A6"/>
  </mergeCells>
  <conditionalFormatting sqref="C10:C25 C28:C35 E10:E25 E28:E35 G10:G25 G28:G35 I10:I25 I28:I35">
    <cfRule type="dataBar" priority="1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{22CC47AD-DA4E-4964-99B9-A52F197068DC}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CC47AD-DA4E-4964-99B9-A52F197068DC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C28:C35 E10:E25 E28:E35 G10:G25 G28:G35 I10:I25 I28:I35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6"/>
  <dimension ref="A1:O41"/>
  <sheetViews>
    <sheetView showGridLines="0" topLeftCell="A4" zoomScaleNormal="100" zoomScaleSheetLayoutView="100" workbookViewId="0">
      <selection activeCell="O29" sqref="O29"/>
    </sheetView>
  </sheetViews>
  <sheetFormatPr defaultColWidth="9.140625" defaultRowHeight="12" x14ac:dyDescent="0.2"/>
  <cols>
    <col min="1" max="1" width="31.710937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263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375.92340000000013</v>
      </c>
      <c r="C7" s="255">
        <v>1.0189441357743818E-2</v>
      </c>
      <c r="D7" s="221">
        <v>375.55540000000013</v>
      </c>
      <c r="E7" s="255">
        <v>1.0159596916469171E-2</v>
      </c>
      <c r="F7" s="155">
        <v>375.01440000000014</v>
      </c>
      <c r="G7" s="255">
        <v>1.0209936652299524E-2</v>
      </c>
      <c r="H7" s="155">
        <v>375.01440000000014</v>
      </c>
      <c r="I7" s="160">
        <v>1.0209936652299524E-2</v>
      </c>
      <c r="J7" s="10"/>
      <c r="O7" s="55"/>
    </row>
    <row r="8" spans="1:15" x14ac:dyDescent="0.2">
      <c r="A8" s="128" t="s">
        <v>308</v>
      </c>
      <c r="B8" s="221">
        <v>177972.53099999999</v>
      </c>
      <c r="C8" s="255">
        <v>1.6524704829088115E-2</v>
      </c>
      <c r="D8" s="221">
        <v>99496.323000000004</v>
      </c>
      <c r="E8" s="255">
        <v>1.2042121258692589E-2</v>
      </c>
      <c r="F8" s="155">
        <v>102674.037</v>
      </c>
      <c r="G8" s="255">
        <v>1.5150425749548908E-2</v>
      </c>
      <c r="H8" s="155">
        <v>380142.891</v>
      </c>
      <c r="I8" s="160">
        <v>1.4728842517528344E-2</v>
      </c>
      <c r="J8" s="10"/>
      <c r="O8" s="55"/>
    </row>
    <row r="9" spans="1:15" x14ac:dyDescent="0.2">
      <c r="A9" s="128" t="s">
        <v>309</v>
      </c>
      <c r="B9" s="221">
        <v>149071.91500000004</v>
      </c>
      <c r="C9" s="255">
        <v>2.4141619474267958E-2</v>
      </c>
      <c r="D9" s="221">
        <v>71931.888000000006</v>
      </c>
      <c r="E9" s="255">
        <v>1.8629949934506E-2</v>
      </c>
      <c r="F9" s="155">
        <v>47159.718999999997</v>
      </c>
      <c r="G9" s="255">
        <v>1.7678246247605497E-2</v>
      </c>
      <c r="H9" s="155">
        <v>268163.52200000006</v>
      </c>
      <c r="I9" s="161">
        <v>2.1109169335838424E-2</v>
      </c>
      <c r="J9" s="84"/>
      <c r="O9" s="86"/>
    </row>
    <row r="10" spans="1:15" x14ac:dyDescent="0.2">
      <c r="A10" s="131" t="s">
        <v>40</v>
      </c>
      <c r="B10" s="223">
        <v>467.87799999999999</v>
      </c>
      <c r="C10" s="256">
        <v>5.3627081401254469E-4</v>
      </c>
      <c r="D10" s="223">
        <v>268.245</v>
      </c>
      <c r="E10" s="256">
        <v>4.1199571924398632E-4</v>
      </c>
      <c r="F10" s="156">
        <v>127.627</v>
      </c>
      <c r="G10" s="256">
        <v>2.9129025299749967E-4</v>
      </c>
      <c r="H10" s="156">
        <v>863.75</v>
      </c>
      <c r="I10" s="162">
        <v>4.4030766182199166E-4</v>
      </c>
      <c r="J10" s="84"/>
      <c r="O10" s="100"/>
    </row>
    <row r="11" spans="1:15" x14ac:dyDescent="0.2">
      <c r="A11" s="131" t="s">
        <v>39</v>
      </c>
      <c r="B11" s="223">
        <v>700.2</v>
      </c>
      <c r="C11" s="256">
        <v>1.7115939713856783E-2</v>
      </c>
      <c r="D11" s="223">
        <v>586.85</v>
      </c>
      <c r="E11" s="256">
        <v>1.7148093636626911E-2</v>
      </c>
      <c r="F11" s="156">
        <v>484.16</v>
      </c>
      <c r="G11" s="256">
        <v>1.8396263479358993E-2</v>
      </c>
      <c r="H11" s="156">
        <v>1771.2100000000003</v>
      </c>
      <c r="I11" s="162">
        <v>1.745893049316883E-2</v>
      </c>
      <c r="J11" s="84"/>
      <c r="O11" s="100"/>
    </row>
    <row r="12" spans="1:15" x14ac:dyDescent="0.2">
      <c r="A12" s="131" t="s">
        <v>38</v>
      </c>
      <c r="B12" s="223">
        <v>0</v>
      </c>
      <c r="C12" s="256">
        <v>0</v>
      </c>
      <c r="D12" s="223">
        <v>0</v>
      </c>
      <c r="E12" s="256">
        <v>0</v>
      </c>
      <c r="F12" s="156">
        <v>0</v>
      </c>
      <c r="G12" s="256">
        <v>0</v>
      </c>
      <c r="H12" s="156">
        <v>0</v>
      </c>
      <c r="I12" s="162">
        <v>0</v>
      </c>
      <c r="J12" s="84"/>
      <c r="O12" s="100"/>
    </row>
    <row r="13" spans="1:15" x14ac:dyDescent="0.2">
      <c r="A13" s="131" t="s">
        <v>60</v>
      </c>
      <c r="B13" s="223">
        <v>3152.5</v>
      </c>
      <c r="C13" s="256">
        <v>0.40132891109823071</v>
      </c>
      <c r="D13" s="223">
        <v>2441.6999999999998</v>
      </c>
      <c r="E13" s="256">
        <v>0.32303225109966172</v>
      </c>
      <c r="F13" s="156">
        <v>1653.1</v>
      </c>
      <c r="G13" s="256">
        <v>0.24490007555443619</v>
      </c>
      <c r="H13" s="156">
        <v>7247.2999999999993</v>
      </c>
      <c r="I13" s="162">
        <v>0.32698607165575827</v>
      </c>
      <c r="J13" s="84"/>
      <c r="O13" s="100"/>
    </row>
    <row r="14" spans="1:15" x14ac:dyDescent="0.2">
      <c r="A14" s="131" t="s">
        <v>61</v>
      </c>
      <c r="B14" s="223">
        <v>0</v>
      </c>
      <c r="C14" s="256">
        <v>0</v>
      </c>
      <c r="D14" s="223">
        <v>0</v>
      </c>
      <c r="E14" s="256">
        <v>0</v>
      </c>
      <c r="F14" s="156">
        <v>0</v>
      </c>
      <c r="G14" s="256">
        <v>0</v>
      </c>
      <c r="H14" s="156">
        <v>0</v>
      </c>
      <c r="I14" s="162">
        <v>0</v>
      </c>
      <c r="J14" s="84"/>
      <c r="O14" s="100"/>
    </row>
    <row r="15" spans="1:15" x14ac:dyDescent="0.2">
      <c r="A15" s="131" t="s">
        <v>62</v>
      </c>
      <c r="B15" s="223">
        <v>0</v>
      </c>
      <c r="C15" s="256">
        <v>0</v>
      </c>
      <c r="D15" s="223">
        <v>0</v>
      </c>
      <c r="E15" s="256">
        <v>0</v>
      </c>
      <c r="F15" s="156">
        <v>0</v>
      </c>
      <c r="G15" s="256">
        <v>0</v>
      </c>
      <c r="H15" s="156">
        <v>0</v>
      </c>
      <c r="I15" s="162">
        <v>0</v>
      </c>
      <c r="J15" s="84"/>
      <c r="O15" s="100"/>
    </row>
    <row r="16" spans="1:15" x14ac:dyDescent="0.2">
      <c r="A16" s="131" t="s">
        <v>37</v>
      </c>
      <c r="B16" s="223">
        <v>4151.2199999999993</v>
      </c>
      <c r="C16" s="256">
        <v>1.5845018232401183E-3</v>
      </c>
      <c r="D16" s="223">
        <v>1944.9569999999999</v>
      </c>
      <c r="E16" s="256">
        <v>1.3187831347604563E-3</v>
      </c>
      <c r="F16" s="156">
        <v>852.71199999999999</v>
      </c>
      <c r="G16" s="256">
        <v>9.4176582570054202E-4</v>
      </c>
      <c r="H16" s="156">
        <v>6948.8889999999992</v>
      </c>
      <c r="I16" s="162">
        <v>1.3897385890816042E-3</v>
      </c>
      <c r="J16" s="84"/>
      <c r="O16" s="100"/>
    </row>
    <row r="17" spans="1:15" x14ac:dyDescent="0.2">
      <c r="A17" s="131" t="s">
        <v>72</v>
      </c>
      <c r="B17" s="223">
        <v>0</v>
      </c>
      <c r="C17" s="256">
        <v>0</v>
      </c>
      <c r="D17" s="223">
        <v>0</v>
      </c>
      <c r="E17" s="256">
        <v>0</v>
      </c>
      <c r="F17" s="156">
        <v>0</v>
      </c>
      <c r="G17" s="256">
        <v>0</v>
      </c>
      <c r="H17" s="156">
        <v>0</v>
      </c>
      <c r="I17" s="162">
        <v>0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223">
        <v>0</v>
      </c>
      <c r="E18" s="256">
        <v>0</v>
      </c>
      <c r="F18" s="156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281</v>
      </c>
      <c r="C19" s="256">
        <v>4.1509862300116718E-3</v>
      </c>
      <c r="D19" s="223">
        <v>284.39999999999998</v>
      </c>
      <c r="E19" s="256">
        <v>2.3471035743300875E-3</v>
      </c>
      <c r="F19" s="156">
        <v>14</v>
      </c>
      <c r="G19" s="256">
        <v>1.0707849832165543E-4</v>
      </c>
      <c r="H19" s="156">
        <v>579.4</v>
      </c>
      <c r="I19" s="162">
        <v>1.8128310964773719E-3</v>
      </c>
      <c r="J19" s="84"/>
      <c r="O19" s="100"/>
    </row>
    <row r="20" spans="1:15" x14ac:dyDescent="0.2">
      <c r="A20" s="131" t="s">
        <v>34</v>
      </c>
      <c r="B20" s="223">
        <v>0</v>
      </c>
      <c r="C20" s="256">
        <v>0</v>
      </c>
      <c r="D20" s="223">
        <v>0</v>
      </c>
      <c r="E20" s="256">
        <v>0</v>
      </c>
      <c r="F20" s="156">
        <v>0</v>
      </c>
      <c r="G20" s="256">
        <v>0</v>
      </c>
      <c r="H20" s="156">
        <v>0</v>
      </c>
      <c r="I20" s="162">
        <v>0</v>
      </c>
      <c r="J20" s="84"/>
      <c r="O20" s="100"/>
    </row>
    <row r="21" spans="1:15" x14ac:dyDescent="0.2">
      <c r="A21" s="131" t="s">
        <v>33</v>
      </c>
      <c r="B21" s="223">
        <v>53620.195</v>
      </c>
      <c r="C21" s="256">
        <v>0.17960430147589113</v>
      </c>
      <c r="D21" s="223">
        <v>19580.2</v>
      </c>
      <c r="E21" s="256">
        <v>7.9469652716619196E-2</v>
      </c>
      <c r="F21" s="156">
        <v>18567.615000000002</v>
      </c>
      <c r="G21" s="256">
        <v>9.4090417516236952E-2</v>
      </c>
      <c r="H21" s="156">
        <v>91768.010000000009</v>
      </c>
      <c r="I21" s="162">
        <v>0.12363155079419121</v>
      </c>
      <c r="J21" s="84"/>
      <c r="O21" s="100"/>
    </row>
    <row r="22" spans="1:15" x14ac:dyDescent="0.2">
      <c r="A22" s="131" t="s">
        <v>32</v>
      </c>
      <c r="B22" s="223">
        <v>0</v>
      </c>
      <c r="C22" s="256">
        <v>0</v>
      </c>
      <c r="D22" s="223">
        <v>0</v>
      </c>
      <c r="E22" s="256">
        <v>0</v>
      </c>
      <c r="F22" s="156">
        <v>0</v>
      </c>
      <c r="G22" s="256">
        <v>0</v>
      </c>
      <c r="H22" s="156">
        <v>0</v>
      </c>
      <c r="I22" s="162">
        <v>0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223">
        <v>0</v>
      </c>
      <c r="E23" s="256">
        <v>0</v>
      </c>
      <c r="F23" s="156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561</v>
      </c>
      <c r="C24" s="256">
        <v>8.7457734607711543E-2</v>
      </c>
      <c r="D24" s="223">
        <v>245</v>
      </c>
      <c r="E24" s="256">
        <v>0.11226769751324761</v>
      </c>
      <c r="F24" s="156">
        <v>144</v>
      </c>
      <c r="G24" s="256">
        <v>3.8646762152796416E-2</v>
      </c>
      <c r="H24" s="156">
        <v>950</v>
      </c>
      <c r="I24" s="162">
        <v>7.7092449346406175E-2</v>
      </c>
      <c r="J24" s="84"/>
      <c r="O24" s="100"/>
    </row>
    <row r="25" spans="1:15" x14ac:dyDescent="0.2">
      <c r="A25" s="131" t="s">
        <v>30</v>
      </c>
      <c r="B25" s="223">
        <v>86137.92200000002</v>
      </c>
      <c r="C25" s="256">
        <v>5.4325387991234257E-2</v>
      </c>
      <c r="D25" s="223">
        <v>46580.536000000015</v>
      </c>
      <c r="E25" s="256">
        <v>5.1121717475993207E-2</v>
      </c>
      <c r="F25" s="156">
        <v>25316.505000000001</v>
      </c>
      <c r="G25" s="256">
        <v>3.6990144674006457E-2</v>
      </c>
      <c r="H25" s="156">
        <v>158034.96300000005</v>
      </c>
      <c r="I25" s="162">
        <v>4.9678192212189692E-2</v>
      </c>
      <c r="J25" s="84"/>
      <c r="O25" s="81"/>
    </row>
    <row r="26" spans="1:15" ht="13.5" customHeight="1" x14ac:dyDescent="0.2">
      <c r="A26" s="129" t="s">
        <v>311</v>
      </c>
      <c r="B26" s="221">
        <v>91202.296999999991</v>
      </c>
      <c r="C26" s="255">
        <v>1.6712282532830348E-2</v>
      </c>
      <c r="D26" s="221">
        <v>49038.864999999991</v>
      </c>
      <c r="E26" s="255">
        <v>1.5204426737360784E-2</v>
      </c>
      <c r="F26" s="155">
        <v>25581.403000000002</v>
      </c>
      <c r="G26" s="255">
        <v>1.1934062550122618E-2</v>
      </c>
      <c r="H26" s="155">
        <v>165822.56499999997</v>
      </c>
      <c r="I26" s="161">
        <v>1.531697407395528E-2</v>
      </c>
      <c r="J26" s="10"/>
      <c r="O26" s="8"/>
    </row>
    <row r="27" spans="1:15" ht="12.75" customHeight="1" x14ac:dyDescent="0.2">
      <c r="A27" s="131" t="s">
        <v>26</v>
      </c>
      <c r="B27" s="223">
        <v>8194.5400000000009</v>
      </c>
      <c r="C27" s="256">
        <v>6.418534144074191E-3</v>
      </c>
      <c r="D27" s="223">
        <v>3364.357</v>
      </c>
      <c r="E27" s="256">
        <v>3.4579708941180377E-3</v>
      </c>
      <c r="F27" s="156">
        <v>1694.5260000000001</v>
      </c>
      <c r="G27" s="256">
        <v>2.0170455361439451E-3</v>
      </c>
      <c r="H27" s="156">
        <v>13253.423000000001</v>
      </c>
      <c r="I27" s="162">
        <v>4.2895075159958456E-3</v>
      </c>
      <c r="J27" s="84"/>
      <c r="O27" s="8"/>
    </row>
    <row r="28" spans="1:15" ht="12.75" customHeight="1" x14ac:dyDescent="0.2">
      <c r="A28" s="131" t="s">
        <v>0</v>
      </c>
      <c r="B28" s="223">
        <v>0</v>
      </c>
      <c r="C28" s="256">
        <v>0</v>
      </c>
      <c r="D28" s="223">
        <v>0</v>
      </c>
      <c r="E28" s="256">
        <v>0</v>
      </c>
      <c r="F28" s="156">
        <v>0</v>
      </c>
      <c r="G28" s="256">
        <v>0</v>
      </c>
      <c r="H28" s="156">
        <v>0</v>
      </c>
      <c r="I28" s="162">
        <v>0</v>
      </c>
      <c r="J28" s="84"/>
      <c r="O28" s="8"/>
    </row>
    <row r="29" spans="1:15" ht="12.75" customHeight="1" x14ac:dyDescent="0.2">
      <c r="A29" s="131" t="s">
        <v>1</v>
      </c>
      <c r="B29" s="223">
        <v>0</v>
      </c>
      <c r="C29" s="256">
        <v>0</v>
      </c>
      <c r="D29" s="223">
        <v>0</v>
      </c>
      <c r="E29" s="256">
        <v>0</v>
      </c>
      <c r="F29" s="156">
        <v>0</v>
      </c>
      <c r="G29" s="256">
        <v>0</v>
      </c>
      <c r="H29" s="156">
        <v>0</v>
      </c>
      <c r="I29" s="162">
        <v>0</v>
      </c>
      <c r="J29" s="84"/>
      <c r="O29" s="8"/>
    </row>
    <row r="30" spans="1:15" ht="12.75" customHeight="1" x14ac:dyDescent="0.2">
      <c r="A30" s="131" t="s">
        <v>2</v>
      </c>
      <c r="B30" s="223">
        <v>0</v>
      </c>
      <c r="C30" s="256">
        <v>0</v>
      </c>
      <c r="D30" s="223">
        <v>0</v>
      </c>
      <c r="E30" s="256">
        <v>0</v>
      </c>
      <c r="F30" s="156">
        <v>0</v>
      </c>
      <c r="G30" s="256">
        <v>0</v>
      </c>
      <c r="H30" s="156">
        <v>0</v>
      </c>
      <c r="I30" s="162">
        <v>0</v>
      </c>
      <c r="J30" s="84"/>
    </row>
    <row r="31" spans="1:15" x14ac:dyDescent="0.2">
      <c r="A31" s="131" t="s">
        <v>6</v>
      </c>
      <c r="B31" s="223">
        <v>700.2</v>
      </c>
      <c r="C31" s="256">
        <v>1.6323628786040961E-2</v>
      </c>
      <c r="D31" s="223">
        <v>586.85</v>
      </c>
      <c r="E31" s="256">
        <v>1.9194711764508671E-2</v>
      </c>
      <c r="F31" s="156">
        <v>484.16</v>
      </c>
      <c r="G31" s="256">
        <v>1.9751040452224415E-2</v>
      </c>
      <c r="H31" s="156">
        <v>1771.2100000000003</v>
      </c>
      <c r="I31" s="162">
        <v>1.8076976909670476E-2</v>
      </c>
      <c r="J31" s="84"/>
    </row>
    <row r="32" spans="1:15" x14ac:dyDescent="0.2">
      <c r="A32" s="131" t="s">
        <v>25</v>
      </c>
      <c r="B32" s="223">
        <v>54416.433999999994</v>
      </c>
      <c r="C32" s="256">
        <v>2.2275936354676212E-2</v>
      </c>
      <c r="D32" s="223">
        <v>30439.012999999995</v>
      </c>
      <c r="E32" s="256">
        <v>2.1744576663155091E-2</v>
      </c>
      <c r="F32" s="156">
        <v>16686.903000000002</v>
      </c>
      <c r="G32" s="256">
        <v>2.0719426680408971E-2</v>
      </c>
      <c r="H32" s="156">
        <v>101542.34999999999</v>
      </c>
      <c r="I32" s="162">
        <v>2.1846209329958333E-2</v>
      </c>
      <c r="J32" s="84"/>
    </row>
    <row r="33" spans="1:10" x14ac:dyDescent="0.2">
      <c r="A33" s="131" t="s">
        <v>5</v>
      </c>
      <c r="B33" s="223">
        <v>27162.587</v>
      </c>
      <c r="C33" s="256">
        <v>2.0022692572690449E-2</v>
      </c>
      <c r="D33" s="223">
        <v>14323.297</v>
      </c>
      <c r="E33" s="256">
        <v>2.1283908238315438E-2</v>
      </c>
      <c r="F33" s="156">
        <v>6554.7980000000007</v>
      </c>
      <c r="G33" s="256">
        <v>1.7495272394171691E-2</v>
      </c>
      <c r="H33" s="156">
        <v>48040.682000000001</v>
      </c>
      <c r="I33" s="162">
        <v>1.9981858576740022E-2</v>
      </c>
      <c r="J33" s="84"/>
    </row>
    <row r="34" spans="1:10" x14ac:dyDescent="0.2">
      <c r="A34" s="131" t="s">
        <v>3</v>
      </c>
      <c r="B34" s="223">
        <v>728.53600000000006</v>
      </c>
      <c r="C34" s="256">
        <v>6.4830216895169074E-3</v>
      </c>
      <c r="D34" s="223">
        <v>325.34800000000001</v>
      </c>
      <c r="E34" s="256">
        <v>6.6686785217444254E-3</v>
      </c>
      <c r="F34" s="156">
        <v>161.01599999999999</v>
      </c>
      <c r="G34" s="256">
        <v>4.5308587510355918E-3</v>
      </c>
      <c r="H34" s="156">
        <v>1214.9000000000001</v>
      </c>
      <c r="I34" s="162">
        <v>6.1763761122560872E-3</v>
      </c>
      <c r="J34" s="84"/>
    </row>
    <row r="35" spans="1:10" ht="12.6" customHeight="1" x14ac:dyDescent="0.2">
      <c r="A35" s="150" t="s">
        <v>318</v>
      </c>
      <c r="B35" s="64"/>
      <c r="C35" s="8"/>
      <c r="E35" s="10"/>
      <c r="F35" s="10"/>
      <c r="G35" s="10"/>
      <c r="I35" s="3"/>
    </row>
    <row r="36" spans="1:10" x14ac:dyDescent="0.2">
      <c r="A36" s="150"/>
      <c r="B36" s="64"/>
    </row>
    <row r="37" spans="1:10" x14ac:dyDescent="0.2">
      <c r="B37" s="8"/>
      <c r="C37" s="8"/>
    </row>
    <row r="38" spans="1:10" x14ac:dyDescent="0.2">
      <c r="A38" s="10" t="s">
        <v>163</v>
      </c>
      <c r="B38" s="86">
        <f>+I7</f>
        <v>1.0209936652299524E-2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 t="shared" ref="B39:B40" si="0">+I8</f>
        <v>1.4728842517528344E-2</v>
      </c>
      <c r="C39" s="23"/>
      <c r="D39" s="10"/>
      <c r="E39" s="10"/>
      <c r="H39" s="87">
        <f>I7</f>
        <v>1.0209936652299524E-2</v>
      </c>
    </row>
    <row r="40" spans="1:10" x14ac:dyDescent="0.2">
      <c r="A40" s="10" t="s">
        <v>116</v>
      </c>
      <c r="B40" s="86">
        <f t="shared" si="0"/>
        <v>2.1109169335838424E-2</v>
      </c>
      <c r="C40" s="23"/>
      <c r="D40" s="10"/>
      <c r="E40" s="10"/>
      <c r="H40" s="87">
        <f>I8</f>
        <v>1.4728842517528344E-2</v>
      </c>
    </row>
    <row r="41" spans="1:10" x14ac:dyDescent="0.2">
      <c r="B41" s="8"/>
      <c r="C41" s="8"/>
      <c r="H41" s="87">
        <f>I9</f>
        <v>2.1109169335838424E-2</v>
      </c>
    </row>
  </sheetData>
  <mergeCells count="5">
    <mergeCell ref="B5:C5"/>
    <mergeCell ref="D5:E5"/>
    <mergeCell ref="F5:G5"/>
    <mergeCell ref="H5:I5"/>
    <mergeCell ref="A5:A6"/>
  </mergeCells>
  <conditionalFormatting sqref="I10:I25 C10:C25 C27:C34 E10:E25 E27:E34 G10:G25 G27:G34 I10:I25 I27:I34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{AEE0A819-629A-42C9-B789-AFD16ED22035}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EE0A819-629A-42C9-B789-AFD16ED22035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I10:I25 C10:C25 C27:C34 E10:E25 E27:E34 G10:G25 G27:G34 I10:I25 I27:I34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7"/>
  <dimension ref="A1:O41"/>
  <sheetViews>
    <sheetView showGridLines="0" zoomScaleNormal="100" zoomScaleSheetLayoutView="100" workbookViewId="0">
      <selection activeCell="L35" sqref="L35"/>
    </sheetView>
  </sheetViews>
  <sheetFormatPr defaultColWidth="9.140625" defaultRowHeight="12" x14ac:dyDescent="0.2"/>
  <cols>
    <col min="1" max="1" width="31.710937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264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3618.1652700000009</v>
      </c>
      <c r="C7" s="255">
        <v>9.8070731540761555E-2</v>
      </c>
      <c r="D7" s="221">
        <v>3638.9692700000014</v>
      </c>
      <c r="E7" s="255">
        <v>9.8442096624407657E-2</v>
      </c>
      <c r="F7" s="155">
        <v>3646.1022700000017</v>
      </c>
      <c r="G7" s="255">
        <v>9.9266783367533348E-2</v>
      </c>
      <c r="H7" s="155">
        <v>3646.1022700000017</v>
      </c>
      <c r="I7" s="160">
        <v>9.9266783367533348E-2</v>
      </c>
      <c r="J7" s="10"/>
      <c r="O7" s="55"/>
    </row>
    <row r="8" spans="1:15" x14ac:dyDescent="0.2">
      <c r="A8" s="128" t="s">
        <v>308</v>
      </c>
      <c r="B8" s="221">
        <v>1894269.2710000002</v>
      </c>
      <c r="C8" s="255">
        <v>0.17588242631716536</v>
      </c>
      <c r="D8" s="221">
        <v>1515801.6990000005</v>
      </c>
      <c r="E8" s="255">
        <v>0.18345871800197333</v>
      </c>
      <c r="F8" s="155">
        <v>1259840.2589999998</v>
      </c>
      <c r="G8" s="255">
        <v>0.18590012488037228</v>
      </c>
      <c r="H8" s="155">
        <v>4669911.2290000003</v>
      </c>
      <c r="I8" s="160">
        <v>0.18093824372682599</v>
      </c>
      <c r="J8" s="10"/>
      <c r="O8" s="55"/>
    </row>
    <row r="9" spans="1:15" x14ac:dyDescent="0.2">
      <c r="A9" s="128" t="s">
        <v>309</v>
      </c>
      <c r="B9" s="221">
        <v>877348.90500000003</v>
      </c>
      <c r="C9" s="255">
        <v>0.14208325834330138</v>
      </c>
      <c r="D9" s="221">
        <v>489771.40100000001</v>
      </c>
      <c r="E9" s="255">
        <v>0.12684800765945226</v>
      </c>
      <c r="F9" s="155">
        <v>304890.91599999997</v>
      </c>
      <c r="G9" s="255">
        <v>0.11429111127031953</v>
      </c>
      <c r="H9" s="155">
        <v>1672011.2220000001</v>
      </c>
      <c r="I9" s="161">
        <v>0.13161658883873151</v>
      </c>
      <c r="J9" s="84"/>
      <c r="O9" s="86"/>
    </row>
    <row r="10" spans="1:15" x14ac:dyDescent="0.2">
      <c r="A10" s="131" t="s">
        <v>40</v>
      </c>
      <c r="B10" s="223">
        <v>89189.802000000011</v>
      </c>
      <c r="C10" s="256">
        <v>0.10222726377422683</v>
      </c>
      <c r="D10" s="223">
        <v>51357.764999999999</v>
      </c>
      <c r="E10" s="256">
        <v>7.8880051184322633E-2</v>
      </c>
      <c r="F10" s="156">
        <v>36680.570999999996</v>
      </c>
      <c r="G10" s="256">
        <v>8.3718122393245553E-2</v>
      </c>
      <c r="H10" s="156">
        <v>177228.13800000001</v>
      </c>
      <c r="I10" s="162">
        <v>9.0344320754668916E-2</v>
      </c>
      <c r="J10" s="84"/>
      <c r="O10" s="100"/>
    </row>
    <row r="11" spans="1:15" x14ac:dyDescent="0.2">
      <c r="A11" s="131" t="s">
        <v>39</v>
      </c>
      <c r="B11" s="223">
        <v>174.94799999999998</v>
      </c>
      <c r="C11" s="256">
        <v>4.2764916039129044E-3</v>
      </c>
      <c r="D11" s="223">
        <v>165.58800000000002</v>
      </c>
      <c r="E11" s="256">
        <v>4.838576346769664E-3</v>
      </c>
      <c r="F11" s="156">
        <v>103.441</v>
      </c>
      <c r="G11" s="256">
        <v>3.9303698995546378E-3</v>
      </c>
      <c r="H11" s="156">
        <v>443.97699999999998</v>
      </c>
      <c r="I11" s="162">
        <v>4.3763097450701012E-3</v>
      </c>
      <c r="J11" s="84"/>
      <c r="O11" s="100"/>
    </row>
    <row r="12" spans="1:15" x14ac:dyDescent="0.2">
      <c r="A12" s="131" t="s">
        <v>38</v>
      </c>
      <c r="B12" s="223">
        <v>399842.35700000002</v>
      </c>
      <c r="C12" s="256">
        <v>0.97952142522310182</v>
      </c>
      <c r="D12" s="223">
        <v>223116.85399999999</v>
      </c>
      <c r="E12" s="256">
        <v>0.99912910824311307</v>
      </c>
      <c r="F12" s="156">
        <v>124966.321</v>
      </c>
      <c r="G12" s="256">
        <v>0.99812812519765759</v>
      </c>
      <c r="H12" s="156">
        <v>747925.53200000001</v>
      </c>
      <c r="I12" s="162">
        <v>0.98838632196040321</v>
      </c>
      <c r="J12" s="84"/>
      <c r="O12" s="100"/>
    </row>
    <row r="13" spans="1:15" x14ac:dyDescent="0.2">
      <c r="A13" s="131" t="s">
        <v>60</v>
      </c>
      <c r="B13" s="223">
        <v>0</v>
      </c>
      <c r="C13" s="256">
        <v>0</v>
      </c>
      <c r="D13" s="223">
        <v>0</v>
      </c>
      <c r="E13" s="256">
        <v>0</v>
      </c>
      <c r="F13" s="156">
        <v>2.012</v>
      </c>
      <c r="G13" s="256">
        <v>2.9806965822728548E-4</v>
      </c>
      <c r="H13" s="156">
        <v>2.012</v>
      </c>
      <c r="I13" s="162">
        <v>9.0778079584312194E-5</v>
      </c>
      <c r="J13" s="84"/>
      <c r="O13" s="100"/>
    </row>
    <row r="14" spans="1:15" x14ac:dyDescent="0.2">
      <c r="A14" s="131" t="s">
        <v>61</v>
      </c>
      <c r="B14" s="223">
        <v>0</v>
      </c>
      <c r="C14" s="256">
        <v>0</v>
      </c>
      <c r="D14" s="223">
        <v>0</v>
      </c>
      <c r="E14" s="256">
        <v>0</v>
      </c>
      <c r="F14" s="156">
        <v>0</v>
      </c>
      <c r="G14" s="256">
        <v>0</v>
      </c>
      <c r="H14" s="156">
        <v>0</v>
      </c>
      <c r="I14" s="162">
        <v>0</v>
      </c>
      <c r="J14" s="84"/>
      <c r="O14" s="100"/>
    </row>
    <row r="15" spans="1:15" x14ac:dyDescent="0.2">
      <c r="A15" s="131" t="s">
        <v>62</v>
      </c>
      <c r="B15" s="223">
        <v>0</v>
      </c>
      <c r="C15" s="256">
        <v>0</v>
      </c>
      <c r="D15" s="223">
        <v>0</v>
      </c>
      <c r="E15" s="256">
        <v>0</v>
      </c>
      <c r="F15" s="156">
        <v>0</v>
      </c>
      <c r="G15" s="256">
        <v>0</v>
      </c>
      <c r="H15" s="156">
        <v>0</v>
      </c>
      <c r="I15" s="162">
        <v>0</v>
      </c>
      <c r="J15" s="84"/>
      <c r="O15" s="100"/>
    </row>
    <row r="16" spans="1:15" x14ac:dyDescent="0.2">
      <c r="A16" s="131" t="s">
        <v>37</v>
      </c>
      <c r="B16" s="223">
        <v>11969.84</v>
      </c>
      <c r="C16" s="256">
        <v>4.5688335727551181E-3</v>
      </c>
      <c r="D16" s="223">
        <v>5740.68</v>
      </c>
      <c r="E16" s="256">
        <v>3.8924829526085446E-3</v>
      </c>
      <c r="F16" s="156">
        <v>4456.9400000000005</v>
      </c>
      <c r="G16" s="256">
        <v>4.9224049611096997E-3</v>
      </c>
      <c r="H16" s="156">
        <v>22167.46</v>
      </c>
      <c r="I16" s="162">
        <v>4.4333669143258592E-3</v>
      </c>
      <c r="J16" s="84"/>
      <c r="O16" s="100"/>
    </row>
    <row r="17" spans="1:15" x14ac:dyDescent="0.2">
      <c r="A17" s="131" t="s">
        <v>72</v>
      </c>
      <c r="B17" s="223">
        <v>0</v>
      </c>
      <c r="C17" s="256">
        <v>0</v>
      </c>
      <c r="D17" s="223">
        <v>0</v>
      </c>
      <c r="E17" s="256">
        <v>0</v>
      </c>
      <c r="F17" s="156">
        <v>0</v>
      </c>
      <c r="G17" s="256">
        <v>0</v>
      </c>
      <c r="H17" s="156">
        <v>0</v>
      </c>
      <c r="I17" s="162">
        <v>0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223">
        <v>0</v>
      </c>
      <c r="E18" s="256">
        <v>0</v>
      </c>
      <c r="F18" s="156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51342.42</v>
      </c>
      <c r="C19" s="256">
        <v>0.75844013678105282</v>
      </c>
      <c r="D19" s="223">
        <v>53171.75</v>
      </c>
      <c r="E19" s="256">
        <v>0.43881717467786863</v>
      </c>
      <c r="F19" s="156">
        <v>46611.15</v>
      </c>
      <c r="G19" s="256">
        <v>0.35650371050324503</v>
      </c>
      <c r="H19" s="156">
        <v>151125.32</v>
      </c>
      <c r="I19" s="162">
        <v>0.47284204273575037</v>
      </c>
      <c r="J19" s="84"/>
      <c r="O19" s="100"/>
    </row>
    <row r="20" spans="1:15" x14ac:dyDescent="0.2">
      <c r="A20" s="131" t="s">
        <v>34</v>
      </c>
      <c r="B20" s="223">
        <v>0</v>
      </c>
      <c r="C20" s="256">
        <v>0</v>
      </c>
      <c r="D20" s="223">
        <v>0</v>
      </c>
      <c r="E20" s="256">
        <v>0</v>
      </c>
      <c r="F20" s="156">
        <v>0</v>
      </c>
      <c r="G20" s="256">
        <v>0</v>
      </c>
      <c r="H20" s="156">
        <v>0</v>
      </c>
      <c r="I20" s="162">
        <v>0</v>
      </c>
      <c r="J20" s="84"/>
      <c r="O20" s="100"/>
    </row>
    <row r="21" spans="1:15" x14ac:dyDescent="0.2">
      <c r="A21" s="131" t="s">
        <v>33</v>
      </c>
      <c r="B21" s="223">
        <v>3245</v>
      </c>
      <c r="C21" s="256">
        <v>1.0869336791655958E-2</v>
      </c>
      <c r="D21" s="223">
        <v>160</v>
      </c>
      <c r="E21" s="256">
        <v>6.493878731912376E-4</v>
      </c>
      <c r="F21" s="156">
        <v>220</v>
      </c>
      <c r="G21" s="256">
        <v>1.1148384891420963E-3</v>
      </c>
      <c r="H21" s="156">
        <v>3625</v>
      </c>
      <c r="I21" s="162">
        <v>4.8836666680354412E-3</v>
      </c>
      <c r="J21" s="84"/>
      <c r="O21" s="100"/>
    </row>
    <row r="22" spans="1:15" x14ac:dyDescent="0.2">
      <c r="A22" s="131" t="s">
        <v>32</v>
      </c>
      <c r="B22" s="223">
        <v>137093.34</v>
      </c>
      <c r="C22" s="256">
        <v>0.81390950698542242</v>
      </c>
      <c r="D22" s="223">
        <v>81254.285000000003</v>
      </c>
      <c r="E22" s="256">
        <v>0.60465589958178168</v>
      </c>
      <c r="F22" s="156">
        <v>50819.505000000005</v>
      </c>
      <c r="G22" s="256">
        <v>0.4565161401272424</v>
      </c>
      <c r="H22" s="156">
        <v>269167.13</v>
      </c>
      <c r="I22" s="162">
        <v>0.64994334021031763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223">
        <v>0</v>
      </c>
      <c r="E23" s="256">
        <v>0</v>
      </c>
      <c r="F23" s="156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1465.617</v>
      </c>
      <c r="C24" s="256">
        <v>0.22848403319527694</v>
      </c>
      <c r="D24" s="223">
        <v>54.356999999999999</v>
      </c>
      <c r="E24" s="256">
        <v>2.4908307076439182E-2</v>
      </c>
      <c r="F24" s="156">
        <v>161.58000000000001</v>
      </c>
      <c r="G24" s="256">
        <v>4.3364887698950312E-2</v>
      </c>
      <c r="H24" s="156">
        <v>1681.5539999999999</v>
      </c>
      <c r="I24" s="162">
        <v>0.13645801744025965</v>
      </c>
      <c r="J24" s="84"/>
      <c r="O24" s="100"/>
    </row>
    <row r="25" spans="1:15" x14ac:dyDescent="0.2">
      <c r="A25" s="131" t="s">
        <v>30</v>
      </c>
      <c r="B25" s="223">
        <v>183025.58099999998</v>
      </c>
      <c r="C25" s="256">
        <v>0.11543041054723924</v>
      </c>
      <c r="D25" s="223">
        <v>74750.121999999988</v>
      </c>
      <c r="E25" s="256">
        <v>8.203758364180315E-2</v>
      </c>
      <c r="F25" s="156">
        <v>40869.396000000008</v>
      </c>
      <c r="G25" s="256">
        <v>5.9714596101604914E-2</v>
      </c>
      <c r="H25" s="156">
        <v>298645.09899999999</v>
      </c>
      <c r="I25" s="162">
        <v>9.3878900907202509E-2</v>
      </c>
      <c r="J25" s="84"/>
      <c r="O25" s="81"/>
    </row>
    <row r="26" spans="1:15" ht="13.5" customHeight="1" x14ac:dyDescent="0.2">
      <c r="A26" s="129" t="s">
        <v>311</v>
      </c>
      <c r="B26" s="221">
        <v>853893.95499999996</v>
      </c>
      <c r="C26" s="255">
        <v>0.1564710264812291</v>
      </c>
      <c r="D26" s="221">
        <v>476356.37300000008</v>
      </c>
      <c r="E26" s="255">
        <v>0.14769358088025508</v>
      </c>
      <c r="F26" s="155">
        <v>294861.3870000001</v>
      </c>
      <c r="G26" s="255">
        <v>0.13755673354092088</v>
      </c>
      <c r="H26" s="155">
        <v>1625111.7150000001</v>
      </c>
      <c r="I26" s="161">
        <v>0.15011101779746322</v>
      </c>
      <c r="J26" s="10"/>
      <c r="O26" s="8"/>
    </row>
    <row r="27" spans="1:15" ht="12.75" customHeight="1" x14ac:dyDescent="0.2">
      <c r="A27" s="131" t="s">
        <v>26</v>
      </c>
      <c r="B27" s="223">
        <v>147177.48699999996</v>
      </c>
      <c r="C27" s="256">
        <v>0.11527965273810795</v>
      </c>
      <c r="D27" s="223">
        <v>104366.40199999997</v>
      </c>
      <c r="E27" s="256">
        <v>0.10727041762804081</v>
      </c>
      <c r="F27" s="156">
        <v>83903.609000000011</v>
      </c>
      <c r="G27" s="256">
        <v>9.9873002833722802E-2</v>
      </c>
      <c r="H27" s="156">
        <v>335447.49799999996</v>
      </c>
      <c r="I27" s="162">
        <v>0.10856852330850687</v>
      </c>
      <c r="J27" s="84"/>
      <c r="O27" s="8"/>
    </row>
    <row r="28" spans="1:15" ht="12.75" customHeight="1" x14ac:dyDescent="0.2">
      <c r="A28" s="131" t="s">
        <v>0</v>
      </c>
      <c r="B28" s="223">
        <v>49373</v>
      </c>
      <c r="C28" s="256">
        <v>0.31228276691272583</v>
      </c>
      <c r="D28" s="223">
        <v>31308.256999999998</v>
      </c>
      <c r="E28" s="256">
        <v>0.432660835107604</v>
      </c>
      <c r="F28" s="156">
        <v>28519.228000000003</v>
      </c>
      <c r="G28" s="256">
        <v>0.56724728543842584</v>
      </c>
      <c r="H28" s="156">
        <v>109200.485</v>
      </c>
      <c r="I28" s="162">
        <v>0.38897073187766695</v>
      </c>
      <c r="J28" s="84"/>
      <c r="O28" s="8"/>
    </row>
    <row r="29" spans="1:15" ht="12.75" customHeight="1" x14ac:dyDescent="0.2">
      <c r="A29" s="131" t="s">
        <v>1</v>
      </c>
      <c r="B29" s="223">
        <v>2833.018</v>
      </c>
      <c r="C29" s="256">
        <v>5.4007235131557592E-2</v>
      </c>
      <c r="D29" s="223">
        <v>1042.0739999999998</v>
      </c>
      <c r="E29" s="256">
        <v>4.8036318409496744E-2</v>
      </c>
      <c r="F29" s="156">
        <v>397.28100000000006</v>
      </c>
      <c r="G29" s="256">
        <v>3.8972309992318946E-2</v>
      </c>
      <c r="H29" s="156">
        <v>4272.3729999999996</v>
      </c>
      <c r="I29" s="162">
        <v>5.0654347352893467E-2</v>
      </c>
      <c r="J29" s="84"/>
      <c r="O29" s="8"/>
    </row>
    <row r="30" spans="1:15" ht="12.75" customHeight="1" x14ac:dyDescent="0.2">
      <c r="A30" s="131" t="s">
        <v>2</v>
      </c>
      <c r="B30" s="223">
        <v>4894.6119999999992</v>
      </c>
      <c r="C30" s="256">
        <v>0.32103211710343504</v>
      </c>
      <c r="D30" s="223">
        <v>2271.0639999999999</v>
      </c>
      <c r="E30" s="256">
        <v>0.36930494085514692</v>
      </c>
      <c r="F30" s="156">
        <v>775.17</v>
      </c>
      <c r="G30" s="256">
        <v>0.26712314605502563</v>
      </c>
      <c r="H30" s="156">
        <v>7940.8459999999995</v>
      </c>
      <c r="I30" s="162">
        <v>0.32681108751060273</v>
      </c>
      <c r="J30" s="84"/>
    </row>
    <row r="31" spans="1:15" x14ac:dyDescent="0.2">
      <c r="A31" s="131" t="s">
        <v>6</v>
      </c>
      <c r="B31" s="223">
        <v>4163.9920000000002</v>
      </c>
      <c r="C31" s="256">
        <v>9.7074349722999512E-2</v>
      </c>
      <c r="D31" s="223">
        <v>4478.2849999999999</v>
      </c>
      <c r="E31" s="256">
        <v>0.14647591339238769</v>
      </c>
      <c r="F31" s="156">
        <v>4504.9609999999993</v>
      </c>
      <c r="G31" s="256">
        <v>0.1837774019883785</v>
      </c>
      <c r="H31" s="156">
        <v>13147.237999999999</v>
      </c>
      <c r="I31" s="162">
        <v>0.13418076780954388</v>
      </c>
      <c r="J31" s="84"/>
    </row>
    <row r="32" spans="1:15" x14ac:dyDescent="0.2">
      <c r="A32" s="131" t="s">
        <v>25</v>
      </c>
      <c r="B32" s="223">
        <v>473351.65300000005</v>
      </c>
      <c r="C32" s="256">
        <v>0.1937714495515965</v>
      </c>
      <c r="D32" s="223">
        <v>256683.42600000001</v>
      </c>
      <c r="E32" s="256">
        <v>0.18336574956679105</v>
      </c>
      <c r="F32" s="156">
        <v>139112.06500000003</v>
      </c>
      <c r="G32" s="256">
        <v>0.17272960903097404</v>
      </c>
      <c r="H32" s="156">
        <v>869147.14400000009</v>
      </c>
      <c r="I32" s="162">
        <v>0.186991638920701</v>
      </c>
      <c r="J32" s="84"/>
    </row>
    <row r="33" spans="1:10" x14ac:dyDescent="0.2">
      <c r="A33" s="131" t="s">
        <v>5</v>
      </c>
      <c r="B33" s="223">
        <v>168467.64400000003</v>
      </c>
      <c r="C33" s="256">
        <v>0.12418463102418999</v>
      </c>
      <c r="D33" s="223">
        <v>74591.134000000005</v>
      </c>
      <c r="E33" s="256">
        <v>0.11083976346003932</v>
      </c>
      <c r="F33" s="156">
        <v>36703.668000000005</v>
      </c>
      <c r="G33" s="256">
        <v>9.7964982219931565E-2</v>
      </c>
      <c r="H33" s="156">
        <v>279762.44600000005</v>
      </c>
      <c r="I33" s="162">
        <v>0.11636332787812773</v>
      </c>
      <c r="J33" s="84"/>
    </row>
    <row r="34" spans="1:10" x14ac:dyDescent="0.2">
      <c r="A34" s="131" t="s">
        <v>3</v>
      </c>
      <c r="B34" s="223">
        <v>3632.549</v>
      </c>
      <c r="C34" s="256">
        <v>3.232495574032436E-2</v>
      </c>
      <c r="D34" s="223">
        <v>1615.7310000000002</v>
      </c>
      <c r="E34" s="256">
        <v>3.3117740439826411E-2</v>
      </c>
      <c r="F34" s="156">
        <v>945.40500000000009</v>
      </c>
      <c r="G34" s="256">
        <v>2.6602924662908065E-2</v>
      </c>
      <c r="H34" s="156">
        <v>6193.6850000000004</v>
      </c>
      <c r="I34" s="162">
        <v>3.1487799885454644E-2</v>
      </c>
      <c r="J34" s="84"/>
    </row>
    <row r="35" spans="1:10" ht="12" customHeight="1" x14ac:dyDescent="0.2">
      <c r="A35" s="150" t="s">
        <v>318</v>
      </c>
      <c r="B35" s="64"/>
      <c r="C35" s="8"/>
      <c r="E35" s="10"/>
      <c r="F35" s="10"/>
      <c r="G35" s="10"/>
      <c r="I35" s="3"/>
    </row>
    <row r="36" spans="1:10" x14ac:dyDescent="0.2">
      <c r="A36" s="150"/>
      <c r="B36" s="64"/>
    </row>
    <row r="37" spans="1:10" x14ac:dyDescent="0.2">
      <c r="B37" s="8"/>
      <c r="C37" s="8"/>
    </row>
    <row r="38" spans="1:10" x14ac:dyDescent="0.2">
      <c r="A38" s="10" t="s">
        <v>163</v>
      </c>
      <c r="B38" s="86">
        <f>+I7</f>
        <v>9.9266783367533348E-2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 t="shared" ref="B39:B40" si="0">+I8</f>
        <v>0.18093824372682599</v>
      </c>
      <c r="C39" s="23"/>
      <c r="D39" s="10"/>
      <c r="E39" s="10"/>
      <c r="H39" s="87"/>
    </row>
    <row r="40" spans="1:10" x14ac:dyDescent="0.2">
      <c r="A40" s="10" t="s">
        <v>116</v>
      </c>
      <c r="B40" s="86">
        <f t="shared" si="0"/>
        <v>0.13161658883873151</v>
      </c>
      <c r="C40" s="23"/>
      <c r="D40" s="10"/>
      <c r="E40" s="10"/>
      <c r="H40" s="87"/>
    </row>
    <row r="41" spans="1:10" x14ac:dyDescent="0.2">
      <c r="B41" s="8"/>
      <c r="C41" s="8"/>
      <c r="H41" s="87"/>
    </row>
  </sheetData>
  <mergeCells count="5">
    <mergeCell ref="B5:C5"/>
    <mergeCell ref="D5:E5"/>
    <mergeCell ref="F5:G5"/>
    <mergeCell ref="H5:I5"/>
    <mergeCell ref="A5:A6"/>
  </mergeCells>
  <conditionalFormatting sqref="C10:C25 C27:C34 E10:E25 E27:E34 G10:G25 G27:G34 I10:I25 I27:I34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{F6D3C878-2A29-4348-8AAD-7FEE4D3E5798}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6D3C878-2A29-4348-8AAD-7FEE4D3E5798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C27:C34 E10:E25 E27:E34 G10:G25 G27:G34 I10:I25 I27:I34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8"/>
  <dimension ref="A1:O41"/>
  <sheetViews>
    <sheetView showGridLines="0" zoomScaleNormal="100" zoomScaleSheetLayoutView="100" workbookViewId="0">
      <selection activeCell="L26" sqref="L26"/>
    </sheetView>
  </sheetViews>
  <sheetFormatPr defaultColWidth="9.140625" defaultRowHeight="12" x14ac:dyDescent="0.2"/>
  <cols>
    <col min="1" max="1" width="31.710937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265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1177.8571500000003</v>
      </c>
      <c r="C7" s="255">
        <v>3.192593586279615E-2</v>
      </c>
      <c r="D7" s="221">
        <v>1177.8571500000003</v>
      </c>
      <c r="E7" s="255">
        <v>3.1863618175057964E-2</v>
      </c>
      <c r="F7" s="155">
        <v>1176.7671500000004</v>
      </c>
      <c r="G7" s="255">
        <v>3.2038017889465177E-2</v>
      </c>
      <c r="H7" s="155">
        <v>1176.7671500000004</v>
      </c>
      <c r="I7" s="160">
        <v>3.2038017889465177E-2</v>
      </c>
      <c r="J7" s="10"/>
      <c r="O7" s="55"/>
    </row>
    <row r="8" spans="1:15" x14ac:dyDescent="0.2">
      <c r="A8" s="128" t="s">
        <v>308</v>
      </c>
      <c r="B8" s="221">
        <v>393635.02500000002</v>
      </c>
      <c r="C8" s="255">
        <v>3.6548913261877043E-2</v>
      </c>
      <c r="D8" s="221">
        <v>298505.69300000014</v>
      </c>
      <c r="E8" s="255">
        <v>3.6128387895460877E-2</v>
      </c>
      <c r="F8" s="155">
        <v>229165.98199999999</v>
      </c>
      <c r="G8" s="255">
        <v>3.381538601246839E-2</v>
      </c>
      <c r="H8" s="155">
        <v>921306.70000000007</v>
      </c>
      <c r="I8" s="160">
        <v>3.5696527847587006E-2</v>
      </c>
      <c r="J8" s="10"/>
      <c r="O8" s="55"/>
    </row>
    <row r="9" spans="1:15" x14ac:dyDescent="0.2">
      <c r="A9" s="128" t="s">
        <v>309</v>
      </c>
      <c r="B9" s="221">
        <v>236506.94400000002</v>
      </c>
      <c r="C9" s="255">
        <v>3.830138389964334E-2</v>
      </c>
      <c r="D9" s="221">
        <v>144221.95600000001</v>
      </c>
      <c r="E9" s="255">
        <v>3.7352666452137709E-2</v>
      </c>
      <c r="F9" s="155">
        <v>93330.137000000002</v>
      </c>
      <c r="G9" s="255">
        <v>3.4985644087674843E-2</v>
      </c>
      <c r="H9" s="155">
        <v>474059.03700000001</v>
      </c>
      <c r="I9" s="161">
        <v>3.73167551372535E-2</v>
      </c>
      <c r="J9" s="84"/>
      <c r="O9" s="86"/>
    </row>
    <row r="10" spans="1:15" x14ac:dyDescent="0.2">
      <c r="A10" s="131" t="s">
        <v>40</v>
      </c>
      <c r="B10" s="223">
        <v>13336.883</v>
      </c>
      <c r="C10" s="256">
        <v>1.5286423176127259E-2</v>
      </c>
      <c r="D10" s="223">
        <v>10171.516000000001</v>
      </c>
      <c r="E10" s="256">
        <v>1.5622364070986281E-2</v>
      </c>
      <c r="F10" s="156">
        <v>5187.3289999999997</v>
      </c>
      <c r="G10" s="256">
        <v>1.1839331620983547E-2</v>
      </c>
      <c r="H10" s="156">
        <v>28695.728000000003</v>
      </c>
      <c r="I10" s="162">
        <v>1.4628016092572919E-2</v>
      </c>
      <c r="J10" s="84"/>
      <c r="O10" s="100"/>
    </row>
    <row r="11" spans="1:15" x14ac:dyDescent="0.2">
      <c r="A11" s="131" t="s">
        <v>39</v>
      </c>
      <c r="B11" s="223">
        <v>2998.5020000000004</v>
      </c>
      <c r="C11" s="256">
        <v>7.3296457389144518E-2</v>
      </c>
      <c r="D11" s="223">
        <v>2753.76</v>
      </c>
      <c r="E11" s="256">
        <v>8.0466446848083378E-2</v>
      </c>
      <c r="F11" s="156">
        <v>1463.0650000000001</v>
      </c>
      <c r="G11" s="256">
        <v>5.5590980724199372E-2</v>
      </c>
      <c r="H11" s="156">
        <v>7215.3270000000011</v>
      </c>
      <c r="I11" s="162">
        <v>7.1121940695052746E-2</v>
      </c>
      <c r="J11" s="84"/>
      <c r="O11" s="100"/>
    </row>
    <row r="12" spans="1:15" x14ac:dyDescent="0.2">
      <c r="A12" s="131" t="s">
        <v>38</v>
      </c>
      <c r="B12" s="223">
        <v>0</v>
      </c>
      <c r="C12" s="256">
        <v>0</v>
      </c>
      <c r="D12" s="223">
        <v>0</v>
      </c>
      <c r="E12" s="256">
        <v>0</v>
      </c>
      <c r="F12" s="156">
        <v>0</v>
      </c>
      <c r="G12" s="256">
        <v>0</v>
      </c>
      <c r="H12" s="156">
        <v>0</v>
      </c>
      <c r="I12" s="162">
        <v>0</v>
      </c>
      <c r="J12" s="84"/>
      <c r="O12" s="100"/>
    </row>
    <row r="13" spans="1:15" x14ac:dyDescent="0.2">
      <c r="A13" s="131" t="s">
        <v>60</v>
      </c>
      <c r="B13" s="223">
        <v>54.7</v>
      </c>
      <c r="C13" s="256">
        <v>6.9635817405466196E-3</v>
      </c>
      <c r="D13" s="223">
        <v>16</v>
      </c>
      <c r="E13" s="256">
        <v>2.1167694711039802E-3</v>
      </c>
      <c r="F13" s="156">
        <v>9.8000000000000007</v>
      </c>
      <c r="G13" s="256">
        <v>1.4518303432541739E-3</v>
      </c>
      <c r="H13" s="156">
        <v>80.5</v>
      </c>
      <c r="I13" s="162">
        <v>3.6320255499687534E-3</v>
      </c>
      <c r="J13" s="84"/>
      <c r="O13" s="100"/>
    </row>
    <row r="14" spans="1:15" x14ac:dyDescent="0.2">
      <c r="A14" s="131" t="s">
        <v>61</v>
      </c>
      <c r="B14" s="223">
        <v>17.899999999999999</v>
      </c>
      <c r="C14" s="256">
        <v>5.7814651395416356E-3</v>
      </c>
      <c r="D14" s="223">
        <v>21.2</v>
      </c>
      <c r="E14" s="256">
        <v>6.3981785713531211E-3</v>
      </c>
      <c r="F14" s="156">
        <v>18.7</v>
      </c>
      <c r="G14" s="256">
        <v>4.4202509898880254E-3</v>
      </c>
      <c r="H14" s="156">
        <v>57.8</v>
      </c>
      <c r="I14" s="162">
        <v>5.432293556632552E-3</v>
      </c>
      <c r="J14" s="84"/>
      <c r="O14" s="100"/>
    </row>
    <row r="15" spans="1:15" x14ac:dyDescent="0.2">
      <c r="A15" s="131" t="s">
        <v>62</v>
      </c>
      <c r="B15" s="223">
        <v>0</v>
      </c>
      <c r="C15" s="256">
        <v>0</v>
      </c>
      <c r="D15" s="223">
        <v>0</v>
      </c>
      <c r="E15" s="256">
        <v>0</v>
      </c>
      <c r="F15" s="156">
        <v>0</v>
      </c>
      <c r="G15" s="256">
        <v>0</v>
      </c>
      <c r="H15" s="156">
        <v>0</v>
      </c>
      <c r="I15" s="162">
        <v>0</v>
      </c>
      <c r="J15" s="84"/>
      <c r="O15" s="100"/>
    </row>
    <row r="16" spans="1:15" x14ac:dyDescent="0.2">
      <c r="A16" s="131" t="s">
        <v>37</v>
      </c>
      <c r="B16" s="223">
        <v>115087.73900000002</v>
      </c>
      <c r="C16" s="256">
        <v>4.3928467360940374E-2</v>
      </c>
      <c r="D16" s="223">
        <v>72590.684999999998</v>
      </c>
      <c r="E16" s="256">
        <v>4.9220302103701437E-2</v>
      </c>
      <c r="F16" s="156">
        <v>16708.454000000002</v>
      </c>
      <c r="G16" s="256">
        <v>1.8453418009233509E-2</v>
      </c>
      <c r="H16" s="156">
        <v>204386.878</v>
      </c>
      <c r="I16" s="162">
        <v>4.0876222293738475E-2</v>
      </c>
      <c r="J16" s="84"/>
      <c r="O16" s="100"/>
    </row>
    <row r="17" spans="1:15" x14ac:dyDescent="0.2">
      <c r="A17" s="131" t="s">
        <v>72</v>
      </c>
      <c r="B17" s="223">
        <v>0</v>
      </c>
      <c r="C17" s="256">
        <v>0</v>
      </c>
      <c r="D17" s="223">
        <v>0</v>
      </c>
      <c r="E17" s="256">
        <v>0</v>
      </c>
      <c r="F17" s="156">
        <v>0</v>
      </c>
      <c r="G17" s="256">
        <v>0</v>
      </c>
      <c r="H17" s="156">
        <v>0</v>
      </c>
      <c r="I17" s="162">
        <v>0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223">
        <v>0</v>
      </c>
      <c r="E18" s="256">
        <v>0</v>
      </c>
      <c r="F18" s="156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0</v>
      </c>
      <c r="C19" s="256">
        <v>0</v>
      </c>
      <c r="D19" s="223">
        <v>0</v>
      </c>
      <c r="E19" s="256">
        <v>0</v>
      </c>
      <c r="F19" s="156">
        <v>0</v>
      </c>
      <c r="G19" s="256">
        <v>0</v>
      </c>
      <c r="H19" s="156">
        <v>0</v>
      </c>
      <c r="I19" s="162">
        <v>0</v>
      </c>
      <c r="J19" s="84"/>
      <c r="O19" s="100"/>
    </row>
    <row r="20" spans="1:15" x14ac:dyDescent="0.2">
      <c r="A20" s="131" t="s">
        <v>34</v>
      </c>
      <c r="B20" s="223">
        <v>0</v>
      </c>
      <c r="C20" s="256">
        <v>0</v>
      </c>
      <c r="D20" s="223">
        <v>0</v>
      </c>
      <c r="E20" s="256">
        <v>0</v>
      </c>
      <c r="F20" s="156">
        <v>0</v>
      </c>
      <c r="G20" s="256">
        <v>0</v>
      </c>
      <c r="H20" s="156">
        <v>0</v>
      </c>
      <c r="I20" s="162">
        <v>0</v>
      </c>
      <c r="J20" s="84"/>
      <c r="O20" s="100"/>
    </row>
    <row r="21" spans="1:15" x14ac:dyDescent="0.2">
      <c r="A21" s="131" t="s">
        <v>33</v>
      </c>
      <c r="B21" s="223">
        <v>32542.207999999999</v>
      </c>
      <c r="C21" s="256">
        <v>0.10900222455966743</v>
      </c>
      <c r="D21" s="223">
        <v>19863.519</v>
      </c>
      <c r="E21" s="256">
        <v>8.0619552234398373E-2</v>
      </c>
      <c r="F21" s="156">
        <v>14133.28</v>
      </c>
      <c r="G21" s="256">
        <v>7.1619656917373681E-2</v>
      </c>
      <c r="H21" s="156">
        <v>66539.006999999998</v>
      </c>
      <c r="I21" s="162">
        <v>8.9642573961400518E-2</v>
      </c>
      <c r="J21" s="84"/>
      <c r="O21" s="100"/>
    </row>
    <row r="22" spans="1:15" x14ac:dyDescent="0.2">
      <c r="A22" s="131" t="s">
        <v>32</v>
      </c>
      <c r="B22" s="223">
        <v>0</v>
      </c>
      <c r="C22" s="256">
        <v>0</v>
      </c>
      <c r="D22" s="223">
        <v>0</v>
      </c>
      <c r="E22" s="256">
        <v>0</v>
      </c>
      <c r="F22" s="156">
        <v>0</v>
      </c>
      <c r="G22" s="256">
        <v>0</v>
      </c>
      <c r="H22" s="156">
        <v>0</v>
      </c>
      <c r="I22" s="162">
        <v>0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223">
        <v>0</v>
      </c>
      <c r="E23" s="256">
        <v>0</v>
      </c>
      <c r="F23" s="156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1146.652</v>
      </c>
      <c r="C24" s="256">
        <v>0.17875862086167854</v>
      </c>
      <c r="D24" s="223">
        <v>622.83900000000006</v>
      </c>
      <c r="E24" s="256">
        <v>0.28540694061817812</v>
      </c>
      <c r="F24" s="156">
        <v>139.68299999999999</v>
      </c>
      <c r="G24" s="256">
        <v>3.7488164429090705E-2</v>
      </c>
      <c r="H24" s="156">
        <v>1909.174</v>
      </c>
      <c r="I24" s="162">
        <v>0.15492936830365858</v>
      </c>
      <c r="J24" s="84"/>
      <c r="O24" s="100"/>
    </row>
    <row r="25" spans="1:15" x14ac:dyDescent="0.2">
      <c r="A25" s="131" t="s">
        <v>30</v>
      </c>
      <c r="B25" s="223">
        <v>71322.359999999986</v>
      </c>
      <c r="C25" s="256">
        <v>4.4981522533716158E-2</v>
      </c>
      <c r="D25" s="223">
        <v>38182.436999999998</v>
      </c>
      <c r="E25" s="256">
        <v>4.1904879687492409E-2</v>
      </c>
      <c r="F25" s="156">
        <v>55669.826000000001</v>
      </c>
      <c r="G25" s="256">
        <v>8.1339620840900684E-2</v>
      </c>
      <c r="H25" s="156">
        <v>165174.62299999999</v>
      </c>
      <c r="I25" s="162">
        <v>5.1922539887391664E-2</v>
      </c>
      <c r="J25" s="84"/>
      <c r="O25" s="81"/>
    </row>
    <row r="26" spans="1:15" ht="13.5" customHeight="1" x14ac:dyDescent="0.2">
      <c r="A26" s="129" t="s">
        <v>311</v>
      </c>
      <c r="B26" s="221">
        <v>215001.49599999998</v>
      </c>
      <c r="C26" s="255">
        <v>3.9397754928619765E-2</v>
      </c>
      <c r="D26" s="221">
        <v>128483.414</v>
      </c>
      <c r="E26" s="255">
        <v>3.9836090315895259E-2</v>
      </c>
      <c r="F26" s="155">
        <v>82388.534999999989</v>
      </c>
      <c r="G26" s="255">
        <v>3.8435340317455088E-2</v>
      </c>
      <c r="H26" s="155">
        <v>425873.44499999995</v>
      </c>
      <c r="I26" s="161">
        <v>3.9337785637624287E-2</v>
      </c>
      <c r="J26" s="10"/>
      <c r="O26" s="8"/>
    </row>
    <row r="27" spans="1:15" ht="12.75" customHeight="1" x14ac:dyDescent="0.2">
      <c r="A27" s="131" t="s">
        <v>26</v>
      </c>
      <c r="B27" s="223">
        <v>32905.678999999996</v>
      </c>
      <c r="C27" s="256">
        <v>2.5774018333603235E-2</v>
      </c>
      <c r="D27" s="223">
        <v>19285.045000000002</v>
      </c>
      <c r="E27" s="256">
        <v>1.9821655163752422E-2</v>
      </c>
      <c r="F27" s="156">
        <v>16892.311999999998</v>
      </c>
      <c r="G27" s="256">
        <v>2.0107429756020739E-2</v>
      </c>
      <c r="H27" s="156">
        <v>69083.035999999993</v>
      </c>
      <c r="I27" s="162">
        <v>2.2358918307354373E-2</v>
      </c>
      <c r="J27" s="84"/>
      <c r="O27" s="8"/>
    </row>
    <row r="28" spans="1:15" ht="12.75" customHeight="1" x14ac:dyDescent="0.2">
      <c r="A28" s="131" t="s">
        <v>0</v>
      </c>
      <c r="B28" s="223">
        <v>1710.799</v>
      </c>
      <c r="C28" s="256">
        <v>1.0820753151550939E-2</v>
      </c>
      <c r="D28" s="223">
        <v>331.36900000000003</v>
      </c>
      <c r="E28" s="256">
        <v>4.5793155546401598E-3</v>
      </c>
      <c r="F28" s="156">
        <v>224.791</v>
      </c>
      <c r="G28" s="256">
        <v>4.4710917329525597E-3</v>
      </c>
      <c r="H28" s="156">
        <v>2266.9590000000003</v>
      </c>
      <c r="I28" s="162">
        <v>8.0748789839776257E-3</v>
      </c>
      <c r="J28" s="84"/>
      <c r="O28" s="8"/>
    </row>
    <row r="29" spans="1:15" ht="12.75" customHeight="1" x14ac:dyDescent="0.2">
      <c r="A29" s="131" t="s">
        <v>1</v>
      </c>
      <c r="B29" s="223">
        <v>67</v>
      </c>
      <c r="C29" s="256">
        <v>1.2772544169554726E-3</v>
      </c>
      <c r="D29" s="223">
        <v>17</v>
      </c>
      <c r="E29" s="256">
        <v>7.8364627940188968E-4</v>
      </c>
      <c r="F29" s="156">
        <v>13</v>
      </c>
      <c r="G29" s="256">
        <v>1.2752687138326431E-3</v>
      </c>
      <c r="H29" s="156">
        <v>97</v>
      </c>
      <c r="I29" s="162">
        <v>1.1500568169564471E-3</v>
      </c>
      <c r="J29" s="84"/>
      <c r="O29" s="8"/>
    </row>
    <row r="30" spans="1:15" ht="12.75" customHeight="1" x14ac:dyDescent="0.2">
      <c r="A30" s="131" t="s">
        <v>2</v>
      </c>
      <c r="B30" s="223">
        <v>1241.671</v>
      </c>
      <c r="C30" s="256">
        <v>8.1439809708295438E-2</v>
      </c>
      <c r="D30" s="223">
        <v>443.017</v>
      </c>
      <c r="E30" s="256">
        <v>7.2040403521355906E-2</v>
      </c>
      <c r="F30" s="156">
        <v>99.149000000000001</v>
      </c>
      <c r="G30" s="256">
        <v>3.4166689639962514E-2</v>
      </c>
      <c r="H30" s="156">
        <v>1783.837</v>
      </c>
      <c r="I30" s="162">
        <v>7.3415063069054737E-2</v>
      </c>
      <c r="J30" s="84"/>
    </row>
    <row r="31" spans="1:15" x14ac:dyDescent="0.2">
      <c r="A31" s="131" t="s">
        <v>6</v>
      </c>
      <c r="B31" s="223">
        <v>1003.5119999999999</v>
      </c>
      <c r="C31" s="256">
        <v>2.3394683476631723E-2</v>
      </c>
      <c r="D31" s="223">
        <v>483.209</v>
      </c>
      <c r="E31" s="256">
        <v>1.5804818057453304E-2</v>
      </c>
      <c r="F31" s="156">
        <v>606.16100000000006</v>
      </c>
      <c r="G31" s="256">
        <v>2.4728004030817922E-2</v>
      </c>
      <c r="H31" s="156">
        <v>2092.8820000000001</v>
      </c>
      <c r="I31" s="162">
        <v>2.135996273093815E-2</v>
      </c>
      <c r="J31" s="84"/>
    </row>
    <row r="32" spans="1:15" x14ac:dyDescent="0.2">
      <c r="A32" s="131" t="s">
        <v>25</v>
      </c>
      <c r="B32" s="223">
        <v>105608.91400000002</v>
      </c>
      <c r="C32" s="256">
        <v>4.3232113422766262E-2</v>
      </c>
      <c r="D32" s="223">
        <v>62173.54</v>
      </c>
      <c r="E32" s="256">
        <v>4.4414623659109441E-2</v>
      </c>
      <c r="F32" s="156">
        <v>40836.6</v>
      </c>
      <c r="G32" s="256">
        <v>5.0705091266916871E-2</v>
      </c>
      <c r="H32" s="156">
        <v>208619.05400000003</v>
      </c>
      <c r="I32" s="162">
        <v>4.4883100734835098E-2</v>
      </c>
      <c r="J32" s="84"/>
    </row>
    <row r="33" spans="1:10" x14ac:dyDescent="0.2">
      <c r="A33" s="131" t="s">
        <v>5</v>
      </c>
      <c r="B33" s="223">
        <v>71135.061000000002</v>
      </c>
      <c r="C33" s="256">
        <v>5.2436664355371677E-2</v>
      </c>
      <c r="D33" s="223">
        <v>44997.608</v>
      </c>
      <c r="E33" s="256">
        <v>6.6864839821145119E-2</v>
      </c>
      <c r="F33" s="156">
        <v>23512.715999999997</v>
      </c>
      <c r="G33" s="256">
        <v>6.2757291856560482E-2</v>
      </c>
      <c r="H33" s="156">
        <v>139645.38499999998</v>
      </c>
      <c r="I33" s="162">
        <v>5.808357037821428E-2</v>
      </c>
      <c r="J33" s="84"/>
    </row>
    <row r="34" spans="1:10" x14ac:dyDescent="0.2">
      <c r="A34" s="131" t="s">
        <v>3</v>
      </c>
      <c r="B34" s="223">
        <v>1328.86</v>
      </c>
      <c r="C34" s="256">
        <v>1.1825123538619144E-2</v>
      </c>
      <c r="D34" s="223">
        <v>752.62599999999998</v>
      </c>
      <c r="E34" s="256">
        <v>1.5426622696639965E-2</v>
      </c>
      <c r="F34" s="156">
        <v>203.80600000000001</v>
      </c>
      <c r="G34" s="256">
        <v>5.7349344078449346E-3</v>
      </c>
      <c r="H34" s="156">
        <v>2285.2919999999999</v>
      </c>
      <c r="I34" s="162">
        <v>1.1618094426150248E-2</v>
      </c>
      <c r="J34" s="84"/>
    </row>
    <row r="35" spans="1:10" ht="10.9" customHeight="1" x14ac:dyDescent="0.2">
      <c r="A35" s="150" t="s">
        <v>318</v>
      </c>
      <c r="B35" s="64"/>
      <c r="C35" s="8"/>
      <c r="E35" s="10"/>
      <c r="F35" s="10"/>
      <c r="G35" s="10"/>
      <c r="I35" s="3"/>
    </row>
    <row r="36" spans="1:10" x14ac:dyDescent="0.2">
      <c r="A36" s="150"/>
      <c r="B36" s="64"/>
    </row>
    <row r="37" spans="1:10" x14ac:dyDescent="0.2">
      <c r="B37" s="8"/>
      <c r="C37" s="8"/>
    </row>
    <row r="38" spans="1:10" x14ac:dyDescent="0.2">
      <c r="A38" s="10" t="s">
        <v>163</v>
      </c>
      <c r="B38" s="86">
        <f>+I7</f>
        <v>3.2038017889465177E-2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 t="shared" ref="B39:B40" si="0">+I8</f>
        <v>3.5696527847587006E-2</v>
      </c>
      <c r="C39" s="23"/>
      <c r="D39" s="10"/>
      <c r="E39" s="10"/>
      <c r="H39" s="87"/>
    </row>
    <row r="40" spans="1:10" x14ac:dyDescent="0.2">
      <c r="A40" s="10" t="s">
        <v>116</v>
      </c>
      <c r="B40" s="86">
        <f t="shared" si="0"/>
        <v>3.73167551372535E-2</v>
      </c>
      <c r="C40" s="23"/>
      <c r="D40" s="10"/>
      <c r="E40" s="10"/>
      <c r="H40" s="87"/>
    </row>
    <row r="41" spans="1:10" x14ac:dyDescent="0.2">
      <c r="B41" s="8"/>
      <c r="C41" s="8"/>
      <c r="H41" s="87"/>
    </row>
  </sheetData>
  <mergeCells count="5">
    <mergeCell ref="B5:C5"/>
    <mergeCell ref="D5:E5"/>
    <mergeCell ref="F5:G5"/>
    <mergeCell ref="H5:I5"/>
    <mergeCell ref="A5:A6"/>
  </mergeCells>
  <conditionalFormatting sqref="C10:C25 C27:C34 E10:E25 E27:E34 G10:G25 G27:G34 I10:I25 I27:I34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{120D5AF3-226C-4B46-8117-6405F4270606}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0D5AF3-226C-4B46-8117-6405F4270606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C27:C34 E10:E25 E27:E34 G10:G25 G27:G34 I10:I25 I27:I34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9"/>
  <dimension ref="A1:O42"/>
  <sheetViews>
    <sheetView showGridLines="0" zoomScaleNormal="100" zoomScaleSheetLayoutView="100" workbookViewId="0">
      <selection activeCell="P20" sqref="P20"/>
    </sheetView>
  </sheetViews>
  <sheetFormatPr defaultColWidth="9.140625" defaultRowHeight="12" x14ac:dyDescent="0.2"/>
  <cols>
    <col min="1" max="1" width="31.710937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266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3532.9659099999994</v>
      </c>
      <c r="C7" s="255">
        <v>9.5761394366120869E-2</v>
      </c>
      <c r="D7" s="155">
        <v>3533.8539099999994</v>
      </c>
      <c r="E7" s="255">
        <v>9.5598495687423221E-2</v>
      </c>
      <c r="F7" s="221">
        <v>3532.8959099999993</v>
      </c>
      <c r="G7" s="255">
        <v>9.6184689015323302E-2</v>
      </c>
      <c r="H7" s="155">
        <v>3532.8959099999993</v>
      </c>
      <c r="I7" s="160">
        <v>9.6184689015323302E-2</v>
      </c>
      <c r="J7" s="10"/>
      <c r="O7" s="55"/>
    </row>
    <row r="8" spans="1:15" x14ac:dyDescent="0.2">
      <c r="A8" s="128" t="s">
        <v>308</v>
      </c>
      <c r="B8" s="221">
        <v>491370.49400000001</v>
      </c>
      <c r="C8" s="255">
        <v>4.5623627025190835E-2</v>
      </c>
      <c r="D8" s="155">
        <v>317260.7969999999</v>
      </c>
      <c r="E8" s="255">
        <v>3.8398333455030825E-2</v>
      </c>
      <c r="F8" s="221">
        <v>236425.36300000004</v>
      </c>
      <c r="G8" s="255">
        <v>3.4886569303217797E-2</v>
      </c>
      <c r="H8" s="155">
        <v>1045056.654</v>
      </c>
      <c r="I8" s="160">
        <v>4.0491286942575248E-2</v>
      </c>
      <c r="J8" s="10"/>
      <c r="O8" s="55"/>
    </row>
    <row r="9" spans="1:15" x14ac:dyDescent="0.2">
      <c r="A9" s="128" t="s">
        <v>309</v>
      </c>
      <c r="B9" s="221">
        <v>330646.16399999999</v>
      </c>
      <c r="C9" s="255">
        <v>5.3546866100931186E-2</v>
      </c>
      <c r="D9" s="155">
        <v>176356.99400000001</v>
      </c>
      <c r="E9" s="255">
        <v>4.5675458550733093E-2</v>
      </c>
      <c r="F9" s="221">
        <v>102071.99299999999</v>
      </c>
      <c r="G9" s="255">
        <v>3.8262607697850455E-2</v>
      </c>
      <c r="H9" s="155">
        <v>609075.15099999995</v>
      </c>
      <c r="I9" s="161">
        <v>4.7944889762860272E-2</v>
      </c>
      <c r="J9" s="84"/>
      <c r="O9" s="86"/>
    </row>
    <row r="10" spans="1:15" x14ac:dyDescent="0.2">
      <c r="A10" s="131" t="s">
        <v>40</v>
      </c>
      <c r="B10" s="223">
        <v>8099.0780000000004</v>
      </c>
      <c r="C10" s="256">
        <v>9.2829736636710694E-3</v>
      </c>
      <c r="D10" s="156">
        <v>5317.076</v>
      </c>
      <c r="E10" s="256">
        <v>8.1664618199591334E-3</v>
      </c>
      <c r="F10" s="223">
        <v>1485.1320000000001</v>
      </c>
      <c r="G10" s="256">
        <v>3.3895999750419795E-3</v>
      </c>
      <c r="H10" s="156">
        <v>14901.286</v>
      </c>
      <c r="I10" s="162">
        <v>7.5961220223453299E-3</v>
      </c>
      <c r="J10" s="84"/>
      <c r="O10" s="100"/>
    </row>
    <row r="11" spans="1:15" x14ac:dyDescent="0.2">
      <c r="A11" s="131" t="s">
        <v>39</v>
      </c>
      <c r="B11" s="223">
        <v>4611.2150000000011</v>
      </c>
      <c r="C11" s="256">
        <v>0.11271819187036863</v>
      </c>
      <c r="D11" s="156">
        <v>3610.3289999999997</v>
      </c>
      <c r="E11" s="256">
        <v>0.10549588438447575</v>
      </c>
      <c r="F11" s="223">
        <v>2315.4349999999999</v>
      </c>
      <c r="G11" s="256">
        <v>8.7977842715898841E-2</v>
      </c>
      <c r="H11" s="156">
        <v>10536.979000000001</v>
      </c>
      <c r="I11" s="162">
        <v>0.10386367735558154</v>
      </c>
      <c r="J11" s="84"/>
      <c r="O11" s="100"/>
    </row>
    <row r="12" spans="1:15" x14ac:dyDescent="0.2">
      <c r="A12" s="131" t="s">
        <v>38</v>
      </c>
      <c r="B12" s="223">
        <v>0</v>
      </c>
      <c r="C12" s="256">
        <v>0</v>
      </c>
      <c r="D12" s="156">
        <v>0</v>
      </c>
      <c r="E12" s="256">
        <v>0</v>
      </c>
      <c r="F12" s="223">
        <v>0</v>
      </c>
      <c r="G12" s="256">
        <v>0</v>
      </c>
      <c r="H12" s="156">
        <v>0</v>
      </c>
      <c r="I12" s="162">
        <v>0</v>
      </c>
      <c r="J12" s="84"/>
      <c r="O12" s="100"/>
    </row>
    <row r="13" spans="1:15" x14ac:dyDescent="0.2">
      <c r="A13" s="131" t="s">
        <v>60</v>
      </c>
      <c r="B13" s="223">
        <v>1522</v>
      </c>
      <c r="C13" s="256">
        <v>0.19375816104409424</v>
      </c>
      <c r="D13" s="156">
        <v>1695</v>
      </c>
      <c r="E13" s="256">
        <v>0.22424526584507787</v>
      </c>
      <c r="F13" s="223">
        <v>1096</v>
      </c>
      <c r="G13" s="256">
        <v>0.16236796491903824</v>
      </c>
      <c r="H13" s="156">
        <v>4313</v>
      </c>
      <c r="I13" s="162">
        <v>0.19459535648466125</v>
      </c>
      <c r="J13" s="84"/>
      <c r="O13" s="100"/>
    </row>
    <row r="14" spans="1:15" x14ac:dyDescent="0.2">
      <c r="A14" s="131" t="s">
        <v>61</v>
      </c>
      <c r="B14" s="223">
        <v>0</v>
      </c>
      <c r="C14" s="256">
        <v>0</v>
      </c>
      <c r="D14" s="156">
        <v>0</v>
      </c>
      <c r="E14" s="256">
        <v>0</v>
      </c>
      <c r="F14" s="223">
        <v>0</v>
      </c>
      <c r="G14" s="256">
        <v>0</v>
      </c>
      <c r="H14" s="156">
        <v>0</v>
      </c>
      <c r="I14" s="162">
        <v>0</v>
      </c>
      <c r="J14" s="84"/>
      <c r="O14" s="100"/>
    </row>
    <row r="15" spans="1:15" x14ac:dyDescent="0.2">
      <c r="A15" s="131" t="s">
        <v>62</v>
      </c>
      <c r="B15" s="223">
        <v>0</v>
      </c>
      <c r="C15" s="256">
        <v>0</v>
      </c>
      <c r="D15" s="156">
        <v>0</v>
      </c>
      <c r="E15" s="256">
        <v>0</v>
      </c>
      <c r="F15" s="223">
        <v>0</v>
      </c>
      <c r="G15" s="256">
        <v>0</v>
      </c>
      <c r="H15" s="156">
        <v>0</v>
      </c>
      <c r="I15" s="162">
        <v>0</v>
      </c>
      <c r="J15" s="84"/>
      <c r="O15" s="100"/>
    </row>
    <row r="16" spans="1:15" x14ac:dyDescent="0.2">
      <c r="A16" s="131" t="s">
        <v>37</v>
      </c>
      <c r="B16" s="223">
        <v>279738.51699999999</v>
      </c>
      <c r="C16" s="256">
        <v>0.10677492164158653</v>
      </c>
      <c r="D16" s="156">
        <v>145873.22399999999</v>
      </c>
      <c r="E16" s="256">
        <v>9.8909717605239714E-2</v>
      </c>
      <c r="F16" s="223">
        <v>83342.807000000001</v>
      </c>
      <c r="G16" s="256">
        <v>9.2046795929406316E-2</v>
      </c>
      <c r="H16" s="156">
        <v>508954.54799999995</v>
      </c>
      <c r="I16" s="162">
        <v>0.10178803769123175</v>
      </c>
      <c r="J16" s="84"/>
      <c r="O16" s="100"/>
    </row>
    <row r="17" spans="1:15" x14ac:dyDescent="0.2">
      <c r="A17" s="131" t="s">
        <v>72</v>
      </c>
      <c r="B17" s="223">
        <v>0</v>
      </c>
      <c r="C17" s="256">
        <v>0</v>
      </c>
      <c r="D17" s="156">
        <v>0</v>
      </c>
      <c r="E17" s="256">
        <v>0</v>
      </c>
      <c r="F17" s="223">
        <v>0</v>
      </c>
      <c r="G17" s="256">
        <v>0</v>
      </c>
      <c r="H17" s="156">
        <v>0</v>
      </c>
      <c r="I17" s="162">
        <v>0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156">
        <v>0</v>
      </c>
      <c r="E18" s="256">
        <v>0</v>
      </c>
      <c r="F18" s="223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6257</v>
      </c>
      <c r="C19" s="256">
        <v>9.242961153445918E-2</v>
      </c>
      <c r="D19" s="156">
        <v>3586</v>
      </c>
      <c r="E19" s="256">
        <v>2.9594632269858281E-2</v>
      </c>
      <c r="F19" s="223">
        <v>3661</v>
      </c>
      <c r="G19" s="256">
        <v>2.8001027311112897E-2</v>
      </c>
      <c r="H19" s="156">
        <v>13504</v>
      </c>
      <c r="I19" s="162">
        <v>4.225141720198556E-2</v>
      </c>
      <c r="J19" s="84"/>
      <c r="O19" s="100"/>
    </row>
    <row r="20" spans="1:15" x14ac:dyDescent="0.2">
      <c r="A20" s="131" t="s">
        <v>34</v>
      </c>
      <c r="B20" s="223">
        <v>0</v>
      </c>
      <c r="C20" s="256">
        <v>0</v>
      </c>
      <c r="D20" s="156">
        <v>0</v>
      </c>
      <c r="E20" s="256">
        <v>0</v>
      </c>
      <c r="F20" s="223">
        <v>0</v>
      </c>
      <c r="G20" s="256">
        <v>0</v>
      </c>
      <c r="H20" s="156">
        <v>0</v>
      </c>
      <c r="I20" s="162">
        <v>0</v>
      </c>
      <c r="J20" s="84"/>
      <c r="O20" s="100"/>
    </row>
    <row r="21" spans="1:15" x14ac:dyDescent="0.2">
      <c r="A21" s="131" t="s">
        <v>33</v>
      </c>
      <c r="B21" s="223">
        <v>0</v>
      </c>
      <c r="C21" s="256">
        <v>0</v>
      </c>
      <c r="D21" s="156">
        <v>0</v>
      </c>
      <c r="E21" s="256">
        <v>0</v>
      </c>
      <c r="F21" s="223">
        <v>0</v>
      </c>
      <c r="G21" s="256">
        <v>0</v>
      </c>
      <c r="H21" s="156">
        <v>0</v>
      </c>
      <c r="I21" s="162">
        <v>0</v>
      </c>
      <c r="J21" s="84"/>
      <c r="O21" s="100"/>
    </row>
    <row r="22" spans="1:15" x14ac:dyDescent="0.2">
      <c r="A22" s="131" t="s">
        <v>32</v>
      </c>
      <c r="B22" s="223">
        <v>0</v>
      </c>
      <c r="C22" s="256">
        <v>0</v>
      </c>
      <c r="D22" s="156">
        <v>0</v>
      </c>
      <c r="E22" s="256">
        <v>0</v>
      </c>
      <c r="F22" s="223">
        <v>0</v>
      </c>
      <c r="G22" s="256">
        <v>0</v>
      </c>
      <c r="H22" s="156">
        <v>0</v>
      </c>
      <c r="I22" s="162">
        <v>0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156">
        <v>0</v>
      </c>
      <c r="E23" s="256">
        <v>0</v>
      </c>
      <c r="F23" s="223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2.8650000000000002</v>
      </c>
      <c r="C24" s="256">
        <v>4.4664244144579964E-4</v>
      </c>
      <c r="D24" s="156">
        <v>2.6349999999999998</v>
      </c>
      <c r="E24" s="256">
        <v>1.2074505426424792E-3</v>
      </c>
      <c r="F24" s="223">
        <v>26.045000000000002</v>
      </c>
      <c r="G24" s="256">
        <v>6.989964724094324E-3</v>
      </c>
      <c r="H24" s="156">
        <v>31.545000000000002</v>
      </c>
      <c r="I24" s="162">
        <v>2.5598750680340871E-3</v>
      </c>
      <c r="J24" s="84"/>
      <c r="O24" s="100"/>
    </row>
    <row r="25" spans="1:15" x14ac:dyDescent="0.2">
      <c r="A25" s="131" t="s">
        <v>30</v>
      </c>
      <c r="B25" s="223">
        <v>30415.489000000001</v>
      </c>
      <c r="C25" s="256">
        <v>1.918241353521527E-2</v>
      </c>
      <c r="D25" s="156">
        <v>16272.729999999998</v>
      </c>
      <c r="E25" s="256">
        <v>1.7859174175735518E-2</v>
      </c>
      <c r="F25" s="223">
        <v>10145.573999999999</v>
      </c>
      <c r="G25" s="256">
        <v>1.4823778008095445E-2</v>
      </c>
      <c r="H25" s="156">
        <v>56833.792999999998</v>
      </c>
      <c r="I25" s="162">
        <v>1.7865667439690543E-2</v>
      </c>
      <c r="J25" s="84"/>
      <c r="O25" s="81"/>
    </row>
    <row r="26" spans="1:15" ht="13.5" customHeight="1" x14ac:dyDescent="0.2">
      <c r="A26" s="129" t="s">
        <v>313</v>
      </c>
      <c r="B26" s="221">
        <v>-86326.200000000012</v>
      </c>
      <c r="C26" s="255"/>
      <c r="D26" s="155">
        <v>-42027</v>
      </c>
      <c r="E26" s="255"/>
      <c r="F26" s="221">
        <v>-21660.5</v>
      </c>
      <c r="G26" s="255"/>
      <c r="H26" s="155">
        <v>-150013.70000000001</v>
      </c>
      <c r="I26" s="161"/>
      <c r="J26" s="10"/>
      <c r="O26" s="8"/>
    </row>
    <row r="27" spans="1:15" ht="13.5" customHeight="1" x14ac:dyDescent="0.2">
      <c r="A27" s="129" t="s">
        <v>311</v>
      </c>
      <c r="B27" s="221">
        <v>239428.29400000002</v>
      </c>
      <c r="C27" s="255">
        <v>4.3873821463965637E-2</v>
      </c>
      <c r="D27" s="155">
        <v>130412.60299999999</v>
      </c>
      <c r="E27" s="255">
        <v>4.0434232479524504E-2</v>
      </c>
      <c r="F27" s="221">
        <v>77682.603000000003</v>
      </c>
      <c r="G27" s="255">
        <v>3.6239960851965118E-2</v>
      </c>
      <c r="H27" s="155">
        <v>447523.5</v>
      </c>
      <c r="I27" s="161">
        <v>4.1337593873220613E-2</v>
      </c>
      <c r="J27" s="10"/>
      <c r="O27" s="8"/>
    </row>
    <row r="28" spans="1:15" ht="12.75" customHeight="1" x14ac:dyDescent="0.2">
      <c r="A28" s="131" t="s">
        <v>26</v>
      </c>
      <c r="B28" s="223">
        <v>61569.521999999997</v>
      </c>
      <c r="C28" s="256">
        <v>4.8225535440833411E-2</v>
      </c>
      <c r="D28" s="156">
        <v>45276.031999999999</v>
      </c>
      <c r="E28" s="256">
        <v>4.6535846480369618E-2</v>
      </c>
      <c r="F28" s="223">
        <v>22668.537000000004</v>
      </c>
      <c r="G28" s="256">
        <v>2.6983045032512851E-2</v>
      </c>
      <c r="H28" s="156">
        <v>129514.09100000001</v>
      </c>
      <c r="I28" s="162">
        <v>4.1917598704264543E-2</v>
      </c>
      <c r="J28" s="84"/>
      <c r="O28" s="8"/>
    </row>
    <row r="29" spans="1:15" ht="12.75" customHeight="1" x14ac:dyDescent="0.2">
      <c r="A29" s="131" t="s">
        <v>0</v>
      </c>
      <c r="B29" s="223">
        <v>1062.5999999999999</v>
      </c>
      <c r="C29" s="256">
        <v>6.7209136192141949E-3</v>
      </c>
      <c r="D29" s="156">
        <v>383.7</v>
      </c>
      <c r="E29" s="256">
        <v>5.3024977542118568E-3</v>
      </c>
      <c r="F29" s="223">
        <v>164.8</v>
      </c>
      <c r="G29" s="256">
        <v>3.2778710784265469E-3</v>
      </c>
      <c r="H29" s="156">
        <v>1611.1</v>
      </c>
      <c r="I29" s="162">
        <v>5.738717608517116E-3</v>
      </c>
      <c r="J29" s="84"/>
      <c r="O29" s="8"/>
    </row>
    <row r="30" spans="1:15" ht="12.75" customHeight="1" x14ac:dyDescent="0.2">
      <c r="A30" s="131" t="s">
        <v>1</v>
      </c>
      <c r="B30" s="223">
        <v>4416.7</v>
      </c>
      <c r="C30" s="256">
        <v>8.4197754975630368E-2</v>
      </c>
      <c r="D30" s="156">
        <v>1424.7</v>
      </c>
      <c r="E30" s="256">
        <v>6.5674167897874836E-2</v>
      </c>
      <c r="F30" s="223">
        <v>397.7</v>
      </c>
      <c r="G30" s="256">
        <v>3.9013412883941702E-2</v>
      </c>
      <c r="H30" s="156">
        <v>6239.0999999999995</v>
      </c>
      <c r="I30" s="162">
        <v>7.3972365841989379E-2</v>
      </c>
      <c r="J30" s="84"/>
      <c r="O30" s="8"/>
    </row>
    <row r="31" spans="1:15" ht="12.75" customHeight="1" x14ac:dyDescent="0.2">
      <c r="A31" s="131" t="s">
        <v>2</v>
      </c>
      <c r="B31" s="223">
        <v>1477.82</v>
      </c>
      <c r="C31" s="256">
        <v>9.6928558034385229E-2</v>
      </c>
      <c r="D31" s="156">
        <v>591.95100000000002</v>
      </c>
      <c r="E31" s="256">
        <v>9.6259034991592093E-2</v>
      </c>
      <c r="F31" s="223">
        <v>430.471</v>
      </c>
      <c r="G31" s="256">
        <v>0.14834006450901474</v>
      </c>
      <c r="H31" s="156">
        <v>2500.2419999999997</v>
      </c>
      <c r="I31" s="162">
        <v>0.10289921339107752</v>
      </c>
      <c r="J31" s="84"/>
    </row>
    <row r="32" spans="1:15" x14ac:dyDescent="0.2">
      <c r="A32" s="131" t="s">
        <v>6</v>
      </c>
      <c r="B32" s="223">
        <v>4226.87</v>
      </c>
      <c r="C32" s="256">
        <v>9.8540212520498341E-2</v>
      </c>
      <c r="D32" s="156">
        <v>3314.69</v>
      </c>
      <c r="E32" s="256">
        <v>0.10841700458157834</v>
      </c>
      <c r="F32" s="223">
        <v>2102.4900000000002</v>
      </c>
      <c r="G32" s="256">
        <v>8.5769921183900602E-2</v>
      </c>
      <c r="H32" s="156">
        <v>9644.0499999999993</v>
      </c>
      <c r="I32" s="162">
        <v>9.8427215951641833E-2</v>
      </c>
      <c r="J32" s="84"/>
    </row>
    <row r="33" spans="1:10" x14ac:dyDescent="0.2">
      <c r="A33" s="131" t="s">
        <v>25</v>
      </c>
      <c r="B33" s="223">
        <v>92546.69200000001</v>
      </c>
      <c r="C33" s="256">
        <v>3.7884956240017906E-2</v>
      </c>
      <c r="D33" s="156">
        <v>49108.121999999996</v>
      </c>
      <c r="E33" s="256">
        <v>3.5081141547282535E-2</v>
      </c>
      <c r="F33" s="223">
        <v>28151.408000000003</v>
      </c>
      <c r="G33" s="256">
        <v>3.4954421081388118E-2</v>
      </c>
      <c r="H33" s="156">
        <v>169806.22200000001</v>
      </c>
      <c r="I33" s="162">
        <v>3.6532759694269203E-2</v>
      </c>
      <c r="J33" s="84"/>
    </row>
    <row r="34" spans="1:10" x14ac:dyDescent="0.2">
      <c r="A34" s="131" t="s">
        <v>5</v>
      </c>
      <c r="B34" s="223">
        <v>59362.108</v>
      </c>
      <c r="C34" s="256">
        <v>4.3758322392150953E-2</v>
      </c>
      <c r="D34" s="156">
        <v>25067.151000000002</v>
      </c>
      <c r="E34" s="256">
        <v>3.7248891905264342E-2</v>
      </c>
      <c r="F34" s="223">
        <v>15278.993999999999</v>
      </c>
      <c r="G34" s="256">
        <v>4.0780839003568818E-2</v>
      </c>
      <c r="H34" s="156">
        <v>99708.252999999997</v>
      </c>
      <c r="I34" s="162">
        <v>4.1472271571411375E-2</v>
      </c>
      <c r="J34" s="84"/>
    </row>
    <row r="35" spans="1:10" x14ac:dyDescent="0.2">
      <c r="A35" s="131" t="s">
        <v>3</v>
      </c>
      <c r="B35" s="223">
        <v>14765.982</v>
      </c>
      <c r="C35" s="256">
        <v>0.13139801131723927</v>
      </c>
      <c r="D35" s="156">
        <v>5246.2570000000005</v>
      </c>
      <c r="E35" s="256">
        <v>0.1075328613529247</v>
      </c>
      <c r="F35" s="223">
        <v>8488.2029999999995</v>
      </c>
      <c r="G35" s="256">
        <v>0.23885110077952854</v>
      </c>
      <c r="H35" s="156">
        <v>28500.442000000003</v>
      </c>
      <c r="I35" s="162">
        <v>0.14489213034615203</v>
      </c>
      <c r="J35" s="84"/>
    </row>
    <row r="36" spans="1:10" x14ac:dyDescent="0.2">
      <c r="A36" s="150" t="s">
        <v>318</v>
      </c>
      <c r="B36" s="64"/>
      <c r="C36" s="8"/>
      <c r="E36" s="10"/>
      <c r="F36" s="10"/>
      <c r="G36" s="10"/>
      <c r="I36" s="3"/>
    </row>
    <row r="37" spans="1:10" x14ac:dyDescent="0.2">
      <c r="A37" s="150"/>
      <c r="B37" s="64"/>
    </row>
    <row r="38" spans="1:10" x14ac:dyDescent="0.2">
      <c r="A38" s="10" t="s">
        <v>163</v>
      </c>
      <c r="B38" s="86">
        <f>+I7</f>
        <v>9.6184689015323302E-2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 t="shared" ref="B39:B40" si="0">+I8</f>
        <v>4.0491286942575248E-2</v>
      </c>
      <c r="C39" s="23"/>
      <c r="D39" s="10"/>
      <c r="E39" s="10"/>
    </row>
    <row r="40" spans="1:10" x14ac:dyDescent="0.2">
      <c r="A40" s="10" t="s">
        <v>116</v>
      </c>
      <c r="B40" s="86">
        <f t="shared" si="0"/>
        <v>4.7944889762860272E-2</v>
      </c>
      <c r="C40" s="23"/>
      <c r="D40" s="10"/>
      <c r="E40" s="10"/>
      <c r="H40" s="87"/>
    </row>
    <row r="41" spans="1:10" x14ac:dyDescent="0.2">
      <c r="B41" s="1"/>
      <c r="C41" s="1"/>
      <c r="H41" s="87"/>
    </row>
    <row r="42" spans="1:10" x14ac:dyDescent="0.2">
      <c r="B42" s="8"/>
      <c r="C42" s="8"/>
      <c r="H42" s="87"/>
    </row>
  </sheetData>
  <mergeCells count="5">
    <mergeCell ref="B5:C5"/>
    <mergeCell ref="D5:E5"/>
    <mergeCell ref="F5:G5"/>
    <mergeCell ref="H5:I5"/>
    <mergeCell ref="A5:A6"/>
  </mergeCells>
  <conditionalFormatting sqref="C10:C25 C28:C35 E10:E25 E28:E35 G10:G25 G28:G35 I10:I25 I28:I35">
    <cfRule type="dataBar" priority="1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{5E295BF7-E565-466F-8F21-1E116498E39C}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295BF7-E565-466F-8F21-1E116498E39C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C28:C35 E10:E25 E28:E35 G10:G25 G28:G35 I10:I25 I28:I35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0">
    <tabColor rgb="FF92D050"/>
  </sheetPr>
  <dimension ref="A1:D39"/>
  <sheetViews>
    <sheetView showGridLines="0" zoomScaleNormal="100" zoomScaleSheetLayoutView="100" workbookViewId="0">
      <selection activeCell="H24" sqref="H24"/>
    </sheetView>
  </sheetViews>
  <sheetFormatPr defaultColWidth="9.140625" defaultRowHeight="12" x14ac:dyDescent="0.2"/>
  <cols>
    <col min="1" max="1" width="9" style="7" customWidth="1"/>
    <col min="2" max="2" width="90.42578125" style="7" customWidth="1"/>
    <col min="3" max="5" width="9.140625" style="7" customWidth="1"/>
    <col min="6" max="16384" width="9.140625" style="7"/>
  </cols>
  <sheetData>
    <row r="1" spans="1:4" s="69" customFormat="1" ht="20.25" x14ac:dyDescent="0.25">
      <c r="A1" s="134" t="s">
        <v>298</v>
      </c>
    </row>
    <row r="2" spans="1:4" ht="4.5" customHeight="1" x14ac:dyDescent="0.2"/>
    <row r="3" spans="1:4" ht="23.85" customHeight="1" x14ac:dyDescent="0.2">
      <c r="A3" s="120" t="s">
        <v>113</v>
      </c>
      <c r="B3" s="72" t="s">
        <v>114</v>
      </c>
    </row>
    <row r="4" spans="1:4" ht="23.85" customHeight="1" x14ac:dyDescent="0.2">
      <c r="A4" s="120" t="s">
        <v>123</v>
      </c>
      <c r="B4" s="72" t="s">
        <v>124</v>
      </c>
    </row>
    <row r="5" spans="1:4" s="70" customFormat="1" ht="23.85" customHeight="1" x14ac:dyDescent="0.25">
      <c r="A5" s="120" t="s">
        <v>92</v>
      </c>
      <c r="B5" s="72" t="s">
        <v>93</v>
      </c>
      <c r="C5" s="71"/>
      <c r="D5" s="71"/>
    </row>
    <row r="6" spans="1:4" s="70" customFormat="1" ht="7.5" hidden="1" customHeight="1" x14ac:dyDescent="0.25">
      <c r="A6" s="120"/>
      <c r="B6" s="72"/>
      <c r="C6" s="71"/>
      <c r="D6" s="71"/>
    </row>
    <row r="7" spans="1:4" s="70" customFormat="1" ht="23.85" customHeight="1" x14ac:dyDescent="0.2">
      <c r="A7" s="120" t="s">
        <v>183</v>
      </c>
      <c r="B7" s="72" t="s">
        <v>160</v>
      </c>
    </row>
    <row r="8" spans="1:4" s="70" customFormat="1" ht="23.85" customHeight="1" x14ac:dyDescent="0.2">
      <c r="A8" s="120" t="s">
        <v>184</v>
      </c>
      <c r="B8" s="72" t="s">
        <v>162</v>
      </c>
    </row>
    <row r="9" spans="1:4" s="70" customFormat="1" ht="23.85" customHeight="1" x14ac:dyDescent="0.2">
      <c r="A9" s="120" t="s">
        <v>85</v>
      </c>
      <c r="B9" s="72" t="s">
        <v>128</v>
      </c>
    </row>
    <row r="10" spans="1:4" s="70" customFormat="1" ht="23.85" customHeight="1" x14ac:dyDescent="0.2">
      <c r="A10" s="120" t="s">
        <v>76</v>
      </c>
      <c r="B10" s="72" t="s">
        <v>99</v>
      </c>
    </row>
    <row r="11" spans="1:4" s="70" customFormat="1" ht="23.85" customHeight="1" x14ac:dyDescent="0.2">
      <c r="A11" s="120" t="s">
        <v>77</v>
      </c>
      <c r="B11" s="72" t="s">
        <v>100</v>
      </c>
    </row>
    <row r="12" spans="1:4" s="70" customFormat="1" ht="23.85" customHeight="1" x14ac:dyDescent="0.2">
      <c r="A12" s="120" t="s">
        <v>78</v>
      </c>
      <c r="B12" s="72" t="s">
        <v>101</v>
      </c>
    </row>
    <row r="13" spans="1:4" s="70" customFormat="1" ht="23.85" customHeight="1" x14ac:dyDescent="0.2">
      <c r="A13" s="120" t="s">
        <v>88</v>
      </c>
      <c r="B13" s="72" t="s">
        <v>127</v>
      </c>
    </row>
    <row r="14" spans="1:4" s="70" customFormat="1" ht="23.85" customHeight="1" x14ac:dyDescent="0.2">
      <c r="A14" s="120" t="s">
        <v>79</v>
      </c>
      <c r="B14" s="72" t="s">
        <v>102</v>
      </c>
    </row>
    <row r="15" spans="1:4" s="70" customFormat="1" ht="23.85" customHeight="1" x14ac:dyDescent="0.2">
      <c r="A15" s="120" t="s">
        <v>80</v>
      </c>
      <c r="B15" s="72" t="s">
        <v>103</v>
      </c>
    </row>
    <row r="16" spans="1:4" s="70" customFormat="1" ht="23.85" customHeight="1" x14ac:dyDescent="0.2">
      <c r="A16" s="120" t="s">
        <v>81</v>
      </c>
      <c r="B16" s="72" t="s">
        <v>104</v>
      </c>
    </row>
    <row r="17" spans="1:2" s="70" customFormat="1" ht="23.85" customHeight="1" x14ac:dyDescent="0.2">
      <c r="A17" s="120" t="s">
        <v>82</v>
      </c>
      <c r="B17" s="72" t="s">
        <v>105</v>
      </c>
    </row>
    <row r="18" spans="1:2" s="70" customFormat="1" ht="23.85" customHeight="1" x14ac:dyDescent="0.2">
      <c r="A18" s="120" t="s">
        <v>83</v>
      </c>
      <c r="B18" s="72" t="s">
        <v>106</v>
      </c>
    </row>
    <row r="19" spans="1:2" s="70" customFormat="1" ht="23.85" customHeight="1" x14ac:dyDescent="0.2">
      <c r="A19" s="120" t="s">
        <v>84</v>
      </c>
      <c r="B19" s="72" t="s">
        <v>107</v>
      </c>
    </row>
    <row r="20" spans="1:2" s="70" customFormat="1" ht="23.85" customHeight="1" x14ac:dyDescent="0.2">
      <c r="A20" s="120" t="s">
        <v>86</v>
      </c>
      <c r="B20" s="72" t="s">
        <v>108</v>
      </c>
    </row>
    <row r="21" spans="1:2" s="70" customFormat="1" ht="23.85" customHeight="1" x14ac:dyDescent="0.2">
      <c r="A21" s="120" t="s">
        <v>87</v>
      </c>
      <c r="B21" s="72" t="s">
        <v>109</v>
      </c>
    </row>
    <row r="22" spans="1:2" s="70" customFormat="1" ht="23.85" customHeight="1" x14ac:dyDescent="0.2">
      <c r="A22" s="120" t="s">
        <v>89</v>
      </c>
      <c r="B22" s="72" t="s">
        <v>110</v>
      </c>
    </row>
    <row r="23" spans="1:2" s="70" customFormat="1" ht="2.1" customHeight="1" x14ac:dyDescent="0.2"/>
    <row r="24" spans="1:2" s="70" customFormat="1" ht="15" x14ac:dyDescent="0.25">
      <c r="A24" s="71" t="s">
        <v>94</v>
      </c>
    </row>
    <row r="25" spans="1:2" s="72" customFormat="1" ht="23.45" customHeight="1" x14ac:dyDescent="0.2">
      <c r="A25" s="72" t="s">
        <v>158</v>
      </c>
    </row>
    <row r="26" spans="1:2" s="70" customFormat="1" ht="15" x14ac:dyDescent="0.25">
      <c r="A26" s="71" t="s">
        <v>167</v>
      </c>
    </row>
    <row r="27" spans="1:2" s="72" customFormat="1" ht="23.45" customHeight="1" x14ac:dyDescent="0.2">
      <c r="A27" s="72" t="s">
        <v>165</v>
      </c>
    </row>
    <row r="28" spans="1:2" s="70" customFormat="1" ht="15" x14ac:dyDescent="0.25">
      <c r="A28" s="71" t="s">
        <v>97</v>
      </c>
    </row>
    <row r="29" spans="1:2" s="72" customFormat="1" ht="37.5" customHeight="1" x14ac:dyDescent="0.2">
      <c r="A29" s="295" t="s">
        <v>199</v>
      </c>
      <c r="B29" s="295"/>
    </row>
    <row r="30" spans="1:2" s="70" customFormat="1" ht="15" x14ac:dyDescent="0.25">
      <c r="A30" s="71" t="s">
        <v>95</v>
      </c>
    </row>
    <row r="31" spans="1:2" s="72" customFormat="1" ht="23.45" customHeight="1" x14ac:dyDescent="0.2">
      <c r="A31" s="72" t="s">
        <v>98</v>
      </c>
    </row>
    <row r="32" spans="1:2" s="70" customFormat="1" ht="15" x14ac:dyDescent="0.25">
      <c r="A32" s="71" t="s">
        <v>178</v>
      </c>
    </row>
    <row r="33" spans="1:2" s="72" customFormat="1" ht="23.45" customHeight="1" x14ac:dyDescent="0.2">
      <c r="A33" s="72" t="s">
        <v>159</v>
      </c>
      <c r="B33" s="119"/>
    </row>
    <row r="34" spans="1:2" s="70" customFormat="1" ht="15" x14ac:dyDescent="0.25">
      <c r="A34" s="71" t="s">
        <v>177</v>
      </c>
    </row>
    <row r="35" spans="1:2" s="70" customFormat="1" ht="23.45" customHeight="1" x14ac:dyDescent="0.2">
      <c r="A35" s="72" t="s">
        <v>176</v>
      </c>
      <c r="B35" s="119"/>
    </row>
    <row r="36" spans="1:2" s="70" customFormat="1" ht="15" x14ac:dyDescent="0.25">
      <c r="A36" s="71" t="s">
        <v>96</v>
      </c>
    </row>
    <row r="37" spans="1:2" s="72" customFormat="1" ht="37.5" customHeight="1" x14ac:dyDescent="0.2">
      <c r="A37" s="295" t="s">
        <v>198</v>
      </c>
      <c r="B37" s="295"/>
    </row>
    <row r="38" spans="1:2" s="70" customFormat="1" ht="15" x14ac:dyDescent="0.25">
      <c r="A38" s="71" t="s">
        <v>120</v>
      </c>
    </row>
    <row r="39" spans="1:2" s="72" customFormat="1" ht="23.45" customHeight="1" x14ac:dyDescent="0.2">
      <c r="A39" s="72" t="s">
        <v>121</v>
      </c>
    </row>
  </sheetData>
  <sortState xmlns:xlrd2="http://schemas.microsoft.com/office/spreadsheetml/2017/richdata2" ref="A7:B19">
    <sortCondition ref="B7:B19"/>
  </sortState>
  <mergeCells count="2">
    <mergeCell ref="A29:B29"/>
    <mergeCell ref="A37:B37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40"/>
  <dimension ref="A1:O41"/>
  <sheetViews>
    <sheetView showGridLines="0" zoomScaleNormal="100" zoomScaleSheetLayoutView="100" workbookViewId="0">
      <selection activeCell="K37" sqref="K37"/>
    </sheetView>
  </sheetViews>
  <sheetFormatPr defaultColWidth="9.140625" defaultRowHeight="12" x14ac:dyDescent="0.2"/>
  <cols>
    <col min="1" max="1" width="31.710937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267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1031.0458000000006</v>
      </c>
      <c r="C7" s="255">
        <v>2.7946599536629171E-2</v>
      </c>
      <c r="D7" s="155">
        <v>1031.0458000000006</v>
      </c>
      <c r="E7" s="255">
        <v>2.7892049296637703E-2</v>
      </c>
      <c r="F7" s="221">
        <v>1031.0458000000006</v>
      </c>
      <c r="G7" s="255">
        <v>2.8070688228557319E-2</v>
      </c>
      <c r="H7" s="155">
        <v>1031.0458000000006</v>
      </c>
      <c r="I7" s="160">
        <v>2.8070688228557319E-2</v>
      </c>
      <c r="J7" s="10"/>
      <c r="O7" s="55"/>
    </row>
    <row r="8" spans="1:15" x14ac:dyDescent="0.2">
      <c r="A8" s="128" t="s">
        <v>308</v>
      </c>
      <c r="B8" s="221">
        <v>487180.94300000003</v>
      </c>
      <c r="C8" s="255">
        <v>4.5234628266492445E-2</v>
      </c>
      <c r="D8" s="155">
        <v>316082.78800000023</v>
      </c>
      <c r="E8" s="255">
        <v>3.8255758063357029E-2</v>
      </c>
      <c r="F8" s="221">
        <v>237711.34600000002</v>
      </c>
      <c r="G8" s="255">
        <v>3.5076327011455972E-2</v>
      </c>
      <c r="H8" s="155">
        <v>1040975.0770000003</v>
      </c>
      <c r="I8" s="160">
        <v>4.0333144027688644E-2</v>
      </c>
      <c r="J8" s="10"/>
      <c r="O8" s="55"/>
    </row>
    <row r="9" spans="1:15" x14ac:dyDescent="0.2">
      <c r="A9" s="128" t="s">
        <v>309</v>
      </c>
      <c r="B9" s="221">
        <v>326785.92700000003</v>
      </c>
      <c r="C9" s="255">
        <v>5.2921715664415434E-2</v>
      </c>
      <c r="D9" s="155">
        <v>175692.114</v>
      </c>
      <c r="E9" s="255">
        <v>4.5503258411728607E-2</v>
      </c>
      <c r="F9" s="221">
        <v>107822.30899999999</v>
      </c>
      <c r="G9" s="255">
        <v>4.0418165542661741E-2</v>
      </c>
      <c r="H9" s="155">
        <v>610300.35</v>
      </c>
      <c r="I9" s="161">
        <v>4.8041334398462497E-2</v>
      </c>
      <c r="J9" s="84"/>
      <c r="O9" s="86"/>
    </row>
    <row r="10" spans="1:15" x14ac:dyDescent="0.2">
      <c r="A10" s="131" t="s">
        <v>40</v>
      </c>
      <c r="B10" s="223">
        <v>69204.739000000001</v>
      </c>
      <c r="C10" s="256">
        <v>7.9320852267163039E-2</v>
      </c>
      <c r="D10" s="156">
        <v>70584.183000000005</v>
      </c>
      <c r="E10" s="256">
        <v>0.10840977927765345</v>
      </c>
      <c r="F10" s="223">
        <v>39080.67</v>
      </c>
      <c r="G10" s="256">
        <v>8.9196002817678047E-2</v>
      </c>
      <c r="H10" s="156">
        <v>178869.592</v>
      </c>
      <c r="I10" s="162">
        <v>9.1181073024108397E-2</v>
      </c>
      <c r="J10" s="84"/>
      <c r="O10" s="100"/>
    </row>
    <row r="11" spans="1:15" x14ac:dyDescent="0.2">
      <c r="A11" s="131" t="s">
        <v>39</v>
      </c>
      <c r="B11" s="223">
        <v>3486.89</v>
      </c>
      <c r="C11" s="256">
        <v>8.5234788673022088E-2</v>
      </c>
      <c r="D11" s="156">
        <v>2350.13</v>
      </c>
      <c r="E11" s="256">
        <v>6.8672146712526208E-2</v>
      </c>
      <c r="F11" s="223">
        <v>1688.3000000000002</v>
      </c>
      <c r="G11" s="256">
        <v>6.4149065664660013E-2</v>
      </c>
      <c r="H11" s="156">
        <v>7525.3200000000006</v>
      </c>
      <c r="I11" s="162">
        <v>7.4177561564610195E-2</v>
      </c>
      <c r="J11" s="84"/>
      <c r="O11" s="100"/>
    </row>
    <row r="12" spans="1:15" x14ac:dyDescent="0.2">
      <c r="A12" s="131" t="s">
        <v>38</v>
      </c>
      <c r="B12" s="223">
        <v>0</v>
      </c>
      <c r="C12" s="256">
        <v>0</v>
      </c>
      <c r="D12" s="156">
        <v>0</v>
      </c>
      <c r="E12" s="256">
        <v>0</v>
      </c>
      <c r="F12" s="223">
        <v>0</v>
      </c>
      <c r="G12" s="256">
        <v>0</v>
      </c>
      <c r="H12" s="156">
        <v>0</v>
      </c>
      <c r="I12" s="162">
        <v>0</v>
      </c>
      <c r="J12" s="84"/>
      <c r="O12" s="100"/>
    </row>
    <row r="13" spans="1:15" x14ac:dyDescent="0.2">
      <c r="A13" s="131" t="s">
        <v>60</v>
      </c>
      <c r="B13" s="223">
        <v>243.44</v>
      </c>
      <c r="C13" s="256">
        <v>3.0991121369628321E-2</v>
      </c>
      <c r="D13" s="156">
        <v>298.24</v>
      </c>
      <c r="E13" s="256">
        <v>3.9456582941378188E-2</v>
      </c>
      <c r="F13" s="223">
        <v>450.03</v>
      </c>
      <c r="G13" s="256">
        <v>6.6670123405579165E-2</v>
      </c>
      <c r="H13" s="156">
        <v>991.71</v>
      </c>
      <c r="I13" s="162">
        <v>4.4744298859124378E-2</v>
      </c>
      <c r="J13" s="84"/>
      <c r="O13" s="100"/>
    </row>
    <row r="14" spans="1:15" x14ac:dyDescent="0.2">
      <c r="A14" s="131" t="s">
        <v>61</v>
      </c>
      <c r="B14" s="223">
        <v>219</v>
      </c>
      <c r="C14" s="256">
        <v>7.0734126567576439E-2</v>
      </c>
      <c r="D14" s="156">
        <v>82</v>
      </c>
      <c r="E14" s="256">
        <v>2.4747671832592261E-2</v>
      </c>
      <c r="F14" s="223">
        <v>82</v>
      </c>
      <c r="G14" s="256">
        <v>1.938291877918813E-2</v>
      </c>
      <c r="H14" s="156">
        <v>383</v>
      </c>
      <c r="I14" s="162">
        <v>3.5995993636509821E-2</v>
      </c>
      <c r="J14" s="84"/>
      <c r="O14" s="100"/>
    </row>
    <row r="15" spans="1:15" x14ac:dyDescent="0.2">
      <c r="A15" s="131" t="s">
        <v>62</v>
      </c>
      <c r="B15" s="223">
        <v>0</v>
      </c>
      <c r="C15" s="256">
        <v>0</v>
      </c>
      <c r="D15" s="156">
        <v>0</v>
      </c>
      <c r="E15" s="256">
        <v>0</v>
      </c>
      <c r="F15" s="223">
        <v>0</v>
      </c>
      <c r="G15" s="256">
        <v>0</v>
      </c>
      <c r="H15" s="156">
        <v>0</v>
      </c>
      <c r="I15" s="162">
        <v>0</v>
      </c>
      <c r="J15" s="84"/>
      <c r="O15" s="100"/>
    </row>
    <row r="16" spans="1:15" x14ac:dyDescent="0.2">
      <c r="A16" s="131" t="s">
        <v>37</v>
      </c>
      <c r="B16" s="223">
        <v>170077.712</v>
      </c>
      <c r="C16" s="256">
        <v>6.4917890344647552E-2</v>
      </c>
      <c r="D16" s="156">
        <v>43651.125999999997</v>
      </c>
      <c r="E16" s="256">
        <v>2.9597759118635353E-2</v>
      </c>
      <c r="F16" s="223">
        <v>33427.468999999997</v>
      </c>
      <c r="G16" s="256">
        <v>3.6918499967004414E-2</v>
      </c>
      <c r="H16" s="156">
        <v>247156.30699999997</v>
      </c>
      <c r="I16" s="162">
        <v>4.9429866756081423E-2</v>
      </c>
      <c r="J16" s="84"/>
      <c r="O16" s="100"/>
    </row>
    <row r="17" spans="1:15" x14ac:dyDescent="0.2">
      <c r="A17" s="131" t="s">
        <v>72</v>
      </c>
      <c r="B17" s="223">
        <v>0</v>
      </c>
      <c r="C17" s="256">
        <v>0</v>
      </c>
      <c r="D17" s="156">
        <v>0</v>
      </c>
      <c r="E17" s="256">
        <v>0</v>
      </c>
      <c r="F17" s="223">
        <v>0</v>
      </c>
      <c r="G17" s="256">
        <v>0</v>
      </c>
      <c r="H17" s="156">
        <v>0</v>
      </c>
      <c r="I17" s="162">
        <v>0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156">
        <v>0</v>
      </c>
      <c r="E18" s="256">
        <v>0</v>
      </c>
      <c r="F18" s="223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0</v>
      </c>
      <c r="C19" s="256">
        <v>0</v>
      </c>
      <c r="D19" s="156">
        <v>0</v>
      </c>
      <c r="E19" s="256">
        <v>0</v>
      </c>
      <c r="F19" s="223">
        <v>0</v>
      </c>
      <c r="G19" s="256">
        <v>0</v>
      </c>
      <c r="H19" s="156">
        <v>0</v>
      </c>
      <c r="I19" s="162">
        <v>0</v>
      </c>
      <c r="J19" s="84"/>
      <c r="O19" s="100"/>
    </row>
    <row r="20" spans="1:15" x14ac:dyDescent="0.2">
      <c r="A20" s="131" t="s">
        <v>34</v>
      </c>
      <c r="B20" s="223">
        <v>0</v>
      </c>
      <c r="C20" s="256">
        <v>0</v>
      </c>
      <c r="D20" s="156">
        <v>0</v>
      </c>
      <c r="E20" s="256">
        <v>0</v>
      </c>
      <c r="F20" s="223">
        <v>0</v>
      </c>
      <c r="G20" s="256">
        <v>0</v>
      </c>
      <c r="H20" s="156">
        <v>0</v>
      </c>
      <c r="I20" s="162">
        <v>0</v>
      </c>
      <c r="J20" s="84"/>
      <c r="O20" s="100"/>
    </row>
    <row r="21" spans="1:15" x14ac:dyDescent="0.2">
      <c r="A21" s="131" t="s">
        <v>33</v>
      </c>
      <c r="B21" s="223">
        <v>33365.563999999998</v>
      </c>
      <c r="C21" s="256">
        <v>0.11176010858537797</v>
      </c>
      <c r="D21" s="156">
        <v>29481.27</v>
      </c>
      <c r="E21" s="256">
        <v>0.11965487015172899</v>
      </c>
      <c r="F21" s="223">
        <v>16565.478999999999</v>
      </c>
      <c r="G21" s="256">
        <v>8.3944698092159667E-2</v>
      </c>
      <c r="H21" s="156">
        <v>79412.312999999995</v>
      </c>
      <c r="I21" s="162">
        <v>0.10698572855991655</v>
      </c>
      <c r="J21" s="84"/>
      <c r="O21" s="100"/>
    </row>
    <row r="22" spans="1:15" x14ac:dyDescent="0.2">
      <c r="A22" s="131" t="s">
        <v>32</v>
      </c>
      <c r="B22" s="223">
        <v>17</v>
      </c>
      <c r="C22" s="256">
        <v>1.0092730703586462E-4</v>
      </c>
      <c r="D22" s="156">
        <v>20</v>
      </c>
      <c r="E22" s="256">
        <v>1.4883052618868816E-4</v>
      </c>
      <c r="F22" s="223">
        <v>18</v>
      </c>
      <c r="G22" s="256">
        <v>1.6169560333754456E-4</v>
      </c>
      <c r="H22" s="156">
        <v>55</v>
      </c>
      <c r="I22" s="162">
        <v>1.3280553131271071E-4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156">
        <v>0</v>
      </c>
      <c r="E23" s="256">
        <v>0</v>
      </c>
      <c r="F23" s="223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176.43600000000001</v>
      </c>
      <c r="C24" s="256">
        <v>2.7505691378335462E-2</v>
      </c>
      <c r="D24" s="156">
        <v>272.37</v>
      </c>
      <c r="E24" s="256">
        <v>0.12480960314972755</v>
      </c>
      <c r="F24" s="223">
        <v>95.521000000000001</v>
      </c>
      <c r="G24" s="256">
        <v>2.5635953941647683E-2</v>
      </c>
      <c r="H24" s="156">
        <v>544.327</v>
      </c>
      <c r="I24" s="162">
        <v>4.4172107026717089E-2</v>
      </c>
      <c r="J24" s="84"/>
      <c r="O24" s="100"/>
    </row>
    <row r="25" spans="1:15" x14ac:dyDescent="0.2">
      <c r="A25" s="131" t="s">
        <v>30</v>
      </c>
      <c r="B25" s="223">
        <v>49995.146000000001</v>
      </c>
      <c r="C25" s="256">
        <v>3.1530894187677329E-2</v>
      </c>
      <c r="D25" s="156">
        <v>28952.795000000002</v>
      </c>
      <c r="E25" s="256">
        <v>3.1775430968212739E-2</v>
      </c>
      <c r="F25" s="223">
        <v>16414.84</v>
      </c>
      <c r="G25" s="256">
        <v>2.3983851894274832E-2</v>
      </c>
      <c r="H25" s="156">
        <v>95362.781000000003</v>
      </c>
      <c r="I25" s="162">
        <v>2.9977230825858136E-2</v>
      </c>
      <c r="J25" s="84"/>
      <c r="O25" s="81"/>
    </row>
    <row r="26" spans="1:15" ht="13.5" customHeight="1" x14ac:dyDescent="0.2">
      <c r="A26" s="129" t="s">
        <v>311</v>
      </c>
      <c r="B26" s="221">
        <v>281953.38400000008</v>
      </c>
      <c r="C26" s="255">
        <v>5.1666293169081133E-2</v>
      </c>
      <c r="D26" s="155">
        <v>136425.98699999996</v>
      </c>
      <c r="E26" s="255">
        <v>4.2298673193468785E-2</v>
      </c>
      <c r="F26" s="221">
        <v>69154.508999999991</v>
      </c>
      <c r="G26" s="255">
        <v>3.2261492304742533E-2</v>
      </c>
      <c r="H26" s="155">
        <v>487533.88</v>
      </c>
      <c r="I26" s="161">
        <v>4.5033339100349977E-2</v>
      </c>
      <c r="J26" s="10"/>
      <c r="O26" s="8"/>
    </row>
    <row r="27" spans="1:15" ht="12.75" customHeight="1" x14ac:dyDescent="0.2">
      <c r="A27" s="131" t="s">
        <v>26</v>
      </c>
      <c r="B27" s="223">
        <v>55173.197999999997</v>
      </c>
      <c r="C27" s="256">
        <v>4.321548924049011E-2</v>
      </c>
      <c r="D27" s="156">
        <v>10685.669</v>
      </c>
      <c r="E27" s="256">
        <v>1.0982999838061001E-2</v>
      </c>
      <c r="F27" s="223">
        <v>4648.393</v>
      </c>
      <c r="G27" s="256">
        <v>5.5331227439961161E-3</v>
      </c>
      <c r="H27" s="156">
        <v>70507.259999999995</v>
      </c>
      <c r="I27" s="162">
        <v>2.2819872398419126E-2</v>
      </c>
      <c r="J27" s="84"/>
      <c r="O27" s="8"/>
    </row>
    <row r="28" spans="1:15" ht="12.75" customHeight="1" x14ac:dyDescent="0.2">
      <c r="A28" s="131" t="s">
        <v>0</v>
      </c>
      <c r="B28" s="223">
        <v>0</v>
      </c>
      <c r="C28" s="256">
        <v>0</v>
      </c>
      <c r="D28" s="156">
        <v>0</v>
      </c>
      <c r="E28" s="256">
        <v>0</v>
      </c>
      <c r="F28" s="223">
        <v>0</v>
      </c>
      <c r="G28" s="256">
        <v>0</v>
      </c>
      <c r="H28" s="156">
        <v>0</v>
      </c>
      <c r="I28" s="162">
        <v>0</v>
      </c>
      <c r="J28" s="84"/>
      <c r="O28" s="8"/>
    </row>
    <row r="29" spans="1:15" ht="12.75" customHeight="1" x14ac:dyDescent="0.2">
      <c r="A29" s="131" t="s">
        <v>1</v>
      </c>
      <c r="B29" s="223">
        <v>3434.46</v>
      </c>
      <c r="C29" s="256">
        <v>6.5472823953087941E-2</v>
      </c>
      <c r="D29" s="156">
        <v>428</v>
      </c>
      <c r="E29" s="256">
        <v>1.9729447504941693E-2</v>
      </c>
      <c r="F29" s="223">
        <v>49</v>
      </c>
      <c r="G29" s="256">
        <v>4.8067820752153469E-3</v>
      </c>
      <c r="H29" s="156">
        <v>3911.46</v>
      </c>
      <c r="I29" s="162">
        <v>4.6375270487138812E-2</v>
      </c>
      <c r="J29" s="84"/>
      <c r="O29" s="8"/>
    </row>
    <row r="30" spans="1:15" ht="12.75" customHeight="1" x14ac:dyDescent="0.2">
      <c r="A30" s="131" t="s">
        <v>2</v>
      </c>
      <c r="B30" s="223">
        <v>360.01</v>
      </c>
      <c r="C30" s="256">
        <v>2.3612652540877126E-2</v>
      </c>
      <c r="D30" s="156">
        <v>97.644000000000005</v>
      </c>
      <c r="E30" s="256">
        <v>1.5878201426670482E-2</v>
      </c>
      <c r="F30" s="223">
        <v>0</v>
      </c>
      <c r="G30" s="256">
        <v>0</v>
      </c>
      <c r="H30" s="156">
        <v>457.654</v>
      </c>
      <c r="I30" s="162">
        <v>1.8835071407199862E-2</v>
      </c>
      <c r="J30" s="84"/>
    </row>
    <row r="31" spans="1:15" x14ac:dyDescent="0.2">
      <c r="A31" s="131" t="s">
        <v>6</v>
      </c>
      <c r="B31" s="223">
        <v>3348.8599999999997</v>
      </c>
      <c r="C31" s="256">
        <v>7.8071333185405767E-2</v>
      </c>
      <c r="D31" s="156">
        <v>1611.88</v>
      </c>
      <c r="E31" s="256">
        <v>5.2721431369133917E-2</v>
      </c>
      <c r="F31" s="223">
        <v>730.3</v>
      </c>
      <c r="G31" s="256">
        <v>2.9792186141481099E-2</v>
      </c>
      <c r="H31" s="156">
        <v>5691.04</v>
      </c>
      <c r="I31" s="162">
        <v>5.8082778819005677E-2</v>
      </c>
      <c r="J31" s="84"/>
    </row>
    <row r="32" spans="1:15" x14ac:dyDescent="0.2">
      <c r="A32" s="131" t="s">
        <v>25</v>
      </c>
      <c r="B32" s="223">
        <v>147834.79800000004</v>
      </c>
      <c r="C32" s="256">
        <v>6.0517720643995437E-2</v>
      </c>
      <c r="D32" s="156">
        <v>88262.475999999995</v>
      </c>
      <c r="E32" s="256">
        <v>6.3051655973926826E-2</v>
      </c>
      <c r="F32" s="223">
        <v>44282.736000000004</v>
      </c>
      <c r="G32" s="256">
        <v>5.4984013615942212E-2</v>
      </c>
      <c r="H32" s="156">
        <v>280380.01</v>
      </c>
      <c r="I32" s="162">
        <v>6.0322027118692959E-2</v>
      </c>
      <c r="J32" s="84"/>
    </row>
    <row r="33" spans="1:10" x14ac:dyDescent="0.2">
      <c r="A33" s="131" t="s">
        <v>5</v>
      </c>
      <c r="B33" s="223">
        <v>71283.65800000001</v>
      </c>
      <c r="C33" s="256">
        <v>5.2546201493650309E-2</v>
      </c>
      <c r="D33" s="156">
        <v>35153.517999999996</v>
      </c>
      <c r="E33" s="256">
        <v>5.2236873351573308E-2</v>
      </c>
      <c r="F33" s="223">
        <v>19439.679999999997</v>
      </c>
      <c r="G33" s="256">
        <v>5.1886037808568854E-2</v>
      </c>
      <c r="H33" s="156">
        <v>125876.856</v>
      </c>
      <c r="I33" s="162">
        <v>5.2356740786416583E-2</v>
      </c>
      <c r="J33" s="84"/>
    </row>
    <row r="34" spans="1:10" x14ac:dyDescent="0.2">
      <c r="A34" s="131" t="s">
        <v>3</v>
      </c>
      <c r="B34" s="223">
        <v>518.4</v>
      </c>
      <c r="C34" s="256">
        <v>4.613084931761182E-3</v>
      </c>
      <c r="D34" s="156">
        <v>186.8</v>
      </c>
      <c r="E34" s="256">
        <v>3.8288514079135531E-3</v>
      </c>
      <c r="F34" s="223">
        <v>4.4000000000000004</v>
      </c>
      <c r="G34" s="256">
        <v>1.2381240686985522E-4</v>
      </c>
      <c r="H34" s="156">
        <v>709.6</v>
      </c>
      <c r="I34" s="162">
        <v>3.6075039009440448E-3</v>
      </c>
      <c r="J34" s="84"/>
    </row>
    <row r="35" spans="1:10" ht="12" customHeight="1" x14ac:dyDescent="0.2">
      <c r="A35" s="150" t="s">
        <v>318</v>
      </c>
      <c r="B35" s="64"/>
      <c r="C35" s="8"/>
      <c r="E35" s="10"/>
      <c r="F35" s="10"/>
      <c r="G35" s="10"/>
      <c r="I35" s="3"/>
    </row>
    <row r="36" spans="1:10" x14ac:dyDescent="0.2">
      <c r="A36" s="150"/>
      <c r="B36" s="64"/>
    </row>
    <row r="37" spans="1:10" x14ac:dyDescent="0.2">
      <c r="B37" s="8"/>
      <c r="C37" s="8"/>
    </row>
    <row r="38" spans="1:10" x14ac:dyDescent="0.2">
      <c r="A38" s="10" t="s">
        <v>163</v>
      </c>
      <c r="B38" s="86">
        <f>+I7</f>
        <v>2.8070688228557319E-2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 t="shared" ref="B39:B40" si="0">+I8</f>
        <v>4.0333144027688644E-2</v>
      </c>
      <c r="C39" s="23"/>
      <c r="D39" s="10"/>
      <c r="E39" s="10"/>
      <c r="H39" s="87"/>
    </row>
    <row r="40" spans="1:10" x14ac:dyDescent="0.2">
      <c r="A40" s="10" t="s">
        <v>116</v>
      </c>
      <c r="B40" s="86">
        <f t="shared" si="0"/>
        <v>4.8041334398462497E-2</v>
      </c>
      <c r="C40" s="23"/>
      <c r="D40" s="10"/>
      <c r="E40" s="10"/>
      <c r="H40" s="87"/>
    </row>
    <row r="41" spans="1:10" x14ac:dyDescent="0.2">
      <c r="B41" s="8"/>
      <c r="C41" s="8"/>
      <c r="H41" s="87"/>
    </row>
  </sheetData>
  <mergeCells count="5">
    <mergeCell ref="B5:C5"/>
    <mergeCell ref="D5:E5"/>
    <mergeCell ref="F5:G5"/>
    <mergeCell ref="H5:I5"/>
    <mergeCell ref="A5:A6"/>
  </mergeCells>
  <conditionalFormatting sqref="C10:C25 C27:C34 E10:E25 E27:E34 G10:G25 G27:G34 I10:I25 I27:I34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{923E33B5-C0A5-4B39-BC0E-09C621F13762}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23E33B5-C0A5-4B39-BC0E-09C621F13762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C27:C34 E10:E25 E27:E34 G10:G25 G27:G34 I10:I25 I27:I34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41"/>
  <dimension ref="A1:O42"/>
  <sheetViews>
    <sheetView showGridLines="0" zoomScaleNormal="100" zoomScaleSheetLayoutView="100" workbookViewId="0">
      <selection activeCell="P32" sqref="P32"/>
    </sheetView>
  </sheetViews>
  <sheetFormatPr defaultColWidth="9.140625" defaultRowHeight="12" x14ac:dyDescent="0.2"/>
  <cols>
    <col min="1" max="1" width="31.710937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268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x14ac:dyDescent="0.2">
      <c r="B3" s="21"/>
      <c r="C3" s="21"/>
      <c r="D3" s="21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4559.9062600000007</v>
      </c>
      <c r="C7" s="255">
        <v>0.12359671526986328</v>
      </c>
      <c r="D7" s="155">
        <v>4612.1282600000004</v>
      </c>
      <c r="E7" s="255">
        <v>0.1247681808027692</v>
      </c>
      <c r="F7" s="221">
        <v>4511.4262600000011</v>
      </c>
      <c r="G7" s="255">
        <v>0.12282562036583276</v>
      </c>
      <c r="H7" s="155">
        <v>4511.4262600000011</v>
      </c>
      <c r="I7" s="160">
        <v>0.12282562036583276</v>
      </c>
      <c r="J7" s="10"/>
      <c r="O7" s="55"/>
    </row>
    <row r="8" spans="1:15" x14ac:dyDescent="0.2">
      <c r="A8" s="128" t="s">
        <v>308</v>
      </c>
      <c r="B8" s="221">
        <v>1704416.67</v>
      </c>
      <c r="C8" s="255">
        <v>0.1582546599706855</v>
      </c>
      <c r="D8" s="155">
        <v>1295782.1939999992</v>
      </c>
      <c r="E8" s="255">
        <v>0.15682957756140109</v>
      </c>
      <c r="F8" s="221">
        <v>1040556.0499999997</v>
      </c>
      <c r="G8" s="255">
        <v>0.15354287835949118</v>
      </c>
      <c r="H8" s="155">
        <v>4040754.9139999989</v>
      </c>
      <c r="I8" s="160">
        <v>0.15656124102090541</v>
      </c>
      <c r="J8" s="10"/>
      <c r="O8" s="55"/>
    </row>
    <row r="9" spans="1:15" x14ac:dyDescent="0.2">
      <c r="A9" s="128" t="s">
        <v>309</v>
      </c>
      <c r="B9" s="221">
        <v>1414047.696</v>
      </c>
      <c r="C9" s="255">
        <v>0.22899954961534727</v>
      </c>
      <c r="D9" s="155">
        <v>946648.31300000008</v>
      </c>
      <c r="E9" s="255">
        <v>0.24517652973010476</v>
      </c>
      <c r="F9" s="221">
        <v>691574.06500000006</v>
      </c>
      <c r="G9" s="255">
        <v>0.25924277919314004</v>
      </c>
      <c r="H9" s="155">
        <v>3052270.074</v>
      </c>
      <c r="I9" s="161">
        <v>0.24026715255767736</v>
      </c>
      <c r="J9" s="84"/>
      <c r="O9" s="86"/>
    </row>
    <row r="10" spans="1:15" x14ac:dyDescent="0.2">
      <c r="A10" s="131" t="s">
        <v>40</v>
      </c>
      <c r="B10" s="223">
        <v>143810.90100000001</v>
      </c>
      <c r="C10" s="256">
        <v>0.16483268916928664</v>
      </c>
      <c r="D10" s="156">
        <v>73850.278000000006</v>
      </c>
      <c r="E10" s="256">
        <v>0.11342615296083186</v>
      </c>
      <c r="F10" s="223">
        <v>37637.934000000001</v>
      </c>
      <c r="G10" s="256">
        <v>8.5903165608869569E-2</v>
      </c>
      <c r="H10" s="156">
        <v>255299.11300000001</v>
      </c>
      <c r="I10" s="162">
        <v>0.13014200348510382</v>
      </c>
      <c r="J10" s="84"/>
      <c r="O10" s="100"/>
    </row>
    <row r="11" spans="1:15" x14ac:dyDescent="0.2">
      <c r="A11" s="131" t="s">
        <v>39</v>
      </c>
      <c r="B11" s="223">
        <v>3291.9889999999996</v>
      </c>
      <c r="C11" s="256">
        <v>8.0470558787031812E-2</v>
      </c>
      <c r="D11" s="156">
        <v>3787.1589999999997</v>
      </c>
      <c r="E11" s="256">
        <v>0.11066295842002953</v>
      </c>
      <c r="F11" s="223">
        <v>3606.1380000000004</v>
      </c>
      <c r="G11" s="256">
        <v>0.13701971412534841</v>
      </c>
      <c r="H11" s="156">
        <v>10685.286</v>
      </c>
      <c r="I11" s="162">
        <v>0.10532554896010635</v>
      </c>
      <c r="J11" s="84"/>
      <c r="O11" s="100"/>
    </row>
    <row r="12" spans="1:15" x14ac:dyDescent="0.2">
      <c r="A12" s="131" t="s">
        <v>38</v>
      </c>
      <c r="B12" s="223">
        <v>0</v>
      </c>
      <c r="C12" s="256">
        <v>0</v>
      </c>
      <c r="D12" s="156">
        <v>0</v>
      </c>
      <c r="E12" s="256">
        <v>0</v>
      </c>
      <c r="F12" s="223">
        <v>0</v>
      </c>
      <c r="G12" s="256">
        <v>0</v>
      </c>
      <c r="H12" s="156">
        <v>0</v>
      </c>
      <c r="I12" s="162">
        <v>0</v>
      </c>
      <c r="J12" s="84"/>
      <c r="O12" s="100"/>
    </row>
    <row r="13" spans="1:15" x14ac:dyDescent="0.2">
      <c r="A13" s="131" t="s">
        <v>60</v>
      </c>
      <c r="B13" s="223">
        <v>93.165000000000006</v>
      </c>
      <c r="C13" s="256">
        <v>1.186036732830029E-2</v>
      </c>
      <c r="D13" s="156">
        <v>736.80700000000002</v>
      </c>
      <c r="E13" s="256">
        <v>9.7478160230981881E-2</v>
      </c>
      <c r="F13" s="223">
        <v>1318.1179999999999</v>
      </c>
      <c r="G13" s="256">
        <v>0.19527384779484747</v>
      </c>
      <c r="H13" s="156">
        <v>2148.09</v>
      </c>
      <c r="I13" s="162">
        <v>9.691823308860098E-2</v>
      </c>
      <c r="J13" s="84"/>
      <c r="O13" s="100"/>
    </row>
    <row r="14" spans="1:15" x14ac:dyDescent="0.2">
      <c r="A14" s="131" t="s">
        <v>61</v>
      </c>
      <c r="B14" s="223">
        <v>0</v>
      </c>
      <c r="C14" s="256">
        <v>0</v>
      </c>
      <c r="D14" s="156">
        <v>0</v>
      </c>
      <c r="E14" s="256">
        <v>0</v>
      </c>
      <c r="F14" s="223">
        <v>0</v>
      </c>
      <c r="G14" s="256">
        <v>0</v>
      </c>
      <c r="H14" s="156">
        <v>0</v>
      </c>
      <c r="I14" s="162">
        <v>0</v>
      </c>
      <c r="J14" s="84"/>
      <c r="O14" s="100"/>
    </row>
    <row r="15" spans="1:15" x14ac:dyDescent="0.2">
      <c r="A15" s="131" t="s">
        <v>62</v>
      </c>
      <c r="B15" s="223">
        <v>0</v>
      </c>
      <c r="C15" s="256">
        <v>0</v>
      </c>
      <c r="D15" s="156">
        <v>0</v>
      </c>
      <c r="E15" s="256">
        <v>0</v>
      </c>
      <c r="F15" s="223">
        <v>0</v>
      </c>
      <c r="G15" s="256">
        <v>0</v>
      </c>
      <c r="H15" s="156">
        <v>0</v>
      </c>
      <c r="I15" s="162">
        <v>0</v>
      </c>
      <c r="J15" s="84"/>
      <c r="O15" s="100"/>
    </row>
    <row r="16" spans="1:15" x14ac:dyDescent="0.2">
      <c r="A16" s="131" t="s">
        <v>37</v>
      </c>
      <c r="B16" s="223">
        <v>876130.71499999997</v>
      </c>
      <c r="C16" s="256">
        <v>0.33441511539117863</v>
      </c>
      <c r="D16" s="156">
        <v>503193.84299999999</v>
      </c>
      <c r="E16" s="256">
        <v>0.34119188941642459</v>
      </c>
      <c r="F16" s="223">
        <v>292951.66200000001</v>
      </c>
      <c r="G16" s="256">
        <v>0.32354636014712601</v>
      </c>
      <c r="H16" s="156">
        <v>1672276.22</v>
      </c>
      <c r="I16" s="162">
        <v>0.3344458077453128</v>
      </c>
      <c r="J16" s="84"/>
      <c r="O16" s="100"/>
    </row>
    <row r="17" spans="1:15" x14ac:dyDescent="0.2">
      <c r="A17" s="131" t="s">
        <v>72</v>
      </c>
      <c r="B17" s="223">
        <v>0</v>
      </c>
      <c r="C17" s="256">
        <v>0</v>
      </c>
      <c r="D17" s="156">
        <v>0</v>
      </c>
      <c r="E17" s="256">
        <v>0</v>
      </c>
      <c r="F17" s="223">
        <v>0</v>
      </c>
      <c r="G17" s="256">
        <v>0</v>
      </c>
      <c r="H17" s="156">
        <v>0</v>
      </c>
      <c r="I17" s="162">
        <v>0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156">
        <v>0</v>
      </c>
      <c r="E18" s="256">
        <v>0</v>
      </c>
      <c r="F18" s="223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49</v>
      </c>
      <c r="C19" s="256">
        <v>7.2383745647890368E-4</v>
      </c>
      <c r="D19" s="156">
        <v>57888</v>
      </c>
      <c r="E19" s="256">
        <v>0.47773956297756726</v>
      </c>
      <c r="F19" s="223">
        <v>76316</v>
      </c>
      <c r="G19" s="256">
        <v>0.58370019127967543</v>
      </c>
      <c r="H19" s="156">
        <v>134253</v>
      </c>
      <c r="I19" s="162">
        <v>0.42005180047527896</v>
      </c>
      <c r="J19" s="84"/>
      <c r="O19" s="100"/>
    </row>
    <row r="20" spans="1:15" x14ac:dyDescent="0.2">
      <c r="A20" s="131" t="s">
        <v>34</v>
      </c>
      <c r="B20" s="223">
        <v>2395.712</v>
      </c>
      <c r="C20" s="256">
        <v>0.37167530910471958</v>
      </c>
      <c r="D20" s="156">
        <v>1299.6020000000001</v>
      </c>
      <c r="E20" s="256">
        <v>0.57514641959070689</v>
      </c>
      <c r="F20" s="223">
        <v>867.79700000000003</v>
      </c>
      <c r="G20" s="256">
        <v>0.91947420896654686</v>
      </c>
      <c r="H20" s="156">
        <v>4563.1110000000008</v>
      </c>
      <c r="I20" s="162">
        <v>0.47290480957261249</v>
      </c>
      <c r="J20" s="84"/>
      <c r="O20" s="100"/>
    </row>
    <row r="21" spans="1:15" x14ac:dyDescent="0.2">
      <c r="A21" s="131" t="s">
        <v>33</v>
      </c>
      <c r="B21" s="223">
        <v>7577</v>
      </c>
      <c r="C21" s="256">
        <v>2.5379650191179409E-2</v>
      </c>
      <c r="D21" s="156">
        <v>7850</v>
      </c>
      <c r="E21" s="256">
        <v>3.1860592528445093E-2</v>
      </c>
      <c r="F21" s="223">
        <v>6543</v>
      </c>
      <c r="G21" s="256">
        <v>3.315631015662153E-2</v>
      </c>
      <c r="H21" s="156">
        <v>21970</v>
      </c>
      <c r="I21" s="162">
        <v>2.9598388054272728E-2</v>
      </c>
      <c r="J21" s="84"/>
      <c r="O21" s="100"/>
    </row>
    <row r="22" spans="1:15" x14ac:dyDescent="0.2">
      <c r="A22" s="131" t="s">
        <v>32</v>
      </c>
      <c r="B22" s="223">
        <v>19394.89</v>
      </c>
      <c r="C22" s="256">
        <v>0.11514553046804826</v>
      </c>
      <c r="D22" s="156">
        <v>45519.79</v>
      </c>
      <c r="E22" s="256">
        <v>0.33873671488492929</v>
      </c>
      <c r="F22" s="223">
        <v>53146.619999999995</v>
      </c>
      <c r="G22" s="256">
        <v>0.47742082145840065</v>
      </c>
      <c r="H22" s="156">
        <v>118061.29999999999</v>
      </c>
      <c r="I22" s="162">
        <v>0.28507624861762415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156">
        <v>0</v>
      </c>
      <c r="E23" s="256">
        <v>0</v>
      </c>
      <c r="F23" s="223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1408.5239999999999</v>
      </c>
      <c r="C24" s="256">
        <v>0.21958345486736594</v>
      </c>
      <c r="D24" s="156">
        <v>827.37</v>
      </c>
      <c r="E24" s="256">
        <v>0.37913030567973743</v>
      </c>
      <c r="F24" s="223">
        <v>371.26300000000003</v>
      </c>
      <c r="G24" s="256">
        <v>9.9639672618983724E-2</v>
      </c>
      <c r="H24" s="156">
        <v>2607.1569999999997</v>
      </c>
      <c r="I24" s="162">
        <v>0.2115706515375034</v>
      </c>
      <c r="J24" s="84"/>
      <c r="O24" s="100"/>
    </row>
    <row r="25" spans="1:15" x14ac:dyDescent="0.2">
      <c r="A25" s="131" t="s">
        <v>30</v>
      </c>
      <c r="B25" s="223">
        <v>359895.79999999993</v>
      </c>
      <c r="C25" s="256">
        <v>0.22697876286608862</v>
      </c>
      <c r="D25" s="156">
        <v>251695.46399999998</v>
      </c>
      <c r="E25" s="256">
        <v>0.27623349805586206</v>
      </c>
      <c r="F25" s="223">
        <v>218815.53300000002</v>
      </c>
      <c r="G25" s="256">
        <v>0.31971309715104185</v>
      </c>
      <c r="H25" s="156">
        <v>830406.79700000002</v>
      </c>
      <c r="I25" s="162">
        <v>0.2610378595505779</v>
      </c>
      <c r="J25" s="84"/>
      <c r="O25" s="81"/>
    </row>
    <row r="26" spans="1:15" ht="13.5" customHeight="1" x14ac:dyDescent="0.2">
      <c r="A26" s="129" t="s">
        <v>314</v>
      </c>
      <c r="B26" s="221">
        <v>-708048.69799999997</v>
      </c>
      <c r="C26" s="255"/>
      <c r="D26" s="155">
        <v>-416570.6</v>
      </c>
      <c r="E26" s="255"/>
      <c r="F26" s="221">
        <v>-240492.9</v>
      </c>
      <c r="G26" s="255"/>
      <c r="H26" s="155">
        <v>-1365112.1979999999</v>
      </c>
      <c r="I26" s="161"/>
      <c r="J26" s="10"/>
      <c r="O26" s="8"/>
    </row>
    <row r="27" spans="1:15" ht="13.5" customHeight="1" x14ac:dyDescent="0.2">
      <c r="A27" s="129" t="s">
        <v>311</v>
      </c>
      <c r="B27" s="221">
        <v>673406.1440000002</v>
      </c>
      <c r="C27" s="255">
        <v>0.12339770058501752</v>
      </c>
      <c r="D27" s="155">
        <v>408838.89</v>
      </c>
      <c r="E27" s="255">
        <v>0.12675988627365062</v>
      </c>
      <c r="F27" s="221">
        <v>332431.42499999999</v>
      </c>
      <c r="G27" s="255">
        <v>0.15508365274478478</v>
      </c>
      <c r="H27" s="155">
        <v>1414676.4590000003</v>
      </c>
      <c r="I27" s="161">
        <v>0.13067318459063676</v>
      </c>
      <c r="J27" s="10"/>
      <c r="O27" s="8"/>
    </row>
    <row r="28" spans="1:15" ht="12.75" customHeight="1" x14ac:dyDescent="0.2">
      <c r="A28" s="131" t="s">
        <v>26</v>
      </c>
      <c r="B28" s="223">
        <v>364980.12900000002</v>
      </c>
      <c r="C28" s="256">
        <v>0.28587784303879199</v>
      </c>
      <c r="D28" s="156">
        <v>259246.63099999999</v>
      </c>
      <c r="E28" s="256">
        <v>0.26646021941076975</v>
      </c>
      <c r="F28" s="223">
        <v>242820.96299999999</v>
      </c>
      <c r="G28" s="256">
        <v>0.28903713457410746</v>
      </c>
      <c r="H28" s="156">
        <v>867047.723</v>
      </c>
      <c r="I28" s="162">
        <v>0.28062242671463694</v>
      </c>
      <c r="J28" s="84"/>
      <c r="O28" s="8"/>
    </row>
    <row r="29" spans="1:15" ht="12.75" customHeight="1" x14ac:dyDescent="0.2">
      <c r="A29" s="131" t="s">
        <v>0</v>
      </c>
      <c r="B29" s="223">
        <v>37509.790999999997</v>
      </c>
      <c r="C29" s="256">
        <v>0.23724832033293625</v>
      </c>
      <c r="D29" s="156">
        <v>2373.8879999999999</v>
      </c>
      <c r="E29" s="256">
        <v>3.2805670546652274E-2</v>
      </c>
      <c r="F29" s="223">
        <v>1574.6879999999999</v>
      </c>
      <c r="G29" s="256">
        <v>3.1320535514231439E-2</v>
      </c>
      <c r="H29" s="156">
        <v>41458.366999999998</v>
      </c>
      <c r="I29" s="162">
        <v>0.14767417337425667</v>
      </c>
      <c r="J29" s="84"/>
      <c r="O29" s="8"/>
    </row>
    <row r="30" spans="1:15" ht="12.75" customHeight="1" x14ac:dyDescent="0.2">
      <c r="A30" s="131" t="s">
        <v>1</v>
      </c>
      <c r="B30" s="223">
        <v>1640.3600000000001</v>
      </c>
      <c r="C30" s="256">
        <v>3.1271000826822076E-2</v>
      </c>
      <c r="D30" s="156">
        <v>529.26</v>
      </c>
      <c r="E30" s="256">
        <v>2.4397213519779068E-2</v>
      </c>
      <c r="F30" s="223">
        <v>242.16</v>
      </c>
      <c r="G30" s="256">
        <v>2.3755313210900991E-2</v>
      </c>
      <c r="H30" s="156">
        <v>2411.7799999999997</v>
      </c>
      <c r="I30" s="162">
        <v>2.8594680721641442E-2</v>
      </c>
      <c r="J30" s="84"/>
      <c r="O30" s="8"/>
    </row>
    <row r="31" spans="1:15" ht="12.75" customHeight="1" x14ac:dyDescent="0.2">
      <c r="A31" s="131" t="s">
        <v>2</v>
      </c>
      <c r="B31" s="223">
        <v>134.12</v>
      </c>
      <c r="C31" s="256">
        <v>8.7967805304920415E-3</v>
      </c>
      <c r="D31" s="156">
        <v>38.46</v>
      </c>
      <c r="E31" s="256">
        <v>6.2541029338182251E-3</v>
      </c>
      <c r="F31" s="223">
        <v>12.860000000000001</v>
      </c>
      <c r="G31" s="256">
        <v>4.4315487677124123E-3</v>
      </c>
      <c r="H31" s="156">
        <v>185.44000000000003</v>
      </c>
      <c r="I31" s="162">
        <v>7.6319132832907456E-3</v>
      </c>
      <c r="J31" s="84"/>
    </row>
    <row r="32" spans="1:15" x14ac:dyDescent="0.2">
      <c r="A32" s="131" t="s">
        <v>6</v>
      </c>
      <c r="B32" s="223">
        <v>1285.646</v>
      </c>
      <c r="C32" s="256">
        <v>2.9972019500511874E-2</v>
      </c>
      <c r="D32" s="156">
        <v>1366.64</v>
      </c>
      <c r="E32" s="256">
        <v>4.4700112270338474E-2</v>
      </c>
      <c r="F32" s="223">
        <v>1335.4969999999998</v>
      </c>
      <c r="G32" s="256">
        <v>5.4480864323414466E-2</v>
      </c>
      <c r="H32" s="156">
        <v>3987.7829999999999</v>
      </c>
      <c r="I32" s="162">
        <v>4.069933052081709E-2</v>
      </c>
      <c r="J32" s="84"/>
    </row>
    <row r="33" spans="1:10" x14ac:dyDescent="0.2">
      <c r="A33" s="131" t="s">
        <v>25</v>
      </c>
      <c r="B33" s="223">
        <v>181363.88100000008</v>
      </c>
      <c r="C33" s="256">
        <v>7.4243201423178001E-2</v>
      </c>
      <c r="D33" s="156">
        <v>104227.57800000001</v>
      </c>
      <c r="E33" s="256">
        <v>7.4456571907767749E-2</v>
      </c>
      <c r="F33" s="223">
        <v>63025.690999999999</v>
      </c>
      <c r="G33" s="256">
        <v>7.8256353719837135E-2</v>
      </c>
      <c r="H33" s="156">
        <v>348617.15000000008</v>
      </c>
      <c r="I33" s="162">
        <v>7.5002826258339372E-2</v>
      </c>
      <c r="J33" s="84"/>
    </row>
    <row r="34" spans="1:10" x14ac:dyDescent="0.2">
      <c r="A34" s="131" t="s">
        <v>5</v>
      </c>
      <c r="B34" s="223">
        <v>84943.128000000012</v>
      </c>
      <c r="C34" s="256">
        <v>6.2615174987076694E-2</v>
      </c>
      <c r="D34" s="156">
        <v>40418.491999999991</v>
      </c>
      <c r="E34" s="256">
        <v>6.0060436843492555E-2</v>
      </c>
      <c r="F34" s="223">
        <v>23248.024000000001</v>
      </c>
      <c r="G34" s="256">
        <v>6.2050808050261953E-2</v>
      </c>
      <c r="H34" s="156">
        <v>148609.644</v>
      </c>
      <c r="I34" s="162">
        <v>6.1812130176413432E-2</v>
      </c>
      <c r="J34" s="84"/>
    </row>
    <row r="35" spans="1:10" x14ac:dyDescent="0.2">
      <c r="A35" s="131" t="s">
        <v>3</v>
      </c>
      <c r="B35" s="223">
        <v>1549.0889999999999</v>
      </c>
      <c r="C35" s="256">
        <v>1.378487485311921E-2</v>
      </c>
      <c r="D35" s="156">
        <v>637.94100000000003</v>
      </c>
      <c r="E35" s="256">
        <v>1.3075917002225802E-2</v>
      </c>
      <c r="F35" s="223">
        <v>171.542</v>
      </c>
      <c r="G35" s="256">
        <v>4.8270517952883419E-3</v>
      </c>
      <c r="H35" s="156">
        <v>2358.5719999999997</v>
      </c>
      <c r="I35" s="162">
        <v>1.1990639361129363E-2</v>
      </c>
      <c r="J35" s="84"/>
    </row>
    <row r="36" spans="1:10" ht="12" customHeight="1" x14ac:dyDescent="0.2">
      <c r="A36" s="150" t="s">
        <v>318</v>
      </c>
      <c r="B36" s="64"/>
      <c r="C36" s="8"/>
      <c r="E36" s="10"/>
      <c r="F36" s="10"/>
      <c r="G36" s="10"/>
      <c r="I36" s="3"/>
    </row>
    <row r="37" spans="1:10" x14ac:dyDescent="0.2">
      <c r="A37" s="150"/>
      <c r="B37" s="64"/>
    </row>
    <row r="38" spans="1:10" x14ac:dyDescent="0.2">
      <c r="A38" s="10" t="s">
        <v>163</v>
      </c>
      <c r="B38" s="86">
        <f>+I7</f>
        <v>0.12282562036583276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>+I8</f>
        <v>0.15656124102090541</v>
      </c>
      <c r="C39" s="23"/>
      <c r="D39" s="10"/>
      <c r="E39" s="10"/>
    </row>
    <row r="40" spans="1:10" x14ac:dyDescent="0.2">
      <c r="A40" s="10" t="s">
        <v>116</v>
      </c>
      <c r="B40" s="86">
        <f t="shared" ref="B40" si="0">+I9</f>
        <v>0.24026715255767736</v>
      </c>
      <c r="C40" s="23"/>
      <c r="D40" s="10"/>
      <c r="E40" s="10"/>
      <c r="H40" s="87">
        <f>I7</f>
        <v>0.12282562036583276</v>
      </c>
    </row>
    <row r="41" spans="1:10" x14ac:dyDescent="0.2">
      <c r="B41" s="100"/>
      <c r="C41" s="8"/>
      <c r="H41" s="87">
        <f>I8</f>
        <v>0.15656124102090541</v>
      </c>
    </row>
    <row r="42" spans="1:10" x14ac:dyDescent="0.2">
      <c r="B42" s="8"/>
      <c r="C42" s="8"/>
      <c r="H42" s="87">
        <f>I9</f>
        <v>0.24026715255767736</v>
      </c>
    </row>
  </sheetData>
  <mergeCells count="5">
    <mergeCell ref="B5:C5"/>
    <mergeCell ref="D5:E5"/>
    <mergeCell ref="F5:G5"/>
    <mergeCell ref="H5:I5"/>
    <mergeCell ref="A5:A6"/>
  </mergeCells>
  <conditionalFormatting sqref="C10:C25 C28:C35 E10:E25 E28:E35 G10:G25 G28:G35 I10:I25 I28:I35">
    <cfRule type="dataBar" priority="1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{6534512B-0C0A-4CCF-B02D-9E89E9FE7565}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34512B-0C0A-4CCF-B02D-9E89E9FE7565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C28:C35 E10:E25 E28:E35 G10:G25 G28:G35 I10:I25 I28:I35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42"/>
  <dimension ref="A1:O41"/>
  <sheetViews>
    <sheetView showGridLines="0" zoomScaleNormal="100" zoomScaleSheetLayoutView="100" workbookViewId="0">
      <selection activeCell="A7" sqref="A7"/>
    </sheetView>
  </sheetViews>
  <sheetFormatPr defaultColWidth="9.140625" defaultRowHeight="12" x14ac:dyDescent="0.2"/>
  <cols>
    <col min="1" max="1" width="31.710937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269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11656.745769999998</v>
      </c>
      <c r="C7" s="255">
        <v>0.31595726003101493</v>
      </c>
      <c r="D7" s="155">
        <v>11655.349769999999</v>
      </c>
      <c r="E7" s="255">
        <v>0.31530276380971117</v>
      </c>
      <c r="F7" s="221">
        <v>11655.349769999999</v>
      </c>
      <c r="G7" s="255">
        <v>0.317322168994294</v>
      </c>
      <c r="H7" s="155">
        <v>11655.349769999999</v>
      </c>
      <c r="I7" s="160">
        <v>0.317322168994294</v>
      </c>
      <c r="J7" s="10"/>
      <c r="O7" s="55"/>
    </row>
    <row r="8" spans="1:15" x14ac:dyDescent="0.2">
      <c r="A8" s="128" t="s">
        <v>308</v>
      </c>
      <c r="B8" s="221">
        <v>2552166.4520000005</v>
      </c>
      <c r="C8" s="255">
        <v>0.23696801442915422</v>
      </c>
      <c r="D8" s="155">
        <v>2346836.567999999</v>
      </c>
      <c r="E8" s="255">
        <v>0.28403954713170598</v>
      </c>
      <c r="F8" s="221">
        <v>2026329.2220000001</v>
      </c>
      <c r="G8" s="255">
        <v>0.29900207802340728</v>
      </c>
      <c r="H8" s="155">
        <v>6925332.2419999996</v>
      </c>
      <c r="I8" s="160">
        <v>0.26832575431215805</v>
      </c>
      <c r="J8" s="10"/>
      <c r="O8" s="55"/>
    </row>
    <row r="9" spans="1:15" x14ac:dyDescent="0.2">
      <c r="A9" s="128" t="s">
        <v>309</v>
      </c>
      <c r="B9" s="221">
        <v>930302.16199999989</v>
      </c>
      <c r="C9" s="255">
        <v>0.15065883329594831</v>
      </c>
      <c r="D9" s="155">
        <v>672682.18599999999</v>
      </c>
      <c r="E9" s="255">
        <v>0.17422086080952096</v>
      </c>
      <c r="F9" s="221">
        <v>499320.91199999995</v>
      </c>
      <c r="G9" s="255">
        <v>0.18717494985317773</v>
      </c>
      <c r="H9" s="155">
        <v>2102305.2599999998</v>
      </c>
      <c r="I9" s="161">
        <v>0.16548827147699757</v>
      </c>
      <c r="J9" s="84"/>
      <c r="O9" s="86"/>
    </row>
    <row r="10" spans="1:15" x14ac:dyDescent="0.2">
      <c r="A10" s="131" t="s">
        <v>40</v>
      </c>
      <c r="B10" s="223">
        <v>112602.68800000001</v>
      </c>
      <c r="C10" s="256">
        <v>0.12906256578373126</v>
      </c>
      <c r="D10" s="156">
        <v>104451.07500000001</v>
      </c>
      <c r="E10" s="256">
        <v>0.1604257144417699</v>
      </c>
      <c r="F10" s="223">
        <v>124891.45799999998</v>
      </c>
      <c r="G10" s="256">
        <v>0.28504677221940972</v>
      </c>
      <c r="H10" s="156">
        <v>341945.22100000002</v>
      </c>
      <c r="I10" s="162">
        <v>0.17431097045408303</v>
      </c>
      <c r="J10" s="84"/>
      <c r="O10" s="100"/>
    </row>
    <row r="11" spans="1:15" x14ac:dyDescent="0.2">
      <c r="A11" s="131" t="s">
        <v>39</v>
      </c>
      <c r="B11" s="223">
        <v>1650.8209999999999</v>
      </c>
      <c r="C11" s="256">
        <v>4.0353260089072786E-2</v>
      </c>
      <c r="D11" s="156">
        <v>1332.2240000000002</v>
      </c>
      <c r="E11" s="256">
        <v>3.8928349487878759E-2</v>
      </c>
      <c r="F11" s="223">
        <v>1039.4639999999999</v>
      </c>
      <c r="G11" s="256">
        <v>3.9495732033436086E-2</v>
      </c>
      <c r="H11" s="156">
        <v>4022.509</v>
      </c>
      <c r="I11" s="162">
        <v>3.9650129029954684E-2</v>
      </c>
      <c r="J11" s="84"/>
      <c r="O11" s="100"/>
    </row>
    <row r="12" spans="1:15" x14ac:dyDescent="0.2">
      <c r="A12" s="131" t="s">
        <v>38</v>
      </c>
      <c r="B12" s="223">
        <v>170.7</v>
      </c>
      <c r="C12" s="256">
        <v>4.1817557434412447E-4</v>
      </c>
      <c r="D12" s="156">
        <v>194.48</v>
      </c>
      <c r="E12" s="256">
        <v>8.7089175688682225E-4</v>
      </c>
      <c r="F12" s="223">
        <v>136.01</v>
      </c>
      <c r="G12" s="256">
        <v>1.0863359441311664E-3</v>
      </c>
      <c r="H12" s="156">
        <v>501.18999999999994</v>
      </c>
      <c r="I12" s="162">
        <v>6.6232441534478119E-4</v>
      </c>
      <c r="J12" s="84"/>
      <c r="O12" s="100"/>
    </row>
    <row r="13" spans="1:15" x14ac:dyDescent="0.2">
      <c r="A13" s="131" t="s">
        <v>60</v>
      </c>
      <c r="B13" s="223">
        <v>69.798000000000002</v>
      </c>
      <c r="C13" s="256">
        <v>8.8856321449117554E-3</v>
      </c>
      <c r="D13" s="156">
        <v>43.591000000000001</v>
      </c>
      <c r="E13" s="256">
        <v>5.767006125930849E-3</v>
      </c>
      <c r="F13" s="223">
        <v>0</v>
      </c>
      <c r="G13" s="256">
        <v>0</v>
      </c>
      <c r="H13" s="156">
        <v>113.38900000000001</v>
      </c>
      <c r="I13" s="162">
        <v>5.1159222991976018E-3</v>
      </c>
      <c r="J13" s="84"/>
      <c r="O13" s="100"/>
    </row>
    <row r="14" spans="1:15" x14ac:dyDescent="0.2">
      <c r="A14" s="131" t="s">
        <v>61</v>
      </c>
      <c r="B14" s="223">
        <v>218.4</v>
      </c>
      <c r="C14" s="256">
        <v>7.0540334439994037E-2</v>
      </c>
      <c r="D14" s="156">
        <v>136.1</v>
      </c>
      <c r="E14" s="256">
        <v>4.1075099224583009E-2</v>
      </c>
      <c r="F14" s="223">
        <v>94.1</v>
      </c>
      <c r="G14" s="256">
        <v>2.2243081184409791E-2</v>
      </c>
      <c r="H14" s="156">
        <v>448.6</v>
      </c>
      <c r="I14" s="162">
        <v>4.2161364870335005E-2</v>
      </c>
      <c r="J14" s="84"/>
      <c r="O14" s="100"/>
    </row>
    <row r="15" spans="1:15" x14ac:dyDescent="0.2">
      <c r="A15" s="131" t="s">
        <v>62</v>
      </c>
      <c r="B15" s="223">
        <v>10</v>
      </c>
      <c r="C15" s="256">
        <v>0.12479720454261824</v>
      </c>
      <c r="D15" s="156">
        <v>12</v>
      </c>
      <c r="E15" s="256">
        <v>0.12728179127907593</v>
      </c>
      <c r="F15" s="223">
        <v>12</v>
      </c>
      <c r="G15" s="256">
        <v>0.10917427853997597</v>
      </c>
      <c r="H15" s="156">
        <v>34</v>
      </c>
      <c r="I15" s="162">
        <v>0.11958146487294467</v>
      </c>
      <c r="J15" s="84"/>
      <c r="O15" s="100"/>
    </row>
    <row r="16" spans="1:15" x14ac:dyDescent="0.2">
      <c r="A16" s="131" t="s">
        <v>37</v>
      </c>
      <c r="B16" s="223">
        <v>712092.54799999995</v>
      </c>
      <c r="C16" s="256">
        <v>0.27180249194735556</v>
      </c>
      <c r="D16" s="156">
        <v>498005.41600000003</v>
      </c>
      <c r="E16" s="256">
        <v>0.33767386304178709</v>
      </c>
      <c r="F16" s="223">
        <v>337319.31299999997</v>
      </c>
      <c r="G16" s="256">
        <v>0.37254759090077838</v>
      </c>
      <c r="H16" s="156">
        <v>1547417.2769999998</v>
      </c>
      <c r="I16" s="162">
        <v>0.30947472369446083</v>
      </c>
      <c r="J16" s="84"/>
      <c r="O16" s="100"/>
    </row>
    <row r="17" spans="1:15" x14ac:dyDescent="0.2">
      <c r="A17" s="131" t="s">
        <v>72</v>
      </c>
      <c r="B17" s="223">
        <v>0</v>
      </c>
      <c r="C17" s="256">
        <v>0</v>
      </c>
      <c r="D17" s="156">
        <v>0</v>
      </c>
      <c r="E17" s="256">
        <v>0</v>
      </c>
      <c r="F17" s="223">
        <v>0</v>
      </c>
      <c r="G17" s="256">
        <v>0</v>
      </c>
      <c r="H17" s="156">
        <v>0</v>
      </c>
      <c r="I17" s="162">
        <v>0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156">
        <v>0</v>
      </c>
      <c r="E18" s="256">
        <v>0</v>
      </c>
      <c r="F18" s="223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115.35</v>
      </c>
      <c r="C19" s="256">
        <v>1.7039724613232964E-3</v>
      </c>
      <c r="D19" s="156">
        <v>204.33</v>
      </c>
      <c r="E19" s="256">
        <v>1.6862998359453828E-3</v>
      </c>
      <c r="F19" s="223">
        <v>2.6</v>
      </c>
      <c r="G19" s="256">
        <v>1.9886006831164583E-5</v>
      </c>
      <c r="H19" s="156">
        <v>322.28000000000003</v>
      </c>
      <c r="I19" s="162">
        <v>1.0083520983305619E-3</v>
      </c>
      <c r="J19" s="84"/>
      <c r="O19" s="100"/>
    </row>
    <row r="20" spans="1:15" x14ac:dyDescent="0.2">
      <c r="A20" s="131" t="s">
        <v>34</v>
      </c>
      <c r="B20" s="223">
        <v>0</v>
      </c>
      <c r="C20" s="256">
        <v>0</v>
      </c>
      <c r="D20" s="156">
        <v>0</v>
      </c>
      <c r="E20" s="256">
        <v>0</v>
      </c>
      <c r="F20" s="223">
        <v>0</v>
      </c>
      <c r="G20" s="256">
        <v>0</v>
      </c>
      <c r="H20" s="156">
        <v>0</v>
      </c>
      <c r="I20" s="162">
        <v>0</v>
      </c>
      <c r="J20" s="84"/>
      <c r="O20" s="100"/>
    </row>
    <row r="21" spans="1:15" x14ac:dyDescent="0.2">
      <c r="A21" s="131" t="s">
        <v>33</v>
      </c>
      <c r="B21" s="223">
        <v>0</v>
      </c>
      <c r="C21" s="256">
        <v>0</v>
      </c>
      <c r="D21" s="156">
        <v>0</v>
      </c>
      <c r="E21" s="256">
        <v>0</v>
      </c>
      <c r="F21" s="223">
        <v>0</v>
      </c>
      <c r="G21" s="256">
        <v>0</v>
      </c>
      <c r="H21" s="156">
        <v>0</v>
      </c>
      <c r="I21" s="162">
        <v>0</v>
      </c>
      <c r="J21" s="84"/>
      <c r="O21" s="100"/>
    </row>
    <row r="22" spans="1:15" x14ac:dyDescent="0.2">
      <c r="A22" s="131" t="s">
        <v>32</v>
      </c>
      <c r="B22" s="223">
        <v>0</v>
      </c>
      <c r="C22" s="256">
        <v>0</v>
      </c>
      <c r="D22" s="156">
        <v>0</v>
      </c>
      <c r="E22" s="256">
        <v>0</v>
      </c>
      <c r="F22" s="223">
        <v>0</v>
      </c>
      <c r="G22" s="256">
        <v>0</v>
      </c>
      <c r="H22" s="156">
        <v>0</v>
      </c>
      <c r="I22" s="162">
        <v>0</v>
      </c>
      <c r="J22" s="84"/>
      <c r="O22" s="100"/>
    </row>
    <row r="23" spans="1:15" x14ac:dyDescent="0.2">
      <c r="A23" s="131" t="s">
        <v>3</v>
      </c>
      <c r="B23" s="223">
        <v>0</v>
      </c>
      <c r="C23" s="256">
        <v>0</v>
      </c>
      <c r="D23" s="156">
        <v>0</v>
      </c>
      <c r="E23" s="256">
        <v>0</v>
      </c>
      <c r="F23" s="223">
        <v>0</v>
      </c>
      <c r="G23" s="256">
        <v>0</v>
      </c>
      <c r="H23" s="156">
        <v>0</v>
      </c>
      <c r="I23" s="162">
        <v>0</v>
      </c>
      <c r="J23" s="84"/>
      <c r="O23" s="100"/>
    </row>
    <row r="24" spans="1:15" x14ac:dyDescent="0.2">
      <c r="A24" s="131" t="s">
        <v>31</v>
      </c>
      <c r="B24" s="223">
        <v>134.83600000000001</v>
      </c>
      <c r="C24" s="256">
        <v>2.1020411949314428E-2</v>
      </c>
      <c r="D24" s="156">
        <v>73.430999999999997</v>
      </c>
      <c r="E24" s="256">
        <v>3.364869100447055E-2</v>
      </c>
      <c r="F24" s="223">
        <v>60.751000000000005</v>
      </c>
      <c r="G24" s="256">
        <v>1.6304371163503716E-2</v>
      </c>
      <c r="H24" s="156">
        <v>269.01800000000003</v>
      </c>
      <c r="I24" s="162">
        <v>2.1830796356075259E-2</v>
      </c>
      <c r="J24" s="84"/>
      <c r="O24" s="100"/>
    </row>
    <row r="25" spans="1:15" x14ac:dyDescent="0.2">
      <c r="A25" s="131" t="s">
        <v>30</v>
      </c>
      <c r="B25" s="223">
        <v>103237.02099999998</v>
      </c>
      <c r="C25" s="256">
        <v>6.5109432531750611E-2</v>
      </c>
      <c r="D25" s="156">
        <v>68229.53899999999</v>
      </c>
      <c r="E25" s="256">
        <v>7.4881302702812583E-2</v>
      </c>
      <c r="F25" s="223">
        <v>35765.216</v>
      </c>
      <c r="G25" s="256">
        <v>5.2256838538222029E-2</v>
      </c>
      <c r="H25" s="156">
        <v>207231.77599999995</v>
      </c>
      <c r="I25" s="162">
        <v>6.5143179744354629E-2</v>
      </c>
      <c r="J25" s="84"/>
      <c r="O25" s="81"/>
    </row>
    <row r="26" spans="1:15" ht="13.5" customHeight="1" x14ac:dyDescent="0.2">
      <c r="A26" s="129" t="s">
        <v>311</v>
      </c>
      <c r="B26" s="221">
        <v>790247.87800000003</v>
      </c>
      <c r="C26" s="255">
        <v>0.14480825859139981</v>
      </c>
      <c r="D26" s="155">
        <v>550540.12800000003</v>
      </c>
      <c r="E26" s="255">
        <v>0.17069414314856654</v>
      </c>
      <c r="F26" s="221">
        <v>408766.85900000005</v>
      </c>
      <c r="G26" s="255">
        <v>0.19069514145581276</v>
      </c>
      <c r="H26" s="155">
        <v>1749554.8650000002</v>
      </c>
      <c r="I26" s="161">
        <v>0.16160578934578257</v>
      </c>
      <c r="J26" s="10"/>
      <c r="O26" s="8"/>
    </row>
    <row r="27" spans="1:15" ht="12.75" customHeight="1" x14ac:dyDescent="0.2">
      <c r="A27" s="131" t="s">
        <v>26</v>
      </c>
      <c r="B27" s="223">
        <v>278097.88699999993</v>
      </c>
      <c r="C27" s="256">
        <v>0.21782562329360594</v>
      </c>
      <c r="D27" s="156">
        <v>278880.90499999997</v>
      </c>
      <c r="E27" s="256">
        <v>0.28664082094001836</v>
      </c>
      <c r="F27" s="223">
        <v>259055.24800000005</v>
      </c>
      <c r="G27" s="256">
        <v>0.30836129489489261</v>
      </c>
      <c r="H27" s="156">
        <v>816034.03999999992</v>
      </c>
      <c r="I27" s="162">
        <v>0.26411170517144539</v>
      </c>
      <c r="J27" s="84"/>
      <c r="O27" s="8"/>
    </row>
    <row r="28" spans="1:15" ht="12.75" customHeight="1" x14ac:dyDescent="0.2">
      <c r="A28" s="131" t="s">
        <v>0</v>
      </c>
      <c r="B28" s="223">
        <v>35705.739000000001</v>
      </c>
      <c r="C28" s="256">
        <v>0.22583774471034018</v>
      </c>
      <c r="D28" s="156">
        <v>18607.633999999998</v>
      </c>
      <c r="E28" s="256">
        <v>0.2571460450773943</v>
      </c>
      <c r="F28" s="223">
        <v>6501.65</v>
      </c>
      <c r="G28" s="256">
        <v>0.12931778214230555</v>
      </c>
      <c r="H28" s="156">
        <v>60815.023000000001</v>
      </c>
      <c r="I28" s="162">
        <v>0.21662233464867076</v>
      </c>
      <c r="J28" s="84"/>
      <c r="O28" s="8"/>
    </row>
    <row r="29" spans="1:15" ht="12.75" customHeight="1" x14ac:dyDescent="0.2">
      <c r="A29" s="131" t="s">
        <v>1</v>
      </c>
      <c r="B29" s="223">
        <v>11396.254000000001</v>
      </c>
      <c r="C29" s="256">
        <v>0.2172524740036787</v>
      </c>
      <c r="D29" s="156">
        <v>3849.5639999999999</v>
      </c>
      <c r="E29" s="256">
        <v>0.17745273564232092</v>
      </c>
      <c r="F29" s="223">
        <v>1034.7900000000002</v>
      </c>
      <c r="G29" s="256">
        <v>0.1015104086451447</v>
      </c>
      <c r="H29" s="156">
        <v>16280.608000000002</v>
      </c>
      <c r="I29" s="162">
        <v>0.19302705375871826</v>
      </c>
      <c r="J29" s="84"/>
      <c r="O29" s="8"/>
    </row>
    <row r="30" spans="1:15" ht="12.75" customHeight="1" x14ac:dyDescent="0.2">
      <c r="A30" s="131" t="s">
        <v>2</v>
      </c>
      <c r="B30" s="223">
        <v>799.89</v>
      </c>
      <c r="C30" s="256">
        <v>5.246388889453682E-2</v>
      </c>
      <c r="D30" s="156">
        <v>280.33499999999998</v>
      </c>
      <c r="E30" s="256">
        <v>4.5586166041391887E-2</v>
      </c>
      <c r="F30" s="223">
        <v>85.98299999999999</v>
      </c>
      <c r="G30" s="256">
        <v>2.9629693444340303E-2</v>
      </c>
      <c r="H30" s="156">
        <v>1166.2079999999999</v>
      </c>
      <c r="I30" s="162">
        <v>4.7996108316867618E-2</v>
      </c>
      <c r="J30" s="84"/>
    </row>
    <row r="31" spans="1:15" x14ac:dyDescent="0.2">
      <c r="A31" s="131" t="s">
        <v>6</v>
      </c>
      <c r="B31" s="223">
        <v>15898.130000000003</v>
      </c>
      <c r="C31" s="256">
        <v>0.37063006642705143</v>
      </c>
      <c r="D31" s="156">
        <v>9593.26</v>
      </c>
      <c r="E31" s="256">
        <v>0.31377670713468597</v>
      </c>
      <c r="F31" s="223">
        <v>6770.8099999999995</v>
      </c>
      <c r="G31" s="256">
        <v>0.27621146357469756</v>
      </c>
      <c r="H31" s="156">
        <v>32262.200000000004</v>
      </c>
      <c r="I31" s="162">
        <v>0.32926815253706271</v>
      </c>
      <c r="J31" s="84"/>
    </row>
    <row r="32" spans="1:15" x14ac:dyDescent="0.2">
      <c r="A32" s="131" t="s">
        <v>25</v>
      </c>
      <c r="B32" s="223">
        <v>302250.59100000007</v>
      </c>
      <c r="C32" s="256">
        <v>0.12372944041646082</v>
      </c>
      <c r="D32" s="156">
        <v>169046.62299999999</v>
      </c>
      <c r="E32" s="256">
        <v>0.12076105271452058</v>
      </c>
      <c r="F32" s="223">
        <v>98351.328000000023</v>
      </c>
      <c r="G32" s="256">
        <v>0.12211871366525318</v>
      </c>
      <c r="H32" s="156">
        <v>569648.54200000002</v>
      </c>
      <c r="I32" s="162">
        <v>0.12255636483730743</v>
      </c>
      <c r="J32" s="84"/>
    </row>
    <row r="33" spans="1:10" x14ac:dyDescent="0.2">
      <c r="A33" s="131" t="s">
        <v>5</v>
      </c>
      <c r="B33" s="223">
        <v>135064.11799999999</v>
      </c>
      <c r="C33" s="256">
        <v>9.9561478158011474E-2</v>
      </c>
      <c r="D33" s="156">
        <v>65403.299000000006</v>
      </c>
      <c r="E33" s="256">
        <v>9.7186968503069363E-2</v>
      </c>
      <c r="F33" s="223">
        <v>34212.85</v>
      </c>
      <c r="G33" s="256">
        <v>9.1316792696119226E-2</v>
      </c>
      <c r="H33" s="156">
        <v>234680.26699999999</v>
      </c>
      <c r="I33" s="162">
        <v>9.7612017788290109E-2</v>
      </c>
      <c r="J33" s="84"/>
    </row>
    <row r="34" spans="1:10" x14ac:dyDescent="0.2">
      <c r="A34" s="131" t="s">
        <v>3</v>
      </c>
      <c r="B34" s="223">
        <v>11035.269</v>
      </c>
      <c r="C34" s="256">
        <v>9.8199523807544931E-2</v>
      </c>
      <c r="D34" s="156">
        <v>4878.5079999999998</v>
      </c>
      <c r="E34" s="256">
        <v>9.9995086853948242E-2</v>
      </c>
      <c r="F34" s="223">
        <v>2754.2</v>
      </c>
      <c r="G34" s="256">
        <v>7.7500938863853466E-2</v>
      </c>
      <c r="H34" s="156">
        <v>18667.976999999999</v>
      </c>
      <c r="I34" s="162">
        <v>9.4905298548807346E-2</v>
      </c>
      <c r="J34" s="84"/>
    </row>
    <row r="35" spans="1:10" ht="11.45" customHeight="1" x14ac:dyDescent="0.2">
      <c r="A35" s="150" t="s">
        <v>318</v>
      </c>
      <c r="B35" s="64"/>
      <c r="C35" s="8"/>
      <c r="E35" s="10"/>
      <c r="F35" s="10"/>
      <c r="G35" s="10"/>
      <c r="I35" s="3"/>
    </row>
    <row r="36" spans="1:10" x14ac:dyDescent="0.2">
      <c r="A36" s="150"/>
      <c r="B36" s="64"/>
    </row>
    <row r="37" spans="1:10" x14ac:dyDescent="0.2">
      <c r="B37" s="8"/>
      <c r="C37" s="8"/>
    </row>
    <row r="38" spans="1:10" x14ac:dyDescent="0.2">
      <c r="A38" s="10" t="s">
        <v>163</v>
      </c>
      <c r="B38" s="86">
        <f>+I7</f>
        <v>0.317322168994294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>+I8</f>
        <v>0.26832575431215805</v>
      </c>
      <c r="C39" s="23"/>
      <c r="D39" s="10"/>
      <c r="E39" s="10"/>
      <c r="H39" s="87"/>
    </row>
    <row r="40" spans="1:10" x14ac:dyDescent="0.2">
      <c r="A40" s="10" t="s">
        <v>116</v>
      </c>
      <c r="B40" s="86">
        <f t="shared" ref="B40" si="0">+I9</f>
        <v>0.16548827147699757</v>
      </c>
      <c r="C40" s="23"/>
      <c r="D40" s="10"/>
      <c r="E40" s="10"/>
      <c r="H40" s="87"/>
    </row>
    <row r="41" spans="1:10" x14ac:dyDescent="0.2">
      <c r="B41" s="8"/>
      <c r="C41" s="8"/>
      <c r="H41" s="87"/>
    </row>
  </sheetData>
  <mergeCells count="5">
    <mergeCell ref="B5:C5"/>
    <mergeCell ref="D5:E5"/>
    <mergeCell ref="F5:G5"/>
    <mergeCell ref="H5:I5"/>
    <mergeCell ref="A5:A6"/>
  </mergeCells>
  <conditionalFormatting sqref="C10:C25 C27:C34 E10:E25 E27:E34 G10:G25 G27:G34 I10:I25 I27:I34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{03C23AEA-A1D6-4B20-B6C9-E3C2D3661D87}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3C23AEA-A1D6-4B20-B6C9-E3C2D3661D87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C27:C34 E10:E25 E27:E34 G10:G25 G27:G34 I10:I25 I27:I34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43"/>
  <dimension ref="A1:O41"/>
  <sheetViews>
    <sheetView showGridLines="0" zoomScaleNormal="100" zoomScaleSheetLayoutView="100" workbookViewId="0">
      <selection activeCell="A39" sqref="A39"/>
    </sheetView>
  </sheetViews>
  <sheetFormatPr defaultColWidth="9.140625" defaultRowHeight="12" x14ac:dyDescent="0.2"/>
  <cols>
    <col min="1" max="1" width="31.7109375" style="7" customWidth="1"/>
    <col min="2" max="9" width="13.28515625" style="7" customWidth="1"/>
    <col min="10" max="15" width="9.140625" style="7" customWidth="1"/>
    <col min="16" max="16384" width="9.140625" style="7"/>
  </cols>
  <sheetData>
    <row r="1" spans="1:15" ht="18" x14ac:dyDescent="0.25">
      <c r="A1" s="185" t="s">
        <v>270</v>
      </c>
      <c r="I1" s="188" t="str">
        <f>'3'!N1</f>
        <v>IV. čtvrtletí 2023</v>
      </c>
    </row>
    <row r="2" spans="1:15" ht="1.5" customHeight="1" x14ac:dyDescent="0.2">
      <c r="E2" s="10"/>
      <c r="F2" s="10"/>
      <c r="G2" s="10"/>
    </row>
    <row r="3" spans="1:15" ht="12" customHeight="1" x14ac:dyDescent="0.2">
      <c r="E3" s="10"/>
      <c r="F3" s="10"/>
      <c r="G3" s="10"/>
    </row>
    <row r="4" spans="1:15" x14ac:dyDescent="0.2">
      <c r="B4" s="21"/>
      <c r="C4" s="21"/>
      <c r="D4" s="21"/>
    </row>
    <row r="5" spans="1:15" ht="12.75" customHeight="1" x14ac:dyDescent="0.2">
      <c r="A5" s="320">
        <v>2026</v>
      </c>
      <c r="B5" s="306" t="s">
        <v>11</v>
      </c>
      <c r="C5" s="308"/>
      <c r="D5" s="306" t="s">
        <v>12</v>
      </c>
      <c r="E5" s="308"/>
      <c r="F5" s="306" t="s">
        <v>13</v>
      </c>
      <c r="G5" s="308"/>
      <c r="H5" s="306" t="s">
        <v>7</v>
      </c>
      <c r="I5" s="307"/>
    </row>
    <row r="6" spans="1:15" x14ac:dyDescent="0.2">
      <c r="A6" s="321"/>
      <c r="B6" s="215" t="s">
        <v>278</v>
      </c>
      <c r="C6" s="216" t="s">
        <v>279</v>
      </c>
      <c r="D6" s="215" t="s">
        <v>278</v>
      </c>
      <c r="E6" s="216" t="s">
        <v>279</v>
      </c>
      <c r="F6" s="215" t="s">
        <v>278</v>
      </c>
      <c r="G6" s="216" t="s">
        <v>279</v>
      </c>
      <c r="H6" s="215" t="s">
        <v>278</v>
      </c>
      <c r="I6" s="153" t="s">
        <v>279</v>
      </c>
      <c r="J6" s="10"/>
      <c r="O6" s="10"/>
    </row>
    <row r="7" spans="1:15" ht="13.5" x14ac:dyDescent="0.2">
      <c r="A7" s="128" t="s">
        <v>190</v>
      </c>
      <c r="B7" s="221">
        <v>1254.3741999999993</v>
      </c>
      <c r="C7" s="255">
        <v>3.399993815646167E-2</v>
      </c>
      <c r="D7" s="155">
        <v>1254.3741999999993</v>
      </c>
      <c r="E7" s="255">
        <v>3.3933572129221073E-2</v>
      </c>
      <c r="F7" s="221">
        <v>1254.3741999999993</v>
      </c>
      <c r="G7" s="255">
        <v>3.4150904925994527E-2</v>
      </c>
      <c r="H7" s="155">
        <v>1254.3741999999993</v>
      </c>
      <c r="I7" s="160">
        <v>3.4150904925994527E-2</v>
      </c>
      <c r="J7" s="10"/>
      <c r="O7" s="55"/>
    </row>
    <row r="8" spans="1:15" x14ac:dyDescent="0.2">
      <c r="A8" s="128" t="s">
        <v>308</v>
      </c>
      <c r="B8" s="221">
        <v>520606.79100000003</v>
      </c>
      <c r="C8" s="255">
        <v>4.8338209862811746E-2</v>
      </c>
      <c r="D8" s="155">
        <v>392457.81799999997</v>
      </c>
      <c r="E8" s="255">
        <v>4.7499490340742613E-2</v>
      </c>
      <c r="F8" s="221">
        <v>343101.58299999993</v>
      </c>
      <c r="G8" s="255">
        <v>5.0627551128570029E-2</v>
      </c>
      <c r="H8" s="155">
        <v>1256166.1919999998</v>
      </c>
      <c r="I8" s="160">
        <v>4.867084050721146E-2</v>
      </c>
      <c r="J8" s="10"/>
      <c r="O8" s="55"/>
    </row>
    <row r="9" spans="1:15" x14ac:dyDescent="0.2">
      <c r="A9" s="128" t="s">
        <v>309</v>
      </c>
      <c r="B9" s="221">
        <v>259915.76300000001</v>
      </c>
      <c r="C9" s="255">
        <v>4.2092351505043812E-2</v>
      </c>
      <c r="D9" s="155">
        <v>170008.23500000002</v>
      </c>
      <c r="E9" s="255">
        <v>4.403116607343506E-2</v>
      </c>
      <c r="F9" s="221">
        <v>135424.25399999999</v>
      </c>
      <c r="G9" s="255">
        <v>5.0765003712390087E-2</v>
      </c>
      <c r="H9" s="155">
        <v>565348.25199999998</v>
      </c>
      <c r="I9" s="161">
        <v>4.4502816401659026E-2</v>
      </c>
      <c r="J9" s="84"/>
      <c r="O9" s="86"/>
    </row>
    <row r="10" spans="1:15" x14ac:dyDescent="0.2">
      <c r="A10" s="131" t="s">
        <v>40</v>
      </c>
      <c r="B10" s="223">
        <v>57490.428</v>
      </c>
      <c r="C10" s="256">
        <v>6.58941831449429E-2</v>
      </c>
      <c r="D10" s="156">
        <v>89133.08600000001</v>
      </c>
      <c r="E10" s="256">
        <v>0.13689891656883105</v>
      </c>
      <c r="F10" s="223">
        <v>74954.688999999998</v>
      </c>
      <c r="G10" s="256">
        <v>0.17107328639048877</v>
      </c>
      <c r="H10" s="156">
        <v>221578.20300000004</v>
      </c>
      <c r="I10" s="162">
        <v>0.11295233629365978</v>
      </c>
      <c r="J10" s="84"/>
      <c r="O10" s="100"/>
    </row>
    <row r="11" spans="1:15" x14ac:dyDescent="0.2">
      <c r="A11" s="131" t="s">
        <v>39</v>
      </c>
      <c r="B11" s="223">
        <v>568.58000000000004</v>
      </c>
      <c r="C11" s="256">
        <v>1.3898573268358597E-2</v>
      </c>
      <c r="D11" s="156">
        <v>457.59999999999997</v>
      </c>
      <c r="E11" s="256">
        <v>1.3371334494539446E-2</v>
      </c>
      <c r="F11" s="223">
        <v>231.52999999999997</v>
      </c>
      <c r="G11" s="256">
        <v>8.7972713222405543E-3</v>
      </c>
      <c r="H11" s="156">
        <v>1257.71</v>
      </c>
      <c r="I11" s="162">
        <v>1.2397328081121586E-2</v>
      </c>
      <c r="J11" s="84"/>
      <c r="O11" s="100"/>
    </row>
    <row r="12" spans="1:15" x14ac:dyDescent="0.2">
      <c r="A12" s="131" t="s">
        <v>38</v>
      </c>
      <c r="B12" s="223">
        <v>8188.69</v>
      </c>
      <c r="C12" s="256">
        <v>2.0060399202554122E-2</v>
      </c>
      <c r="D12" s="156">
        <v>0</v>
      </c>
      <c r="E12" s="256">
        <v>0</v>
      </c>
      <c r="F12" s="223">
        <v>0</v>
      </c>
      <c r="G12" s="256">
        <v>0</v>
      </c>
      <c r="H12" s="156">
        <v>8188.69</v>
      </c>
      <c r="I12" s="162">
        <v>1.0821383740077926E-2</v>
      </c>
      <c r="J12" s="84"/>
      <c r="O12" s="100"/>
    </row>
    <row r="13" spans="1:15" x14ac:dyDescent="0.2">
      <c r="A13" s="131" t="s">
        <v>60</v>
      </c>
      <c r="B13" s="223">
        <v>1.0900000000000001</v>
      </c>
      <c r="C13" s="256">
        <v>1.3876241493959447E-4</v>
      </c>
      <c r="D13" s="156">
        <v>0.78</v>
      </c>
      <c r="E13" s="256">
        <v>1.0319251171631901E-4</v>
      </c>
      <c r="F13" s="223">
        <v>0</v>
      </c>
      <c r="G13" s="256">
        <v>0</v>
      </c>
      <c r="H13" s="156">
        <v>1.87</v>
      </c>
      <c r="I13" s="162">
        <v>8.4371276750826936E-5</v>
      </c>
      <c r="J13" s="84"/>
      <c r="O13" s="100"/>
    </row>
    <row r="14" spans="1:15" x14ac:dyDescent="0.2">
      <c r="A14" s="131" t="s">
        <v>61</v>
      </c>
      <c r="B14" s="223">
        <v>342</v>
      </c>
      <c r="C14" s="256">
        <v>0.1104615127219687</v>
      </c>
      <c r="D14" s="156">
        <v>176</v>
      </c>
      <c r="E14" s="256">
        <v>5.3116954177271199E-2</v>
      </c>
      <c r="F14" s="223">
        <v>59</v>
      </c>
      <c r="G14" s="256">
        <v>1.3946246438684144E-2</v>
      </c>
      <c r="H14" s="156">
        <v>577</v>
      </c>
      <c r="I14" s="162">
        <v>5.422895124873673E-2</v>
      </c>
      <c r="J14" s="84"/>
      <c r="O14" s="100"/>
    </row>
    <row r="15" spans="1:15" x14ac:dyDescent="0.2">
      <c r="A15" s="131" t="s">
        <v>62</v>
      </c>
      <c r="B15" s="223">
        <v>0</v>
      </c>
      <c r="C15" s="256">
        <v>0</v>
      </c>
      <c r="D15" s="156">
        <v>0</v>
      </c>
      <c r="E15" s="256">
        <v>0</v>
      </c>
      <c r="F15" s="223">
        <v>0</v>
      </c>
      <c r="G15" s="256">
        <v>0</v>
      </c>
      <c r="H15" s="156">
        <v>0</v>
      </c>
      <c r="I15" s="162">
        <v>0</v>
      </c>
      <c r="J15" s="84"/>
      <c r="O15" s="100"/>
    </row>
    <row r="16" spans="1:15" x14ac:dyDescent="0.2">
      <c r="A16" s="131" t="s">
        <v>37</v>
      </c>
      <c r="B16" s="223">
        <v>101135.68799999999</v>
      </c>
      <c r="C16" s="256">
        <v>3.8603032850738767E-2</v>
      </c>
      <c r="D16" s="156">
        <v>26575.510999999999</v>
      </c>
      <c r="E16" s="256">
        <v>1.8019594111561843E-2</v>
      </c>
      <c r="F16" s="223">
        <v>7080.8580000000002</v>
      </c>
      <c r="G16" s="256">
        <v>7.8203544467983187E-3</v>
      </c>
      <c r="H16" s="156">
        <v>134792.057</v>
      </c>
      <c r="I16" s="162">
        <v>2.6957650800665721E-2</v>
      </c>
      <c r="J16" s="84"/>
      <c r="O16" s="100"/>
    </row>
    <row r="17" spans="1:15" x14ac:dyDescent="0.2">
      <c r="A17" s="131" t="s">
        <v>72</v>
      </c>
      <c r="B17" s="223">
        <v>0</v>
      </c>
      <c r="C17" s="256">
        <v>0</v>
      </c>
      <c r="D17" s="156">
        <v>0</v>
      </c>
      <c r="E17" s="256">
        <v>0</v>
      </c>
      <c r="F17" s="223">
        <v>0</v>
      </c>
      <c r="G17" s="256">
        <v>0</v>
      </c>
      <c r="H17" s="156">
        <v>0</v>
      </c>
      <c r="I17" s="162">
        <v>0</v>
      </c>
      <c r="J17" s="84"/>
      <c r="O17" s="100"/>
    </row>
    <row r="18" spans="1:15" x14ac:dyDescent="0.2">
      <c r="A18" s="131" t="s">
        <v>36</v>
      </c>
      <c r="B18" s="223">
        <v>0</v>
      </c>
      <c r="C18" s="256">
        <v>0</v>
      </c>
      <c r="D18" s="156">
        <v>0</v>
      </c>
      <c r="E18" s="256">
        <v>0</v>
      </c>
      <c r="F18" s="223">
        <v>0</v>
      </c>
      <c r="G18" s="256">
        <v>0</v>
      </c>
      <c r="H18" s="156">
        <v>0</v>
      </c>
      <c r="I18" s="162">
        <v>0</v>
      </c>
      <c r="J18" s="84"/>
      <c r="O18" s="100"/>
    </row>
    <row r="19" spans="1:15" x14ac:dyDescent="0.2">
      <c r="A19" s="131" t="s">
        <v>35</v>
      </c>
      <c r="B19" s="223">
        <v>2316</v>
      </c>
      <c r="C19" s="256">
        <v>3.4212398963370222E-2</v>
      </c>
      <c r="D19" s="156">
        <v>2483</v>
      </c>
      <c r="E19" s="256">
        <v>2.0491765735097076E-2</v>
      </c>
      <c r="F19" s="223">
        <v>1291</v>
      </c>
      <c r="G19" s="256">
        <v>9.8741672380897993E-3</v>
      </c>
      <c r="H19" s="156">
        <v>6090</v>
      </c>
      <c r="I19" s="162">
        <v>1.9054438000599232E-2</v>
      </c>
      <c r="J19" s="84"/>
      <c r="O19" s="100"/>
    </row>
    <row r="20" spans="1:15" x14ac:dyDescent="0.2">
      <c r="A20" s="131" t="s">
        <v>34</v>
      </c>
      <c r="B20" s="223">
        <v>4050</v>
      </c>
      <c r="C20" s="256">
        <v>0.62832469089528042</v>
      </c>
      <c r="D20" s="156">
        <v>960</v>
      </c>
      <c r="E20" s="256">
        <v>0.42485358040929339</v>
      </c>
      <c r="F20" s="223">
        <v>76</v>
      </c>
      <c r="G20" s="256">
        <v>8.052579103345317E-2</v>
      </c>
      <c r="H20" s="156">
        <v>5086</v>
      </c>
      <c r="I20" s="162">
        <v>0.52709519042738762</v>
      </c>
      <c r="J20" s="84"/>
      <c r="O20" s="100"/>
    </row>
    <row r="21" spans="1:15" x14ac:dyDescent="0.2">
      <c r="A21" s="131" t="s">
        <v>33</v>
      </c>
      <c r="B21" s="223">
        <v>2671.6</v>
      </c>
      <c r="C21" s="256">
        <v>8.948696509272127E-3</v>
      </c>
      <c r="D21" s="156">
        <v>2602.4</v>
      </c>
      <c r="E21" s="256">
        <v>1.0562293757455481E-2</v>
      </c>
      <c r="F21" s="223">
        <v>2441.6999999999998</v>
      </c>
      <c r="G21" s="256">
        <v>1.2373186995173894E-2</v>
      </c>
      <c r="H21" s="156">
        <v>7715.7</v>
      </c>
      <c r="I21" s="162">
        <v>1.0394732940844427E-2</v>
      </c>
      <c r="J21" s="84"/>
      <c r="O21" s="100"/>
    </row>
    <row r="22" spans="1:15" x14ac:dyDescent="0.2">
      <c r="A22" s="131" t="s">
        <v>32</v>
      </c>
      <c r="B22" s="223">
        <v>11885</v>
      </c>
      <c r="C22" s="256">
        <v>7.0560061418897119E-2</v>
      </c>
      <c r="D22" s="156">
        <v>7574</v>
      </c>
      <c r="E22" s="256">
        <v>5.6362120267656211E-2</v>
      </c>
      <c r="F22" s="223">
        <v>7330</v>
      </c>
      <c r="G22" s="256">
        <v>6.5846042914677869E-2</v>
      </c>
      <c r="H22" s="156">
        <v>26789</v>
      </c>
      <c r="I22" s="162">
        <v>6.4685952333385574E-2</v>
      </c>
      <c r="J22" s="84"/>
      <c r="O22" s="100"/>
    </row>
    <row r="23" spans="1:15" x14ac:dyDescent="0.2">
      <c r="A23" s="131" t="s">
        <v>3</v>
      </c>
      <c r="B23" s="223">
        <v>78.003</v>
      </c>
      <c r="C23" s="256">
        <v>1</v>
      </c>
      <c r="D23" s="156">
        <v>101.545</v>
      </c>
      <c r="E23" s="256">
        <v>1</v>
      </c>
      <c r="F23" s="223">
        <v>101.94</v>
      </c>
      <c r="G23" s="256">
        <v>1</v>
      </c>
      <c r="H23" s="156">
        <v>281.488</v>
      </c>
      <c r="I23" s="162">
        <v>1.0000000000000002</v>
      </c>
      <c r="J23" s="84"/>
      <c r="O23" s="100"/>
    </row>
    <row r="24" spans="1:15" x14ac:dyDescent="0.2">
      <c r="A24" s="131" t="s">
        <v>31</v>
      </c>
      <c r="B24" s="223">
        <v>81.42</v>
      </c>
      <c r="C24" s="256">
        <v>1.2693063728627227E-2</v>
      </c>
      <c r="D24" s="156">
        <v>59.8</v>
      </c>
      <c r="E24" s="256">
        <v>2.7402482903233494E-2</v>
      </c>
      <c r="F24" s="223">
        <v>73.62</v>
      </c>
      <c r="G24" s="256">
        <v>1.9758157150617166E-2</v>
      </c>
      <c r="H24" s="156">
        <v>214.84</v>
      </c>
      <c r="I24" s="162">
        <v>1.7434254544823051E-2</v>
      </c>
      <c r="J24" s="84"/>
      <c r="O24" s="100"/>
    </row>
    <row r="25" spans="1:15" x14ac:dyDescent="0.2">
      <c r="A25" s="131" t="s">
        <v>30</v>
      </c>
      <c r="B25" s="223">
        <v>71107.263999999996</v>
      </c>
      <c r="C25" s="256">
        <v>4.4845865979854065E-2</v>
      </c>
      <c r="D25" s="156">
        <v>39884.513000000006</v>
      </c>
      <c r="E25" s="256">
        <v>4.3772892721835106E-2</v>
      </c>
      <c r="F25" s="223">
        <v>41783.917000000001</v>
      </c>
      <c r="G25" s="256">
        <v>6.1050809931176439E-2</v>
      </c>
      <c r="H25" s="156">
        <v>152775.69400000002</v>
      </c>
      <c r="I25" s="162">
        <v>4.8024944276936196E-2</v>
      </c>
      <c r="J25" s="84"/>
      <c r="O25" s="81"/>
    </row>
    <row r="26" spans="1:15" ht="13.5" customHeight="1" x14ac:dyDescent="0.2">
      <c r="A26" s="129" t="s">
        <v>311</v>
      </c>
      <c r="B26" s="221">
        <v>252805.98799999998</v>
      </c>
      <c r="C26" s="255">
        <v>4.6325204917232708E-2</v>
      </c>
      <c r="D26" s="155">
        <v>164092.06599999999</v>
      </c>
      <c r="E26" s="255">
        <v>5.0876499602492242E-2</v>
      </c>
      <c r="F26" s="221">
        <v>129362.989</v>
      </c>
      <c r="G26" s="255">
        <v>6.0349543861875923E-2</v>
      </c>
      <c r="H26" s="155">
        <v>546261.04300000006</v>
      </c>
      <c r="I26" s="161">
        <v>5.0457947223544464E-2</v>
      </c>
      <c r="J26" s="10"/>
      <c r="O26" s="8"/>
    </row>
    <row r="27" spans="1:15" ht="12.75" customHeight="1" x14ac:dyDescent="0.2">
      <c r="A27" s="131" t="s">
        <v>26</v>
      </c>
      <c r="B27" s="223">
        <v>113919.996</v>
      </c>
      <c r="C27" s="256">
        <v>8.923007075672279E-2</v>
      </c>
      <c r="D27" s="156">
        <v>98104.672999999995</v>
      </c>
      <c r="E27" s="256">
        <v>0.10083445478912248</v>
      </c>
      <c r="F27" s="223">
        <v>89676.971000000005</v>
      </c>
      <c r="G27" s="256">
        <v>0.10674521019474476</v>
      </c>
      <c r="H27" s="156">
        <v>301701.64</v>
      </c>
      <c r="I27" s="162">
        <v>9.7646581744827182E-2</v>
      </c>
      <c r="J27" s="84"/>
      <c r="O27" s="8"/>
    </row>
    <row r="28" spans="1:15" ht="12.75" customHeight="1" x14ac:dyDescent="0.2">
      <c r="A28" s="131" t="s">
        <v>0</v>
      </c>
      <c r="B28" s="223">
        <v>57.019999999999996</v>
      </c>
      <c r="C28" s="256">
        <v>3.6064981608092739E-4</v>
      </c>
      <c r="D28" s="156">
        <v>24.83</v>
      </c>
      <c r="E28" s="256">
        <v>3.4313531205910973E-4</v>
      </c>
      <c r="F28" s="223">
        <v>12</v>
      </c>
      <c r="G28" s="256">
        <v>2.386799328951369E-4</v>
      </c>
      <c r="H28" s="156">
        <v>93.85</v>
      </c>
      <c r="I28" s="162">
        <v>3.3429250050234706E-4</v>
      </c>
      <c r="J28" s="84"/>
      <c r="O28" s="8"/>
    </row>
    <row r="29" spans="1:15" ht="12.75" customHeight="1" x14ac:dyDescent="0.2">
      <c r="A29" s="131" t="s">
        <v>1</v>
      </c>
      <c r="B29" s="223">
        <v>1205.5999999999999</v>
      </c>
      <c r="C29" s="256">
        <v>2.298295410569429E-2</v>
      </c>
      <c r="D29" s="156">
        <v>296.61</v>
      </c>
      <c r="E29" s="256">
        <v>1.3672783701964385E-2</v>
      </c>
      <c r="F29" s="223">
        <v>163.37</v>
      </c>
      <c r="G29" s="256">
        <v>1.6026203829141456E-2</v>
      </c>
      <c r="H29" s="156">
        <v>1665.58</v>
      </c>
      <c r="I29" s="162">
        <v>1.9747542610168239E-2</v>
      </c>
      <c r="J29" s="84"/>
      <c r="O29" s="8"/>
    </row>
    <row r="30" spans="1:15" ht="12.75" customHeight="1" x14ac:dyDescent="0.2">
      <c r="A30" s="131" t="s">
        <v>2</v>
      </c>
      <c r="B30" s="223">
        <v>950.48700000000008</v>
      </c>
      <c r="C30" s="256">
        <v>6.2341377394018717E-2</v>
      </c>
      <c r="D30" s="156">
        <v>202.35399999999998</v>
      </c>
      <c r="E30" s="256">
        <v>3.2905427588919733E-2</v>
      </c>
      <c r="F30" s="223">
        <v>146.88999999999999</v>
      </c>
      <c r="G30" s="256">
        <v>5.0618211391079013E-2</v>
      </c>
      <c r="H30" s="156">
        <v>1299.7310000000002</v>
      </c>
      <c r="I30" s="162">
        <v>5.3491341046186171E-2</v>
      </c>
      <c r="J30" s="84"/>
    </row>
    <row r="31" spans="1:15" x14ac:dyDescent="0.2">
      <c r="A31" s="131" t="s">
        <v>6</v>
      </c>
      <c r="B31" s="223">
        <v>943.35</v>
      </c>
      <c r="C31" s="256">
        <v>2.1992138268083033E-2</v>
      </c>
      <c r="D31" s="156">
        <v>748.82999999999993</v>
      </c>
      <c r="E31" s="256">
        <v>2.4492759667064885E-2</v>
      </c>
      <c r="F31" s="223">
        <v>710.17</v>
      </c>
      <c r="G31" s="256">
        <v>2.8970993882097264E-2</v>
      </c>
      <c r="H31" s="156">
        <v>2402.35</v>
      </c>
      <c r="I31" s="162">
        <v>2.4518394475498029E-2</v>
      </c>
      <c r="J31" s="84"/>
    </row>
    <row r="32" spans="1:15" x14ac:dyDescent="0.2">
      <c r="A32" s="131" t="s">
        <v>25</v>
      </c>
      <c r="B32" s="223">
        <v>94584.983999999997</v>
      </c>
      <c r="C32" s="256">
        <v>3.8719352387039323E-2</v>
      </c>
      <c r="D32" s="156">
        <v>49117.632999999994</v>
      </c>
      <c r="E32" s="256">
        <v>3.5087935876278786E-2</v>
      </c>
      <c r="F32" s="223">
        <v>29271.557000000001</v>
      </c>
      <c r="G32" s="256">
        <v>3.6345263053480445E-2</v>
      </c>
      <c r="H32" s="156">
        <v>172974.174</v>
      </c>
      <c r="I32" s="162">
        <v>3.7214324997211869E-2</v>
      </c>
      <c r="J32" s="84"/>
    </row>
    <row r="33" spans="1:10" x14ac:dyDescent="0.2">
      <c r="A33" s="131" t="s">
        <v>5</v>
      </c>
      <c r="B33" s="223">
        <v>41009.359999999993</v>
      </c>
      <c r="C33" s="256">
        <v>3.0229735035281754E-2</v>
      </c>
      <c r="D33" s="156">
        <v>15575.055000000002</v>
      </c>
      <c r="E33" s="256">
        <v>2.3143975959356012E-2</v>
      </c>
      <c r="F33" s="223">
        <v>9378.9930000000004</v>
      </c>
      <c r="G33" s="256">
        <v>2.5033271401808194E-2</v>
      </c>
      <c r="H33" s="156">
        <v>65963.407999999996</v>
      </c>
      <c r="I33" s="162">
        <v>2.7436569070684744E-2</v>
      </c>
      <c r="J33" s="84"/>
    </row>
    <row r="34" spans="1:10" x14ac:dyDescent="0.2">
      <c r="A34" s="131" t="s">
        <v>3</v>
      </c>
      <c r="B34" s="223">
        <v>135.191</v>
      </c>
      <c r="C34" s="256">
        <v>1.2030238522564159E-3</v>
      </c>
      <c r="D34" s="156">
        <v>22.081</v>
      </c>
      <c r="E34" s="256">
        <v>4.5259565277376421E-4</v>
      </c>
      <c r="F34" s="223">
        <v>3.0379999999999998</v>
      </c>
      <c r="G34" s="256">
        <v>8.5486839106959115E-5</v>
      </c>
      <c r="H34" s="156">
        <v>160.31</v>
      </c>
      <c r="I34" s="162">
        <v>8.1499288382235022E-4</v>
      </c>
      <c r="J34" s="84"/>
    </row>
    <row r="35" spans="1:10" ht="11.45" customHeight="1" x14ac:dyDescent="0.2">
      <c r="A35" s="150" t="s">
        <v>318</v>
      </c>
      <c r="B35" s="64"/>
      <c r="C35" s="8"/>
      <c r="E35" s="10"/>
      <c r="F35" s="10"/>
      <c r="G35" s="10"/>
      <c r="I35" s="3"/>
    </row>
    <row r="36" spans="1:10" x14ac:dyDescent="0.2">
      <c r="A36" s="150"/>
      <c r="B36" s="64"/>
    </row>
    <row r="37" spans="1:10" x14ac:dyDescent="0.2">
      <c r="B37" s="8"/>
      <c r="C37" s="8"/>
    </row>
    <row r="38" spans="1:10" x14ac:dyDescent="0.2">
      <c r="A38" s="10" t="s">
        <v>163</v>
      </c>
      <c r="B38" s="86">
        <f>+I7</f>
        <v>3.4150904925994527E-2</v>
      </c>
      <c r="C38" s="23" t="str">
        <f>+B5</f>
        <v>Duben</v>
      </c>
      <c r="D38" s="10" t="str">
        <f>+D5</f>
        <v>Květen</v>
      </c>
      <c r="E38" s="10" t="str">
        <f>+F5</f>
        <v>Červen</v>
      </c>
    </row>
    <row r="39" spans="1:10" x14ac:dyDescent="0.2">
      <c r="A39" s="10" t="s">
        <v>59</v>
      </c>
      <c r="B39" s="86">
        <f>+I8</f>
        <v>4.867084050721146E-2</v>
      </c>
      <c r="C39" s="23"/>
      <c r="D39" s="10"/>
      <c r="E39" s="10"/>
      <c r="H39" s="87">
        <f>I7</f>
        <v>3.4150904925994527E-2</v>
      </c>
    </row>
    <row r="40" spans="1:10" x14ac:dyDescent="0.2">
      <c r="A40" s="10" t="s">
        <v>116</v>
      </c>
      <c r="B40" s="86">
        <f t="shared" ref="B40" si="0">+I9</f>
        <v>4.4502816401659026E-2</v>
      </c>
      <c r="C40" s="23"/>
      <c r="D40" s="10"/>
      <c r="E40" s="10"/>
      <c r="H40" s="87">
        <f>I8</f>
        <v>4.867084050721146E-2</v>
      </c>
    </row>
    <row r="41" spans="1:10" x14ac:dyDescent="0.2">
      <c r="B41" s="8"/>
      <c r="C41" s="8"/>
      <c r="H41" s="87">
        <f>I9</f>
        <v>4.4502816401659026E-2</v>
      </c>
    </row>
  </sheetData>
  <mergeCells count="5">
    <mergeCell ref="B5:C5"/>
    <mergeCell ref="D5:E5"/>
    <mergeCell ref="F5:G5"/>
    <mergeCell ref="H5:I5"/>
    <mergeCell ref="A5:A6"/>
  </mergeCells>
  <conditionalFormatting sqref="C10:C25 C27:C34 E10:E25 E27:E34 G10:G24 G25 G10:G25 G27:G34 I10:I25 I27:I34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{00C56957-FD89-4F86-A313-9C965C06D401}</x14:id>
        </ext>
      </extLst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C56957-FD89-4F86-A313-9C965C06D401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C10:C25 C27:C34 E10:E25 E27:E34 G10:G24 G25 G10:G25 G27:G34 I10:I25 I27:I34</xm:sqref>
        </x14:conditionalFormatting>
      </x14:conditionalFormatting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44"/>
  <dimension ref="A1:Q38"/>
  <sheetViews>
    <sheetView showGridLines="0" zoomScaleNormal="100" zoomScaleSheetLayoutView="80" workbookViewId="0">
      <selection activeCell="S23" sqref="S23"/>
    </sheetView>
  </sheetViews>
  <sheetFormatPr defaultColWidth="9.140625" defaultRowHeight="12" x14ac:dyDescent="0.2"/>
  <cols>
    <col min="1" max="1" width="30.5703125" style="60" customWidth="1"/>
    <col min="2" max="3" width="8.7109375" style="60" customWidth="1"/>
    <col min="4" max="4" width="7.28515625" style="60" customWidth="1"/>
    <col min="5" max="5" width="8.7109375" style="60" customWidth="1"/>
    <col min="6" max="6" width="8.28515625" style="60" customWidth="1"/>
    <col min="7" max="7" width="7.28515625" style="60" customWidth="1"/>
    <col min="8" max="8" width="8.7109375" style="60" customWidth="1"/>
    <col min="9" max="9" width="8.42578125" style="60" customWidth="1"/>
    <col min="10" max="10" width="7.28515625" style="60" customWidth="1"/>
    <col min="11" max="12" width="8.7109375" style="60" customWidth="1"/>
    <col min="13" max="13" width="7.28515625" style="60" customWidth="1"/>
    <col min="14" max="16384" width="9.140625" style="60"/>
  </cols>
  <sheetData>
    <row r="1" spans="1:17" s="67" customFormat="1" ht="20.25" x14ac:dyDescent="0.3">
      <c r="A1" s="137" t="s">
        <v>271</v>
      </c>
      <c r="B1" s="65"/>
      <c r="C1" s="65"/>
      <c r="D1" s="65"/>
      <c r="E1" s="65"/>
      <c r="F1" s="65"/>
      <c r="G1" s="65"/>
      <c r="H1" s="65"/>
      <c r="I1" s="65"/>
      <c r="J1" s="59"/>
      <c r="M1" s="188" t="str">
        <f>'3'!N1</f>
        <v>IV. čtvrtletí 2023</v>
      </c>
    </row>
    <row r="2" spans="1:17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</row>
    <row r="3" spans="1:17" x14ac:dyDescent="0.2">
      <c r="A3" s="305">
        <v>2026</v>
      </c>
      <c r="B3" s="306" t="s">
        <v>11</v>
      </c>
      <c r="C3" s="307"/>
      <c r="D3" s="308"/>
      <c r="E3" s="306" t="s">
        <v>12</v>
      </c>
      <c r="F3" s="307"/>
      <c r="G3" s="308"/>
      <c r="H3" s="306" t="s">
        <v>13</v>
      </c>
      <c r="I3" s="307"/>
      <c r="J3" s="308"/>
      <c r="K3" s="307" t="s">
        <v>7</v>
      </c>
      <c r="L3" s="307"/>
      <c r="M3" s="307"/>
    </row>
    <row r="4" spans="1:17" ht="27" customHeight="1" x14ac:dyDescent="0.2">
      <c r="A4" s="305"/>
      <c r="B4" s="215" t="s">
        <v>161</v>
      </c>
      <c r="C4" s="153" t="s">
        <v>164</v>
      </c>
      <c r="D4" s="226" t="s">
        <v>166</v>
      </c>
      <c r="E4" s="215" t="s">
        <v>161</v>
      </c>
      <c r="F4" s="153" t="s">
        <v>164</v>
      </c>
      <c r="G4" s="226" t="s">
        <v>166</v>
      </c>
      <c r="H4" s="215" t="s">
        <v>161</v>
      </c>
      <c r="I4" s="153" t="s">
        <v>164</v>
      </c>
      <c r="J4" s="226" t="s">
        <v>166</v>
      </c>
      <c r="K4" s="153" t="s">
        <v>161</v>
      </c>
      <c r="L4" s="153" t="s">
        <v>164</v>
      </c>
      <c r="M4" s="172" t="s">
        <v>166</v>
      </c>
    </row>
    <row r="5" spans="1:17" x14ac:dyDescent="0.2">
      <c r="A5" s="129" t="s">
        <v>182</v>
      </c>
      <c r="B5" s="221">
        <v>10101.277576999997</v>
      </c>
      <c r="C5" s="155">
        <v>6865.6603950000008</v>
      </c>
      <c r="D5" s="227">
        <v>0.67968238103194967</v>
      </c>
      <c r="E5" s="221">
        <v>7634.4419219999991</v>
      </c>
      <c r="F5" s="155">
        <v>5061.0524260000011</v>
      </c>
      <c r="G5" s="227">
        <v>0.66292369209276192</v>
      </c>
      <c r="H5" s="221">
        <v>6109.3874570000007</v>
      </c>
      <c r="I5" s="155">
        <v>3996.7052570000005</v>
      </c>
      <c r="J5" s="227">
        <v>0.65419083093521335</v>
      </c>
      <c r="K5" s="155">
        <v>23845.106955999996</v>
      </c>
      <c r="L5" s="155">
        <v>15923.418078000001</v>
      </c>
      <c r="M5" s="190">
        <v>0.66778555899885739</v>
      </c>
      <c r="O5" s="101"/>
    </row>
    <row r="6" spans="1:17" x14ac:dyDescent="0.2">
      <c r="A6" s="127" t="s">
        <v>40</v>
      </c>
      <c r="B6" s="217">
        <v>2205.2041989999993</v>
      </c>
      <c r="C6" s="149">
        <v>1675.2324100000001</v>
      </c>
      <c r="D6" s="228">
        <v>0.75967223840752385</v>
      </c>
      <c r="E6" s="217">
        <v>2085.7688060000005</v>
      </c>
      <c r="F6" s="149">
        <v>1615.447298</v>
      </c>
      <c r="G6" s="228">
        <v>0.77450928087185122</v>
      </c>
      <c r="H6" s="217">
        <v>1756.1502390000003</v>
      </c>
      <c r="I6" s="149">
        <v>1352.215477</v>
      </c>
      <c r="J6" s="228">
        <v>0.76998849356418864</v>
      </c>
      <c r="K6" s="152">
        <v>6047.1232440000003</v>
      </c>
      <c r="L6" s="152">
        <v>4642.8951850000003</v>
      </c>
      <c r="M6" s="191">
        <v>0.76778577145863769</v>
      </c>
      <c r="N6" s="96"/>
      <c r="O6" s="96"/>
      <c r="Q6" s="94"/>
    </row>
    <row r="7" spans="1:17" x14ac:dyDescent="0.2">
      <c r="A7" s="127" t="s">
        <v>39</v>
      </c>
      <c r="B7" s="217">
        <v>167.7736899999999</v>
      </c>
      <c r="C7" s="149">
        <v>153.81273899999994</v>
      </c>
      <c r="D7" s="228">
        <v>0.91678700635361854</v>
      </c>
      <c r="E7" s="217">
        <v>142.40143499999996</v>
      </c>
      <c r="F7" s="149">
        <v>124.39473099999999</v>
      </c>
      <c r="G7" s="228">
        <v>0.87354970123721032</v>
      </c>
      <c r="H7" s="217">
        <v>118.59627200000006</v>
      </c>
      <c r="I7" s="149">
        <v>101.03529400000004</v>
      </c>
      <c r="J7" s="228">
        <v>0.85192639107576662</v>
      </c>
      <c r="K7" s="152">
        <v>428.77139699999992</v>
      </c>
      <c r="L7" s="152">
        <v>379.24276399999997</v>
      </c>
      <c r="M7" s="191">
        <v>0.88448708718319669</v>
      </c>
      <c r="N7" s="96"/>
      <c r="O7" s="96"/>
      <c r="Q7" s="94"/>
    </row>
    <row r="8" spans="1:17" x14ac:dyDescent="0.2">
      <c r="A8" s="127" t="s">
        <v>38</v>
      </c>
      <c r="B8" s="217">
        <v>590.58751899999993</v>
      </c>
      <c r="C8" s="149">
        <v>454.50863699999996</v>
      </c>
      <c r="D8" s="228">
        <v>0.76958727094264923</v>
      </c>
      <c r="E8" s="217">
        <v>378.312614</v>
      </c>
      <c r="F8" s="149">
        <v>291.40370799999994</v>
      </c>
      <c r="G8" s="228">
        <v>0.77027224897132285</v>
      </c>
      <c r="H8" s="217">
        <v>276.89326199999999</v>
      </c>
      <c r="I8" s="149">
        <v>211.234364</v>
      </c>
      <c r="J8" s="228">
        <v>0.76287289359897825</v>
      </c>
      <c r="K8" s="152">
        <v>1245.7933949999999</v>
      </c>
      <c r="L8" s="152">
        <v>957.14670899999999</v>
      </c>
      <c r="M8" s="191">
        <v>0.76830292473978001</v>
      </c>
      <c r="N8" s="96"/>
      <c r="O8" s="96"/>
      <c r="Q8" s="94"/>
    </row>
    <row r="9" spans="1:17" x14ac:dyDescent="0.2">
      <c r="A9" s="127" t="s">
        <v>60</v>
      </c>
      <c r="B9" s="217">
        <v>9.5046250000000025</v>
      </c>
      <c r="C9" s="149">
        <v>0</v>
      </c>
      <c r="D9" s="228">
        <v>0</v>
      </c>
      <c r="E9" s="217">
        <v>8.3500200000000007</v>
      </c>
      <c r="F9" s="149">
        <v>0</v>
      </c>
      <c r="G9" s="228">
        <v>0</v>
      </c>
      <c r="H9" s="217">
        <v>7.7416490000000007</v>
      </c>
      <c r="I9" s="149">
        <v>0</v>
      </c>
      <c r="J9" s="228">
        <v>0</v>
      </c>
      <c r="K9" s="152">
        <v>25.596294000000007</v>
      </c>
      <c r="L9" s="152">
        <v>0</v>
      </c>
      <c r="M9" s="191">
        <v>0</v>
      </c>
      <c r="N9" s="96"/>
      <c r="O9" s="96"/>
      <c r="Q9" s="94"/>
    </row>
    <row r="10" spans="1:17" x14ac:dyDescent="0.2">
      <c r="A10" s="127" t="s">
        <v>61</v>
      </c>
      <c r="B10" s="217">
        <v>3.2529910000000002</v>
      </c>
      <c r="C10" s="149">
        <v>0</v>
      </c>
      <c r="D10" s="228">
        <v>0</v>
      </c>
      <c r="E10" s="217">
        <v>3.594843</v>
      </c>
      <c r="F10" s="149">
        <v>0</v>
      </c>
      <c r="G10" s="228">
        <v>0</v>
      </c>
      <c r="H10" s="217">
        <v>4.996569</v>
      </c>
      <c r="I10" s="149">
        <v>0</v>
      </c>
      <c r="J10" s="228">
        <v>0</v>
      </c>
      <c r="K10" s="152">
        <v>11.844403</v>
      </c>
      <c r="L10" s="152">
        <v>0</v>
      </c>
      <c r="M10" s="191">
        <v>0</v>
      </c>
      <c r="N10" s="96"/>
      <c r="O10" s="96"/>
      <c r="Q10" s="94"/>
    </row>
    <row r="11" spans="1:17" x14ac:dyDescent="0.2">
      <c r="A11" s="127" t="s">
        <v>62</v>
      </c>
      <c r="B11" s="217">
        <v>8.2129999999999995E-2</v>
      </c>
      <c r="C11" s="149">
        <v>0</v>
      </c>
      <c r="D11" s="228">
        <v>0</v>
      </c>
      <c r="E11" s="217">
        <v>9.727899999999999E-2</v>
      </c>
      <c r="F11" s="149">
        <v>0</v>
      </c>
      <c r="G11" s="228">
        <v>0</v>
      </c>
      <c r="H11" s="217">
        <v>0.11091600000000001</v>
      </c>
      <c r="I11" s="149">
        <v>0</v>
      </c>
      <c r="J11" s="228">
        <v>0</v>
      </c>
      <c r="K11" s="152">
        <v>0.290325</v>
      </c>
      <c r="L11" s="152">
        <v>0</v>
      </c>
      <c r="M11" s="191">
        <v>0</v>
      </c>
      <c r="N11" s="96"/>
      <c r="O11" s="96"/>
      <c r="Q11" s="94"/>
    </row>
    <row r="12" spans="1:17" x14ac:dyDescent="0.2">
      <c r="A12" s="127" t="s">
        <v>37</v>
      </c>
      <c r="B12" s="217">
        <v>3702.6019109999988</v>
      </c>
      <c r="C12" s="149">
        <v>3235.2520350000004</v>
      </c>
      <c r="D12" s="228">
        <v>0.87377798444613874</v>
      </c>
      <c r="E12" s="217">
        <v>2322.6989090000002</v>
      </c>
      <c r="F12" s="149">
        <v>2084.5005639999999</v>
      </c>
      <c r="G12" s="228">
        <v>0.89744760111737742</v>
      </c>
      <c r="H12" s="217">
        <v>1666.011078</v>
      </c>
      <c r="I12" s="149">
        <v>1423.4491800000003</v>
      </c>
      <c r="J12" s="228">
        <v>0.8544055911733861</v>
      </c>
      <c r="K12" s="152">
        <v>7691.3118979999981</v>
      </c>
      <c r="L12" s="152">
        <v>6743.2017790000009</v>
      </c>
      <c r="M12" s="191">
        <v>0.87672972679127237</v>
      </c>
      <c r="N12" s="96"/>
      <c r="O12" s="96"/>
      <c r="Q12" s="94"/>
    </row>
    <row r="13" spans="1:17" x14ac:dyDescent="0.2">
      <c r="A13" s="127" t="s">
        <v>72</v>
      </c>
      <c r="B13" s="217">
        <v>151.12200000000001</v>
      </c>
      <c r="C13" s="149">
        <v>0</v>
      </c>
      <c r="D13" s="228">
        <v>0</v>
      </c>
      <c r="E13" s="217">
        <v>79.814999999999998</v>
      </c>
      <c r="F13" s="149">
        <v>0</v>
      </c>
      <c r="G13" s="228">
        <v>0</v>
      </c>
      <c r="H13" s="217">
        <v>46.686999999999998</v>
      </c>
      <c r="I13" s="149">
        <v>0</v>
      </c>
      <c r="J13" s="228">
        <v>0</v>
      </c>
      <c r="K13" s="152">
        <v>277.62400000000002</v>
      </c>
      <c r="L13" s="152">
        <v>0</v>
      </c>
      <c r="M13" s="191">
        <v>0</v>
      </c>
      <c r="N13" s="96"/>
      <c r="O13" s="96"/>
      <c r="Q13" s="94"/>
    </row>
    <row r="14" spans="1:17" x14ac:dyDescent="0.2">
      <c r="A14" s="127" t="s">
        <v>36</v>
      </c>
      <c r="B14" s="217">
        <v>0</v>
      </c>
      <c r="C14" s="149">
        <v>0</v>
      </c>
      <c r="D14" s="228">
        <v>0</v>
      </c>
      <c r="E14" s="217">
        <v>0</v>
      </c>
      <c r="F14" s="149">
        <v>0</v>
      </c>
      <c r="G14" s="228">
        <v>0</v>
      </c>
      <c r="H14" s="217">
        <v>0</v>
      </c>
      <c r="I14" s="149">
        <v>0</v>
      </c>
      <c r="J14" s="228">
        <v>0</v>
      </c>
      <c r="K14" s="152">
        <v>0</v>
      </c>
      <c r="L14" s="152">
        <v>0</v>
      </c>
      <c r="M14" s="191">
        <v>0</v>
      </c>
      <c r="N14" s="96"/>
      <c r="O14" s="96"/>
      <c r="Q14" s="94"/>
    </row>
    <row r="15" spans="1:17" x14ac:dyDescent="0.2">
      <c r="A15" s="127" t="s">
        <v>35</v>
      </c>
      <c r="B15" s="217">
        <v>371.128353</v>
      </c>
      <c r="C15" s="149">
        <v>83.279759999999996</v>
      </c>
      <c r="D15" s="228">
        <v>0.22439611343841465</v>
      </c>
      <c r="E15" s="217">
        <v>564.98114499999997</v>
      </c>
      <c r="F15" s="149">
        <v>83.448594999999997</v>
      </c>
      <c r="G15" s="228">
        <v>0.14770155736790119</v>
      </c>
      <c r="H15" s="217">
        <v>557.47437100000002</v>
      </c>
      <c r="I15" s="149">
        <v>85.412068000000005</v>
      </c>
      <c r="J15" s="228">
        <v>0.15321254651902194</v>
      </c>
      <c r="K15" s="152">
        <v>1493.583869</v>
      </c>
      <c r="L15" s="152">
        <v>252.140423</v>
      </c>
      <c r="M15" s="191">
        <v>0.16881571114504315</v>
      </c>
      <c r="N15" s="96"/>
      <c r="O15" s="96"/>
      <c r="Q15" s="94"/>
    </row>
    <row r="16" spans="1:17" x14ac:dyDescent="0.2">
      <c r="A16" s="127" t="s">
        <v>34</v>
      </c>
      <c r="B16" s="217">
        <v>31.965452999999997</v>
      </c>
      <c r="C16" s="149">
        <v>19.835457999999999</v>
      </c>
      <c r="D16" s="228">
        <v>0.62052798062958792</v>
      </c>
      <c r="E16" s="217">
        <v>11.935544</v>
      </c>
      <c r="F16" s="149">
        <v>5.7782419999999997</v>
      </c>
      <c r="G16" s="228">
        <v>0.48412053945760658</v>
      </c>
      <c r="H16" s="217">
        <v>2.5606</v>
      </c>
      <c r="I16" s="149">
        <v>1.357523</v>
      </c>
      <c r="J16" s="228">
        <v>0.5301581660548309</v>
      </c>
      <c r="K16" s="152">
        <v>46.461596999999998</v>
      </c>
      <c r="L16" s="152">
        <v>26.971222999999998</v>
      </c>
      <c r="M16" s="191">
        <v>0.58050572389924526</v>
      </c>
      <c r="N16" s="96"/>
      <c r="O16" s="96"/>
      <c r="Q16" s="94"/>
    </row>
    <row r="17" spans="1:17" x14ac:dyDescent="0.2">
      <c r="A17" s="127" t="s">
        <v>33</v>
      </c>
      <c r="B17" s="217">
        <v>334.08095600000001</v>
      </c>
      <c r="C17" s="149">
        <v>246.28956199999999</v>
      </c>
      <c r="D17" s="228">
        <v>0.73721520959728093</v>
      </c>
      <c r="E17" s="217">
        <v>286.07228900000007</v>
      </c>
      <c r="F17" s="149">
        <v>226.06154700000002</v>
      </c>
      <c r="G17" s="228">
        <v>0.79022525317018721</v>
      </c>
      <c r="H17" s="217">
        <v>234.89554800000002</v>
      </c>
      <c r="I17" s="149">
        <v>177.022053</v>
      </c>
      <c r="J17" s="228">
        <v>0.75362029849965473</v>
      </c>
      <c r="K17" s="152">
        <v>855.04879300000016</v>
      </c>
      <c r="L17" s="152">
        <v>649.37316199999998</v>
      </c>
      <c r="M17" s="191">
        <v>0.75945743367653629</v>
      </c>
      <c r="N17" s="96"/>
      <c r="O17" s="96"/>
      <c r="Q17" s="94"/>
    </row>
    <row r="18" spans="1:17" x14ac:dyDescent="0.2">
      <c r="A18" s="127" t="s">
        <v>32</v>
      </c>
      <c r="B18" s="217">
        <v>492.51583799999997</v>
      </c>
      <c r="C18" s="149">
        <v>346.19867699999998</v>
      </c>
      <c r="D18" s="228">
        <v>0.70291887141302445</v>
      </c>
      <c r="E18" s="217">
        <v>506.31906200000003</v>
      </c>
      <c r="F18" s="149">
        <v>281.11853000000002</v>
      </c>
      <c r="G18" s="228">
        <v>0.55522011928517911</v>
      </c>
      <c r="H18" s="217">
        <v>436.44653900000003</v>
      </c>
      <c r="I18" s="149">
        <v>254.54861300000002</v>
      </c>
      <c r="J18" s="228">
        <v>0.58322976642965196</v>
      </c>
      <c r="K18" s="152">
        <v>1435.2814390000001</v>
      </c>
      <c r="L18" s="152">
        <v>881.8658200000001</v>
      </c>
      <c r="M18" s="191">
        <v>0.61442013812595542</v>
      </c>
      <c r="N18" s="96"/>
      <c r="O18" s="96"/>
      <c r="Q18" s="94"/>
    </row>
    <row r="19" spans="1:17" x14ac:dyDescent="0.2">
      <c r="A19" s="127" t="s">
        <v>3</v>
      </c>
      <c r="B19" s="217">
        <v>9.4420000000000004E-2</v>
      </c>
      <c r="C19" s="149">
        <v>0</v>
      </c>
      <c r="D19" s="228">
        <v>0</v>
      </c>
      <c r="E19" s="217">
        <v>0.14515999999999998</v>
      </c>
      <c r="F19" s="149">
        <v>0</v>
      </c>
      <c r="G19" s="228">
        <v>0</v>
      </c>
      <c r="H19" s="217">
        <v>0.15884000000000001</v>
      </c>
      <c r="I19" s="149">
        <v>0</v>
      </c>
      <c r="J19" s="228">
        <v>0</v>
      </c>
      <c r="K19" s="152">
        <v>0.39842</v>
      </c>
      <c r="L19" s="152">
        <v>0</v>
      </c>
      <c r="M19" s="191">
        <v>0</v>
      </c>
      <c r="N19" s="96"/>
      <c r="O19" s="96"/>
      <c r="Q19" s="94"/>
    </row>
    <row r="20" spans="1:17" x14ac:dyDescent="0.2">
      <c r="A20" s="127" t="s">
        <v>31</v>
      </c>
      <c r="B20" s="217">
        <v>7.59131</v>
      </c>
      <c r="C20" s="149">
        <v>2.0852849999999998</v>
      </c>
      <c r="D20" s="228">
        <v>0.27469369581798131</v>
      </c>
      <c r="E20" s="217">
        <v>2.7194300000000009</v>
      </c>
      <c r="F20" s="149">
        <v>1.2669480000000002</v>
      </c>
      <c r="G20" s="228">
        <v>0.4658873366845257</v>
      </c>
      <c r="H20" s="217">
        <v>6.3334369999999991</v>
      </c>
      <c r="I20" s="149">
        <v>0.99549600000000005</v>
      </c>
      <c r="J20" s="228">
        <v>0.15718100614247843</v>
      </c>
      <c r="K20" s="152">
        <v>16.644176999999999</v>
      </c>
      <c r="L20" s="152">
        <v>4.3477290000000002</v>
      </c>
      <c r="M20" s="191">
        <v>0.26121621994286653</v>
      </c>
      <c r="N20" s="96"/>
      <c r="O20" s="96"/>
      <c r="Q20" s="94"/>
    </row>
    <row r="21" spans="1:17" x14ac:dyDescent="0.2">
      <c r="A21" s="127" t="s">
        <v>30</v>
      </c>
      <c r="B21" s="217">
        <v>2033.7721819999997</v>
      </c>
      <c r="C21" s="149">
        <v>649.16583200000048</v>
      </c>
      <c r="D21" s="228">
        <v>0.31919299405581142</v>
      </c>
      <c r="E21" s="217">
        <v>1241.2303859999995</v>
      </c>
      <c r="F21" s="149">
        <v>347.63226300000008</v>
      </c>
      <c r="G21" s="228">
        <v>0.28007069994498202</v>
      </c>
      <c r="H21" s="217">
        <v>994.33113700000058</v>
      </c>
      <c r="I21" s="149">
        <v>389.43518899999975</v>
      </c>
      <c r="J21" s="228">
        <v>0.3916554299757381</v>
      </c>
      <c r="K21" s="152">
        <v>4269.3337049999991</v>
      </c>
      <c r="L21" s="152">
        <v>1386.2332840000004</v>
      </c>
      <c r="M21" s="191">
        <v>0.32469546298911311</v>
      </c>
      <c r="N21" s="96"/>
      <c r="O21" s="96"/>
      <c r="Q21" s="94"/>
    </row>
    <row r="22" spans="1:17" s="68" customFormat="1" ht="11.25" x14ac:dyDescent="0.2">
      <c r="A22" s="150"/>
      <c r="B22" s="4"/>
      <c r="C22" s="4"/>
      <c r="D22" s="4"/>
      <c r="E22" s="4"/>
      <c r="F22" s="4"/>
      <c r="G22" s="4"/>
      <c r="H22" s="4"/>
      <c r="I22" s="4"/>
      <c r="M22" s="3"/>
    </row>
    <row r="23" spans="1:17" x14ac:dyDescent="0.2">
      <c r="A23" s="16"/>
      <c r="B23" s="8"/>
      <c r="C23" s="7"/>
      <c r="D23" s="7"/>
      <c r="E23" s="7"/>
      <c r="F23" s="7"/>
      <c r="G23" s="7"/>
      <c r="H23" s="7"/>
      <c r="I23" s="7"/>
    </row>
    <row r="24" spans="1:17" x14ac:dyDescent="0.2">
      <c r="A24" s="16"/>
      <c r="B24" s="8"/>
    </row>
    <row r="25" spans="1:17" x14ac:dyDescent="0.2">
      <c r="A25" s="16"/>
      <c r="B25" s="23" t="str">
        <f>+B3</f>
        <v>Duben</v>
      </c>
      <c r="C25" s="23"/>
      <c r="D25" s="23" t="str">
        <f>+E3</f>
        <v>Květen</v>
      </c>
      <c r="E25" s="23"/>
      <c r="F25" s="23" t="str">
        <f>+H3</f>
        <v>Červen</v>
      </c>
      <c r="G25" s="23"/>
      <c r="J25" s="8"/>
    </row>
    <row r="26" spans="1:17" x14ac:dyDescent="0.2">
      <c r="A26" s="16"/>
      <c r="B26" s="23" t="str">
        <f>+B4</f>
        <v>Qnetto</v>
      </c>
      <c r="C26" s="23" t="str">
        <f>+C4</f>
        <v>QKVET</v>
      </c>
      <c r="D26" s="23" t="str">
        <f>+E4</f>
        <v>Qnetto</v>
      </c>
      <c r="E26" s="23" t="str">
        <f>+F4</f>
        <v>QKVET</v>
      </c>
      <c r="F26" s="23" t="str">
        <f>+H4</f>
        <v>Qnetto</v>
      </c>
      <c r="G26" s="23" t="str">
        <f>+I4</f>
        <v>QKVET</v>
      </c>
      <c r="J26" s="8"/>
    </row>
    <row r="27" spans="1:17" x14ac:dyDescent="0.2">
      <c r="A27" s="16"/>
      <c r="B27" s="8"/>
    </row>
    <row r="28" spans="1:17" x14ac:dyDescent="0.2">
      <c r="A28" s="16"/>
      <c r="B28" s="8"/>
    </row>
    <row r="29" spans="1:17" x14ac:dyDescent="0.2">
      <c r="A29" s="16"/>
      <c r="B29" s="8"/>
    </row>
    <row r="30" spans="1:17" x14ac:dyDescent="0.2">
      <c r="A30" s="16"/>
      <c r="B30" s="8"/>
    </row>
    <row r="31" spans="1:17" x14ac:dyDescent="0.2">
      <c r="A31" s="16"/>
      <c r="B31" s="8"/>
    </row>
    <row r="32" spans="1:17" x14ac:dyDescent="0.2">
      <c r="A32" s="16"/>
      <c r="B32" s="8"/>
    </row>
    <row r="33" spans="1:2" x14ac:dyDescent="0.2">
      <c r="A33" s="16"/>
      <c r="B33" s="8"/>
    </row>
    <row r="34" spans="1:2" x14ac:dyDescent="0.2">
      <c r="A34" s="16"/>
      <c r="B34" s="8"/>
    </row>
    <row r="35" spans="1:2" x14ac:dyDescent="0.2">
      <c r="A35" s="16"/>
      <c r="B35" s="8"/>
    </row>
    <row r="36" spans="1:2" x14ac:dyDescent="0.2">
      <c r="A36" s="16"/>
      <c r="B36" s="8"/>
    </row>
    <row r="37" spans="1:2" x14ac:dyDescent="0.2">
      <c r="A37" s="16"/>
      <c r="B37" s="8"/>
    </row>
    <row r="38" spans="1:2" x14ac:dyDescent="0.2">
      <c r="A38" s="16"/>
      <c r="B38" s="8"/>
    </row>
  </sheetData>
  <mergeCells count="5">
    <mergeCell ref="K3:M3"/>
    <mergeCell ref="A3:A4"/>
    <mergeCell ref="B3:D3"/>
    <mergeCell ref="E3:G3"/>
    <mergeCell ref="H3:J3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45"/>
  <dimension ref="A1:N40"/>
  <sheetViews>
    <sheetView showGridLines="0" view="pageLayout" zoomScaleNormal="100" zoomScaleSheetLayoutView="100" workbookViewId="0">
      <selection activeCell="C28" sqref="C28"/>
    </sheetView>
  </sheetViews>
  <sheetFormatPr defaultColWidth="9.140625" defaultRowHeight="12" x14ac:dyDescent="0.2"/>
  <cols>
    <col min="1" max="1" width="30.140625" style="60" customWidth="1"/>
    <col min="2" max="6" width="10.7109375" style="60" customWidth="1"/>
    <col min="7" max="7" width="11.42578125" style="60" bestFit="1" customWidth="1"/>
    <col min="8" max="10" width="9.140625" style="60"/>
    <col min="11" max="11" width="9.140625" style="60" customWidth="1"/>
    <col min="12" max="16384" width="9.140625" style="60"/>
  </cols>
  <sheetData>
    <row r="1" spans="1:8" ht="20.25" x14ac:dyDescent="0.3">
      <c r="A1" s="135" t="s">
        <v>272</v>
      </c>
    </row>
    <row r="2" spans="1:8" s="67" customFormat="1" ht="18" x14ac:dyDescent="0.25">
      <c r="A2" s="185" t="s">
        <v>273</v>
      </c>
      <c r="B2" s="69"/>
      <c r="C2" s="69"/>
      <c r="D2" s="69"/>
      <c r="E2" s="69"/>
    </row>
    <row r="3" spans="1:8" ht="6" customHeight="1" x14ac:dyDescent="0.2">
      <c r="A3" s="7"/>
      <c r="B3" s="7"/>
      <c r="C3" s="7"/>
      <c r="D3" s="7"/>
      <c r="E3" s="7"/>
    </row>
    <row r="4" spans="1:8" s="7" customFormat="1" ht="12" customHeight="1" x14ac:dyDescent="0.2">
      <c r="A4" s="192"/>
      <c r="B4" s="153" t="s">
        <v>42</v>
      </c>
      <c r="C4" s="153" t="s">
        <v>43</v>
      </c>
      <c r="D4" s="153" t="s">
        <v>44</v>
      </c>
      <c r="E4" s="153" t="s">
        <v>45</v>
      </c>
      <c r="F4" s="153" t="s">
        <v>7</v>
      </c>
    </row>
    <row r="5" spans="1:8" s="7" customFormat="1" x14ac:dyDescent="0.2">
      <c r="A5" s="192" t="s">
        <v>170</v>
      </c>
      <c r="B5" s="193">
        <v>59492.390077321405</v>
      </c>
      <c r="C5" s="193">
        <v>33647.194626035664</v>
      </c>
      <c r="D5" s="193">
        <v>26175.937773657737</v>
      </c>
      <c r="E5" s="193">
        <v>50852.251834295188</v>
      </c>
      <c r="F5" s="156">
        <f t="shared" ref="F5:F14" si="0">SUM(B5:E5)</f>
        <v>170167.77431131</v>
      </c>
      <c r="H5" s="113">
        <v>2017</v>
      </c>
    </row>
    <row r="6" spans="1:8" s="7" customFormat="1" x14ac:dyDescent="0.2">
      <c r="A6" s="192" t="s">
        <v>171</v>
      </c>
      <c r="B6" s="193">
        <v>59760.704269635316</v>
      </c>
      <c r="C6" s="193">
        <v>28688.566620999998</v>
      </c>
      <c r="D6" s="193">
        <v>24452.443356056858</v>
      </c>
      <c r="E6" s="193">
        <v>50022.54916319999</v>
      </c>
      <c r="F6" s="156">
        <f t="shared" si="0"/>
        <v>162924.26340989216</v>
      </c>
      <c r="H6" s="113">
        <f>+H5+1</f>
        <v>2018</v>
      </c>
    </row>
    <row r="7" spans="1:8" s="7" customFormat="1" x14ac:dyDescent="0.2">
      <c r="A7" s="192" t="s">
        <v>180</v>
      </c>
      <c r="B7" s="193">
        <v>55809.228224338687</v>
      </c>
      <c r="C7" s="193">
        <v>32753.71361992339</v>
      </c>
      <c r="D7" s="193">
        <v>24978.363623037163</v>
      </c>
      <c r="E7" s="193">
        <v>48372.261379309275</v>
      </c>
      <c r="F7" s="156">
        <f t="shared" si="0"/>
        <v>161913.56684660853</v>
      </c>
      <c r="H7" s="113">
        <f>+H6+1</f>
        <v>2019</v>
      </c>
    </row>
    <row r="8" spans="1:8" s="7" customFormat="1" x14ac:dyDescent="0.2">
      <c r="A8" s="192" t="s">
        <v>185</v>
      </c>
      <c r="B8" s="193">
        <v>53528.76771021785</v>
      </c>
      <c r="C8" s="193">
        <v>31489.553688778622</v>
      </c>
      <c r="D8" s="193">
        <v>24527.664056400004</v>
      </c>
      <c r="E8" s="193">
        <v>47371.722850400001</v>
      </c>
      <c r="F8" s="156">
        <f t="shared" si="0"/>
        <v>156917.70830579646</v>
      </c>
      <c r="H8" s="113"/>
    </row>
    <row r="9" spans="1:8" s="7" customFormat="1" x14ac:dyDescent="0.2">
      <c r="A9" s="192" t="s">
        <v>194</v>
      </c>
      <c r="B9" s="193">
        <v>55541.375279728229</v>
      </c>
      <c r="C9" s="193">
        <v>33762.132468309996</v>
      </c>
      <c r="D9" s="193">
        <v>24376.239993047431</v>
      </c>
      <c r="E9" s="193">
        <v>48025.460575200006</v>
      </c>
      <c r="F9" s="156">
        <f t="shared" si="0"/>
        <v>161705.20831628566</v>
      </c>
      <c r="H9" s="113"/>
    </row>
    <row r="10" spans="1:8" s="7" customFormat="1" x14ac:dyDescent="0.2">
      <c r="A10" s="192" t="s">
        <v>280</v>
      </c>
      <c r="B10" s="193">
        <v>51649.8799137733</v>
      </c>
      <c r="C10" s="193">
        <v>30879.657070071997</v>
      </c>
      <c r="D10" s="193">
        <v>24270.988412999999</v>
      </c>
      <c r="E10" s="193">
        <v>44292.940444376</v>
      </c>
      <c r="F10" s="156">
        <f t="shared" si="0"/>
        <v>151093.46584122127</v>
      </c>
      <c r="H10" s="113"/>
    </row>
    <row r="11" spans="1:8" s="7" customFormat="1" x14ac:dyDescent="0.2">
      <c r="A11" s="192" t="s">
        <v>304</v>
      </c>
      <c r="B11" s="193">
        <v>48006.112881209148</v>
      </c>
      <c r="C11" s="193">
        <v>29478.211146895621</v>
      </c>
      <c r="D11" s="193">
        <v>21441.523402999996</v>
      </c>
      <c r="E11" s="193">
        <v>42149.674503999995</v>
      </c>
      <c r="F11" s="156">
        <f t="shared" si="0"/>
        <v>141075.52193510477</v>
      </c>
      <c r="H11" s="113"/>
    </row>
    <row r="12" spans="1:8" s="7" customFormat="1" x14ac:dyDescent="0.2">
      <c r="A12" s="192" t="s">
        <v>315</v>
      </c>
      <c r="B12" s="193">
        <v>44946.430122999998</v>
      </c>
      <c r="C12" s="193">
        <v>25432.945527</v>
      </c>
      <c r="D12" s="193">
        <v>20203.737184000001</v>
      </c>
      <c r="E12" s="193">
        <v>42253.749194000004</v>
      </c>
      <c r="F12" s="156">
        <f t="shared" si="0"/>
        <v>132836.862028</v>
      </c>
      <c r="H12" s="113"/>
    </row>
    <row r="13" spans="1:8" s="7" customFormat="1" x14ac:dyDescent="0.2">
      <c r="A13" s="192" t="s">
        <v>320</v>
      </c>
      <c r="B13" s="193">
        <v>47740.327230999996</v>
      </c>
      <c r="C13" s="193">
        <v>26025.743050999998</v>
      </c>
      <c r="D13" s="193">
        <v>21016.82935</v>
      </c>
      <c r="E13" s="193">
        <v>42551.557183999998</v>
      </c>
      <c r="F13" s="156">
        <f t="shared" si="0"/>
        <v>137334.45681599999</v>
      </c>
      <c r="H13" s="113"/>
    </row>
    <row r="14" spans="1:8" s="7" customFormat="1" x14ac:dyDescent="0.2">
      <c r="A14" s="192" t="s">
        <v>323</v>
      </c>
      <c r="B14" s="193">
        <f>+'3'!B5</f>
        <v>46998.810792999997</v>
      </c>
      <c r="C14" s="193">
        <f>+'3'!E5</f>
        <v>25809.420566999994</v>
      </c>
      <c r="D14" s="291">
        <f>+'3'!H5</f>
        <v>0</v>
      </c>
      <c r="E14" s="291">
        <f>+'3'!K5</f>
        <v>0</v>
      </c>
      <c r="F14" s="289">
        <f t="shared" si="0"/>
        <v>72808.231359999991</v>
      </c>
      <c r="H14" s="113"/>
    </row>
    <row r="15" spans="1:8" s="7" customFormat="1" x14ac:dyDescent="0.2">
      <c r="A15" s="192" t="s">
        <v>169</v>
      </c>
      <c r="B15" s="156">
        <f>+B14-B13</f>
        <v>-741.51643799999874</v>
      </c>
      <c r="C15" s="156">
        <f t="shared" ref="C15:E15" si="1">+C14-C13</f>
        <v>-216.3224840000039</v>
      </c>
      <c r="D15" s="289">
        <f t="shared" si="1"/>
        <v>-21016.82935</v>
      </c>
      <c r="E15" s="289">
        <f t="shared" si="1"/>
        <v>-42551.557183999998</v>
      </c>
      <c r="F15" s="289">
        <f>+F13-F12</f>
        <v>4497.5947879999876</v>
      </c>
    </row>
    <row r="16" spans="1:8" s="7" customFormat="1" x14ac:dyDescent="0.2">
      <c r="A16" s="194" t="s">
        <v>169</v>
      </c>
      <c r="B16" s="160">
        <f>+(B14-B13)/B13</f>
        <v>-1.5532286454846458E-2</v>
      </c>
      <c r="C16" s="160">
        <f t="shared" ref="C16:F16" si="2">+(C14-C13)/C13</f>
        <v>-8.3118658159384261E-3</v>
      </c>
      <c r="D16" s="292">
        <f t="shared" si="2"/>
        <v>-1</v>
      </c>
      <c r="E16" s="292">
        <f t="shared" si="2"/>
        <v>-1</v>
      </c>
      <c r="F16" s="292">
        <f t="shared" si="2"/>
        <v>-0.46984731255355611</v>
      </c>
    </row>
    <row r="17" spans="1:11" s="7" customFormat="1" x14ac:dyDescent="0.2">
      <c r="A17" s="192" t="s">
        <v>173</v>
      </c>
      <c r="B17" s="193">
        <v>37510.164867892709</v>
      </c>
      <c r="C17" s="193">
        <v>16101.258851967654</v>
      </c>
      <c r="D17" s="193">
        <v>10892.098498398203</v>
      </c>
      <c r="E17" s="193">
        <v>29809.263052627972</v>
      </c>
      <c r="F17" s="156">
        <f t="shared" ref="F17:F25" si="3">SUM(B17:E17)</f>
        <v>94312.785270886539</v>
      </c>
    </row>
    <row r="18" spans="1:11" s="7" customFormat="1" x14ac:dyDescent="0.2">
      <c r="A18" s="192" t="s">
        <v>174</v>
      </c>
      <c r="B18" s="193">
        <v>38059.708081806333</v>
      </c>
      <c r="C18" s="193">
        <v>12376.442392000001</v>
      </c>
      <c r="D18" s="193">
        <v>9704.6084629196266</v>
      </c>
      <c r="E18" s="193">
        <v>28893.454441721136</v>
      </c>
      <c r="F18" s="156">
        <f t="shared" si="3"/>
        <v>89034.213378447108</v>
      </c>
    </row>
    <row r="19" spans="1:11" s="7" customFormat="1" x14ac:dyDescent="0.2">
      <c r="A19" s="192" t="s">
        <v>181</v>
      </c>
      <c r="B19" s="193">
        <v>34400.185867995431</v>
      </c>
      <c r="C19" s="193">
        <v>15804.078629958018</v>
      </c>
      <c r="D19" s="193">
        <v>10045.79911108522</v>
      </c>
      <c r="E19" s="193">
        <v>27517.002409825865</v>
      </c>
      <c r="F19" s="156">
        <f t="shared" si="3"/>
        <v>87767.066018864542</v>
      </c>
    </row>
    <row r="20" spans="1:11" s="7" customFormat="1" x14ac:dyDescent="0.2">
      <c r="A20" s="192" t="s">
        <v>186</v>
      </c>
      <c r="B20" s="193">
        <v>32870.945788518613</v>
      </c>
      <c r="C20" s="193">
        <v>14818.914658930849</v>
      </c>
      <c r="D20" s="193">
        <v>9700.1600115525835</v>
      </c>
      <c r="E20" s="193">
        <v>28538.475790229295</v>
      </c>
      <c r="F20" s="156">
        <f t="shared" si="3"/>
        <v>85928.496249231335</v>
      </c>
    </row>
    <row r="21" spans="1:11" s="7" customFormat="1" x14ac:dyDescent="0.2">
      <c r="A21" s="192" t="s">
        <v>195</v>
      </c>
      <c r="B21" s="193">
        <v>35884.338605227051</v>
      </c>
      <c r="C21" s="193">
        <v>17769.04911468277</v>
      </c>
      <c r="D21" s="193">
        <v>9774.41938479083</v>
      </c>
      <c r="E21" s="193">
        <v>29062.793518273029</v>
      </c>
      <c r="F21" s="156">
        <f t="shared" si="3"/>
        <v>92490.600622973681</v>
      </c>
    </row>
    <row r="22" spans="1:11" s="7" customFormat="1" x14ac:dyDescent="0.2">
      <c r="A22" s="192" t="s">
        <v>281</v>
      </c>
      <c r="B22" s="193">
        <v>31881.908243022164</v>
      </c>
      <c r="C22" s="193">
        <v>14755.739691572808</v>
      </c>
      <c r="D22" s="193">
        <v>9897.3190016545013</v>
      </c>
      <c r="E22" s="193">
        <v>25535.021715121322</v>
      </c>
      <c r="F22" s="156">
        <f t="shared" si="3"/>
        <v>82069.988651370804</v>
      </c>
    </row>
    <row r="23" spans="1:11" s="7" customFormat="1" x14ac:dyDescent="0.2">
      <c r="A23" s="192" t="s">
        <v>305</v>
      </c>
      <c r="B23" s="193">
        <v>29537.161911276286</v>
      </c>
      <c r="C23" s="193">
        <v>14379.329966146561</v>
      </c>
      <c r="D23" s="193">
        <v>8040.447451</v>
      </c>
      <c r="E23" s="193">
        <v>23982.614303095688</v>
      </c>
      <c r="F23" s="156">
        <f t="shared" si="3"/>
        <v>75939.553631518531</v>
      </c>
    </row>
    <row r="24" spans="1:11" s="7" customFormat="1" x14ac:dyDescent="0.2">
      <c r="A24" s="192" t="s">
        <v>316</v>
      </c>
      <c r="B24" s="193">
        <v>27473.734489999995</v>
      </c>
      <c r="C24" s="193">
        <v>11714.858453000001</v>
      </c>
      <c r="D24" s="193">
        <v>8173.2212310000014</v>
      </c>
      <c r="E24" s="193">
        <v>25640.774159000001</v>
      </c>
      <c r="F24" s="156">
        <f t="shared" si="3"/>
        <v>73002.588332999992</v>
      </c>
    </row>
    <row r="25" spans="1:11" s="7" customFormat="1" x14ac:dyDescent="0.2">
      <c r="A25" s="192" t="s">
        <v>321</v>
      </c>
      <c r="B25" s="193">
        <v>30010.318861999993</v>
      </c>
      <c r="C25" s="193">
        <v>12492.291046</v>
      </c>
      <c r="D25" s="193">
        <v>8395.3319199999987</v>
      </c>
      <c r="E25" s="193">
        <v>26195.149057999999</v>
      </c>
      <c r="F25" s="156">
        <f t="shared" si="3"/>
        <v>77093.090885999991</v>
      </c>
    </row>
    <row r="26" spans="1:11" s="7" customFormat="1" x14ac:dyDescent="0.2">
      <c r="A26" s="192" t="s">
        <v>324</v>
      </c>
      <c r="B26" s="193">
        <f>+'3'!B13</f>
        <v>30435.009145</v>
      </c>
      <c r="C26" s="193">
        <f>+'3'!E13</f>
        <v>12703.651088000001</v>
      </c>
      <c r="D26" s="291">
        <f>+'3'!H13</f>
        <v>0</v>
      </c>
      <c r="E26" s="291">
        <f>+'3'!K13</f>
        <v>0</v>
      </c>
      <c r="F26" s="289"/>
    </row>
    <row r="27" spans="1:11" s="7" customFormat="1" x14ac:dyDescent="0.2">
      <c r="A27" s="192" t="s">
        <v>172</v>
      </c>
      <c r="B27" s="156">
        <f>+B26-B25</f>
        <v>424.69028300000718</v>
      </c>
      <c r="C27" s="156">
        <f>+C26-C25</f>
        <v>211.36004200000025</v>
      </c>
      <c r="D27" s="289">
        <f t="shared" ref="C27:F27" si="4">+D26-D25</f>
        <v>-8395.3319199999987</v>
      </c>
      <c r="E27" s="289">
        <f t="shared" si="4"/>
        <v>-26195.149057999999</v>
      </c>
      <c r="F27" s="289">
        <f t="shared" si="4"/>
        <v>-77093.090885999991</v>
      </c>
    </row>
    <row r="28" spans="1:11" s="7" customFormat="1" x14ac:dyDescent="0.2">
      <c r="A28" s="194" t="s">
        <v>172</v>
      </c>
      <c r="B28" s="160">
        <f>+(B26-B25)/B25</f>
        <v>1.4151475196012108E-2</v>
      </c>
      <c r="C28" s="160">
        <f t="shared" ref="C28:F28" si="5">+(C26-C25)/C25</f>
        <v>1.6919237730030089E-2</v>
      </c>
      <c r="D28" s="292">
        <f t="shared" si="5"/>
        <v>-1</v>
      </c>
      <c r="E28" s="292">
        <f t="shared" si="5"/>
        <v>-1</v>
      </c>
      <c r="F28" s="292">
        <f t="shared" si="5"/>
        <v>-1</v>
      </c>
      <c r="K28" s="7" t="s">
        <v>201</v>
      </c>
    </row>
    <row r="29" spans="1:11" s="68" customFormat="1" ht="11.25" x14ac:dyDescent="0.2">
      <c r="F29" s="82"/>
    </row>
    <row r="30" spans="1:11" x14ac:dyDescent="0.2">
      <c r="B30" s="112"/>
      <c r="C30" s="112"/>
      <c r="D30" s="112"/>
      <c r="E30" s="112"/>
      <c r="F30" s="112"/>
      <c r="H30" s="60" t="s">
        <v>201</v>
      </c>
    </row>
    <row r="39" spans="12:14" x14ac:dyDescent="0.2">
      <c r="L39" s="101"/>
      <c r="M39" s="101"/>
      <c r="N39" s="101"/>
    </row>
    <row r="40" spans="12:14" x14ac:dyDescent="0.2">
      <c r="L40" s="101"/>
      <c r="M40" s="101"/>
      <c r="N40" s="101"/>
    </row>
  </sheetData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List46"/>
  <dimension ref="A1:N53"/>
  <sheetViews>
    <sheetView showGridLines="0" zoomScaleNormal="100" zoomScaleSheetLayoutView="100" workbookViewId="0">
      <selection activeCell="G15" sqref="G15"/>
    </sheetView>
  </sheetViews>
  <sheetFormatPr defaultColWidth="9.140625" defaultRowHeight="12.75" x14ac:dyDescent="0.2"/>
  <cols>
    <col min="1" max="1" width="29.7109375" style="2" customWidth="1"/>
    <col min="2" max="13" width="8.7109375" style="2" customWidth="1"/>
    <col min="14" max="14" width="8.85546875" style="2" customWidth="1"/>
    <col min="15" max="16384" width="9.140625" style="2"/>
  </cols>
  <sheetData>
    <row r="1" spans="1:14" ht="18" x14ac:dyDescent="0.25">
      <c r="A1" s="185" t="s">
        <v>274</v>
      </c>
      <c r="N1" s="188" t="str">
        <f>'3'!N1</f>
        <v>IV. čtvrtletí 2023</v>
      </c>
    </row>
    <row r="2" spans="1:14" s="7" customFormat="1" ht="6" customHeight="1" x14ac:dyDescent="0.2"/>
    <row r="3" spans="1:14" s="7" customFormat="1" ht="12" x14ac:dyDescent="0.2">
      <c r="A3" s="192"/>
      <c r="B3" s="153" t="s">
        <v>8</v>
      </c>
      <c r="C3" s="153" t="s">
        <v>9</v>
      </c>
      <c r="D3" s="153" t="s">
        <v>10</v>
      </c>
      <c r="E3" s="153" t="s">
        <v>11</v>
      </c>
      <c r="F3" s="153" t="s">
        <v>12</v>
      </c>
      <c r="G3" s="153" t="s">
        <v>13</v>
      </c>
      <c r="H3" s="153" t="s">
        <v>14</v>
      </c>
      <c r="I3" s="153" t="s">
        <v>15</v>
      </c>
      <c r="J3" s="153" t="s">
        <v>16</v>
      </c>
      <c r="K3" s="153" t="s">
        <v>17</v>
      </c>
      <c r="L3" s="153" t="s">
        <v>18</v>
      </c>
      <c r="M3" s="153" t="s">
        <v>19</v>
      </c>
      <c r="N3" s="153" t="s">
        <v>7</v>
      </c>
    </row>
    <row r="4" spans="1:14" s="7" customFormat="1" ht="12" x14ac:dyDescent="0.2">
      <c r="A4" s="192" t="s">
        <v>170</v>
      </c>
      <c r="B4" s="193">
        <v>24789.614332580783</v>
      </c>
      <c r="C4" s="193">
        <v>18587.654647233896</v>
      </c>
      <c r="D4" s="193">
        <v>16115.121097506728</v>
      </c>
      <c r="E4" s="193">
        <v>14166.977929142482</v>
      </c>
      <c r="F4" s="156">
        <v>11027.89462236002</v>
      </c>
      <c r="G4" s="156">
        <v>8452.32207453316</v>
      </c>
      <c r="H4" s="156">
        <v>7792.7375030096828</v>
      </c>
      <c r="I4" s="156">
        <v>8048.3981191524254</v>
      </c>
      <c r="J4" s="156">
        <v>10334.802151495629</v>
      </c>
      <c r="K4" s="156">
        <v>13440.563805668024</v>
      </c>
      <c r="L4" s="156">
        <v>17328.765497294422</v>
      </c>
      <c r="M4" s="156">
        <v>20082.922531332741</v>
      </c>
      <c r="N4" s="156">
        <f t="shared" ref="N4:N13" si="0">SUM(B4:M4)</f>
        <v>170167.77431131</v>
      </c>
    </row>
    <row r="5" spans="1:14" s="7" customFormat="1" ht="12" x14ac:dyDescent="0.2">
      <c r="A5" s="192" t="s">
        <v>171</v>
      </c>
      <c r="B5" s="193">
        <v>20205.211442418848</v>
      </c>
      <c r="C5" s="193">
        <v>19893.166386910842</v>
      </c>
      <c r="D5" s="193">
        <v>19662.32644030562</v>
      </c>
      <c r="E5" s="193">
        <v>11150.511060999999</v>
      </c>
      <c r="F5" s="193">
        <v>9168.1220959999991</v>
      </c>
      <c r="G5" s="193">
        <v>8369.9334639999997</v>
      </c>
      <c r="H5" s="193">
        <v>7962.9605086828506</v>
      </c>
      <c r="I5" s="193">
        <v>7784.6699982328555</v>
      </c>
      <c r="J5" s="193">
        <v>8704.8128491411517</v>
      </c>
      <c r="K5" s="193">
        <v>13135.075855999996</v>
      </c>
      <c r="L5" s="193">
        <v>16756.354485800002</v>
      </c>
      <c r="M5" s="193">
        <v>20131.118821399996</v>
      </c>
      <c r="N5" s="156">
        <f t="shared" si="0"/>
        <v>162924.26340989216</v>
      </c>
    </row>
    <row r="6" spans="1:14" s="7" customFormat="1" ht="12" x14ac:dyDescent="0.2">
      <c r="A6" s="192" t="s">
        <v>180</v>
      </c>
      <c r="B6" s="193">
        <v>22056.231138374733</v>
      </c>
      <c r="C6" s="193">
        <v>17612.441168614299</v>
      </c>
      <c r="D6" s="193">
        <v>16140.555917349662</v>
      </c>
      <c r="E6" s="193">
        <v>12700.30037967566</v>
      </c>
      <c r="F6" s="193">
        <v>11948.674272138687</v>
      </c>
      <c r="G6" s="193">
        <v>8104.7389681090417</v>
      </c>
      <c r="H6" s="193">
        <v>7552.761860120464</v>
      </c>
      <c r="I6" s="193">
        <v>7913.1296058622011</v>
      </c>
      <c r="J6" s="193">
        <v>9512.4721570544971</v>
      </c>
      <c r="K6" s="193">
        <v>13236.202923498169</v>
      </c>
      <c r="L6" s="193">
        <v>16157.598374748406</v>
      </c>
      <c r="M6" s="193">
        <v>18978.460081062705</v>
      </c>
      <c r="N6" s="156">
        <f t="shared" si="0"/>
        <v>161913.5668466085</v>
      </c>
    </row>
    <row r="7" spans="1:14" s="7" customFormat="1" ht="12" x14ac:dyDescent="0.2">
      <c r="A7" s="192" t="s">
        <v>185</v>
      </c>
      <c r="B7" s="193">
        <v>20414.695697199997</v>
      </c>
      <c r="C7" s="193">
        <v>16681.781302230935</v>
      </c>
      <c r="D7" s="193">
        <v>16432.290710786918</v>
      </c>
      <c r="E7" s="193">
        <v>12068.091523978623</v>
      </c>
      <c r="F7" s="193">
        <v>10838.722607399999</v>
      </c>
      <c r="G7" s="193">
        <v>8582.739557400002</v>
      </c>
      <c r="H7" s="193">
        <v>8024.1053863999996</v>
      </c>
      <c r="I7" s="193">
        <v>7694.3480824000017</v>
      </c>
      <c r="J7" s="193">
        <v>8809.2105876000023</v>
      </c>
      <c r="K7" s="193">
        <v>13094.066603000003</v>
      </c>
      <c r="L7" s="193">
        <v>16139.0916548</v>
      </c>
      <c r="M7" s="193">
        <v>18138.5645926</v>
      </c>
      <c r="N7" s="156">
        <f t="shared" si="0"/>
        <v>156917.70830579643</v>
      </c>
    </row>
    <row r="8" spans="1:14" s="7" customFormat="1" ht="12" x14ac:dyDescent="0.2">
      <c r="A8" s="192" t="s">
        <v>194</v>
      </c>
      <c r="B8" s="193">
        <v>20176.025784691454</v>
      </c>
      <c r="C8" s="193">
        <v>18164.750606779115</v>
      </c>
      <c r="D8" s="193">
        <v>17200.598888257657</v>
      </c>
      <c r="E8" s="193">
        <v>14288.328006858932</v>
      </c>
      <c r="F8" s="193">
        <v>11521.628364990023</v>
      </c>
      <c r="G8" s="193">
        <v>7952.1760964610366</v>
      </c>
      <c r="H8" s="193">
        <v>7518.2408620681244</v>
      </c>
      <c r="I8" s="193">
        <v>7904.9501709583219</v>
      </c>
      <c r="J8" s="193">
        <v>8953.0489600209839</v>
      </c>
      <c r="K8" s="193">
        <v>12887.296510599999</v>
      </c>
      <c r="L8" s="193">
        <v>16133.109281400002</v>
      </c>
      <c r="M8" s="193">
        <v>19005.054783200001</v>
      </c>
      <c r="N8" s="156">
        <f t="shared" si="0"/>
        <v>161705.20831628566</v>
      </c>
    </row>
    <row r="9" spans="1:14" s="7" customFormat="1" ht="12" x14ac:dyDescent="0.2">
      <c r="A9" s="192" t="s">
        <v>280</v>
      </c>
      <c r="B9" s="193">
        <v>19443.893473</v>
      </c>
      <c r="C9" s="193">
        <v>15892.034386651603</v>
      </c>
      <c r="D9" s="193">
        <v>16313.952054121697</v>
      </c>
      <c r="E9" s="193">
        <v>13523.164816279999</v>
      </c>
      <c r="F9" s="193">
        <v>9408.3478437360027</v>
      </c>
      <c r="G9" s="193">
        <v>7948.1444100559984</v>
      </c>
      <c r="H9" s="193">
        <v>7511.9053000000004</v>
      </c>
      <c r="I9" s="193">
        <v>7457.2335599999997</v>
      </c>
      <c r="J9" s="193">
        <v>9301.849553</v>
      </c>
      <c r="K9" s="193">
        <v>11147.413182376002</v>
      </c>
      <c r="L9" s="193">
        <v>14951.953478183999</v>
      </c>
      <c r="M9" s="193">
        <v>18193.573783816002</v>
      </c>
      <c r="N9" s="156">
        <f t="shared" si="0"/>
        <v>151093.4658412213</v>
      </c>
    </row>
    <row r="10" spans="1:14" s="7" customFormat="1" ht="12" x14ac:dyDescent="0.2">
      <c r="A10" s="192" t="s">
        <v>304</v>
      </c>
      <c r="B10" s="193">
        <v>17271.858659492998</v>
      </c>
      <c r="C10" s="193">
        <v>15740.750315129892</v>
      </c>
      <c r="D10" s="193">
        <v>14993.503906586255</v>
      </c>
      <c r="E10" s="193">
        <v>12962.13654067085</v>
      </c>
      <c r="F10" s="193">
        <v>9400.4603124830082</v>
      </c>
      <c r="G10" s="193">
        <v>7115.6142937417617</v>
      </c>
      <c r="H10" s="193">
        <v>7061.9835559999992</v>
      </c>
      <c r="I10" s="193">
        <v>7070.0370759999987</v>
      </c>
      <c r="J10" s="193">
        <v>7309.5027709999986</v>
      </c>
      <c r="K10" s="193">
        <v>10641.895201999998</v>
      </c>
      <c r="L10" s="193">
        <v>14270.517816999996</v>
      </c>
      <c r="M10" s="193">
        <v>17237.261485000003</v>
      </c>
      <c r="N10" s="156">
        <f t="shared" si="0"/>
        <v>141075.52193510477</v>
      </c>
    </row>
    <row r="11" spans="1:14" s="7" customFormat="1" ht="12" x14ac:dyDescent="0.2">
      <c r="A11" s="192" t="s">
        <v>315</v>
      </c>
      <c r="B11" s="193">
        <v>18457.258576</v>
      </c>
      <c r="C11" s="193">
        <v>13612.464886</v>
      </c>
      <c r="D11" s="193">
        <v>12876.706660999998</v>
      </c>
      <c r="E11" s="193">
        <v>10308.782688999998</v>
      </c>
      <c r="F11" s="193">
        <v>8104.0154730000013</v>
      </c>
      <c r="G11" s="193">
        <v>7020.1473650000016</v>
      </c>
      <c r="H11" s="193">
        <v>6486.0417599999992</v>
      </c>
      <c r="I11" s="193">
        <v>6271.9956180000017</v>
      </c>
      <c r="J11" s="193">
        <v>7445.6998060000005</v>
      </c>
      <c r="K11" s="193">
        <v>10568.480660000001</v>
      </c>
      <c r="L11" s="193">
        <v>14913.232501999999</v>
      </c>
      <c r="M11" s="193">
        <v>16772.036032</v>
      </c>
      <c r="N11" s="156">
        <f t="shared" si="0"/>
        <v>132836.862028</v>
      </c>
    </row>
    <row r="12" spans="1:14" s="7" customFormat="1" ht="12" x14ac:dyDescent="0.2">
      <c r="A12" s="192" t="s">
        <v>320</v>
      </c>
      <c r="B12" s="193">
        <v>17776.669269999995</v>
      </c>
      <c r="C12" s="193">
        <v>16072.978868999999</v>
      </c>
      <c r="D12" s="193">
        <v>13890.679092</v>
      </c>
      <c r="E12" s="193">
        <v>10129.228413999999</v>
      </c>
      <c r="F12" s="193">
        <v>9074.5858589999989</v>
      </c>
      <c r="G12" s="193">
        <v>6821.9287780000004</v>
      </c>
      <c r="H12" s="193">
        <v>6698.5725780000002</v>
      </c>
      <c r="I12" s="193">
        <v>6715.0381390000011</v>
      </c>
      <c r="J12" s="193">
        <v>7603.2186329999995</v>
      </c>
      <c r="K12" s="193">
        <v>11558.006442999998</v>
      </c>
      <c r="L12" s="193">
        <v>14587.348405000001</v>
      </c>
      <c r="M12" s="193">
        <v>16406.202335999998</v>
      </c>
      <c r="N12" s="156">
        <f t="shared" si="0"/>
        <v>137334.45681599999</v>
      </c>
    </row>
    <row r="13" spans="1:14" s="7" customFormat="1" ht="12" x14ac:dyDescent="0.2">
      <c r="A13" s="192" t="s">
        <v>323</v>
      </c>
      <c r="B13" s="193">
        <f>+'3'!B6</f>
        <v>19067.479403999998</v>
      </c>
      <c r="C13" s="193">
        <f>+'3'!C6</f>
        <v>14846.759982999996</v>
      </c>
      <c r="D13" s="193">
        <f>+'3'!D6</f>
        <v>13084.571405999999</v>
      </c>
      <c r="E13" s="193">
        <f>+'3'!E6</f>
        <v>10770.088351999995</v>
      </c>
      <c r="F13" s="193">
        <f>+'3'!F6</f>
        <v>8262.3585049999983</v>
      </c>
      <c r="G13" s="193">
        <f>+'3'!G6</f>
        <v>6776.9737100000002</v>
      </c>
      <c r="H13" s="291"/>
      <c r="I13" s="291"/>
      <c r="J13" s="291"/>
      <c r="K13" s="291"/>
      <c r="L13" s="291"/>
      <c r="M13" s="291"/>
      <c r="N13" s="289">
        <f t="shared" si="0"/>
        <v>72808.231359999991</v>
      </c>
    </row>
    <row r="14" spans="1:14" s="7" customFormat="1" ht="12" x14ac:dyDescent="0.2">
      <c r="A14" s="192" t="s">
        <v>169</v>
      </c>
      <c r="B14" s="156">
        <f>+B13-B12</f>
        <v>1290.810134000003</v>
      </c>
      <c r="C14" s="156">
        <f t="shared" ref="C14:M14" si="1">+C13-C12</f>
        <v>-1226.2188860000024</v>
      </c>
      <c r="D14" s="156">
        <f>+D13-D12</f>
        <v>-806.10768600000119</v>
      </c>
      <c r="E14" s="156">
        <f t="shared" ref="E14:G14" si="2">+E13-E12</f>
        <v>640.85993799999596</v>
      </c>
      <c r="F14" s="156">
        <f t="shared" si="2"/>
        <v>-812.22735400000056</v>
      </c>
      <c r="G14" s="156">
        <f t="shared" si="2"/>
        <v>-44.95506800000021</v>
      </c>
      <c r="H14" s="289">
        <f t="shared" si="1"/>
        <v>-6698.5725780000002</v>
      </c>
      <c r="I14" s="289">
        <f t="shared" si="1"/>
        <v>-6715.0381390000011</v>
      </c>
      <c r="J14" s="289">
        <f t="shared" si="1"/>
        <v>-7603.2186329999995</v>
      </c>
      <c r="K14" s="289">
        <f t="shared" si="1"/>
        <v>-11558.006442999998</v>
      </c>
      <c r="L14" s="289">
        <f t="shared" si="1"/>
        <v>-14587.348405000001</v>
      </c>
      <c r="M14" s="289">
        <f t="shared" si="1"/>
        <v>-16406.202335999998</v>
      </c>
      <c r="N14" s="289">
        <f>+N13-N12</f>
        <v>-64526.225456</v>
      </c>
    </row>
    <row r="15" spans="1:14" s="7" customFormat="1" ht="12" x14ac:dyDescent="0.2">
      <c r="A15" s="194" t="s">
        <v>169</v>
      </c>
      <c r="B15" s="160">
        <f>+(B13-B12)/B12</f>
        <v>7.2612597691648642E-2</v>
      </c>
      <c r="C15" s="160">
        <f t="shared" ref="C15:G15" si="3">+(C13-C12)/C12</f>
        <v>-7.6290704790573344E-2</v>
      </c>
      <c r="D15" s="160">
        <f t="shared" si="3"/>
        <v>-5.8032273343947553E-2</v>
      </c>
      <c r="E15" s="160">
        <f t="shared" si="3"/>
        <v>6.3268386475937161E-2</v>
      </c>
      <c r="F15" s="160">
        <f t="shared" si="3"/>
        <v>-8.9505721431292554E-2</v>
      </c>
      <c r="G15" s="160">
        <f t="shared" si="3"/>
        <v>-6.5897885279857446E-3</v>
      </c>
      <c r="H15" s="292"/>
      <c r="I15" s="292"/>
      <c r="J15" s="292"/>
      <c r="K15" s="292"/>
      <c r="L15" s="292"/>
      <c r="M15" s="292"/>
      <c r="N15" s="292"/>
    </row>
    <row r="16" spans="1:14" s="7" customFormat="1" ht="12" x14ac:dyDescent="0.2">
      <c r="A16" s="192" t="s">
        <v>173</v>
      </c>
      <c r="B16" s="193">
        <v>16476.822179766987</v>
      </c>
      <c r="C16" s="193">
        <v>11652.657417777555</v>
      </c>
      <c r="D16" s="193">
        <v>9380.6852703481654</v>
      </c>
      <c r="E16" s="193">
        <v>7846.1932239972994</v>
      </c>
      <c r="F16" s="156">
        <v>5061.2887705423545</v>
      </c>
      <c r="G16" s="156">
        <v>3193.7768574279994</v>
      </c>
      <c r="H16" s="156">
        <v>3007.0443668119992</v>
      </c>
      <c r="I16" s="156">
        <v>3096.8376864330003</v>
      </c>
      <c r="J16" s="156">
        <v>4788.2164451532044</v>
      </c>
      <c r="K16" s="156">
        <v>7068.3588332386571</v>
      </c>
      <c r="L16" s="156">
        <v>10311.594856714655</v>
      </c>
      <c r="M16" s="156">
        <v>12429.309362674659</v>
      </c>
      <c r="N16" s="156">
        <f t="shared" ref="N16:N25" si="4">SUM(B16:M16)</f>
        <v>94312.785270886539</v>
      </c>
    </row>
    <row r="17" spans="1:14" s="7" customFormat="1" ht="12" x14ac:dyDescent="0.2">
      <c r="A17" s="192" t="s">
        <v>174</v>
      </c>
      <c r="B17" s="193">
        <v>12397.069831099545</v>
      </c>
      <c r="C17" s="193">
        <v>13087.221872299897</v>
      </c>
      <c r="D17" s="193">
        <v>12575.416378406891</v>
      </c>
      <c r="E17" s="193">
        <v>5467.8344290000005</v>
      </c>
      <c r="F17" s="193">
        <v>3743.2424710000005</v>
      </c>
      <c r="G17" s="193">
        <v>3165.3654920000004</v>
      </c>
      <c r="H17" s="193">
        <v>3043.6241652031031</v>
      </c>
      <c r="I17" s="193">
        <v>2999.7638298816933</v>
      </c>
      <c r="J17" s="193">
        <v>3661.2204678348289</v>
      </c>
      <c r="K17" s="193">
        <v>6796.5151675803772</v>
      </c>
      <c r="L17" s="193">
        <v>9833.6370210698296</v>
      </c>
      <c r="M17" s="193">
        <v>12263.30225307093</v>
      </c>
      <c r="N17" s="156">
        <f t="shared" si="4"/>
        <v>89034.213378447079</v>
      </c>
    </row>
    <row r="18" spans="1:14" s="7" customFormat="1" ht="12" x14ac:dyDescent="0.2">
      <c r="A18" s="192" t="s">
        <v>181</v>
      </c>
      <c r="B18" s="193">
        <v>14046.377311420394</v>
      </c>
      <c r="C18" s="193">
        <v>10951.410166529384</v>
      </c>
      <c r="D18" s="193">
        <v>9402.3983900456515</v>
      </c>
      <c r="E18" s="193">
        <v>6672.4892621367935</v>
      </c>
      <c r="F18" s="193">
        <v>6033.9070927347129</v>
      </c>
      <c r="G18" s="193">
        <v>3097.6822750865108</v>
      </c>
      <c r="H18" s="193">
        <v>2995.5989487909433</v>
      </c>
      <c r="I18" s="193">
        <v>2998.0573648818945</v>
      </c>
      <c r="J18" s="193">
        <v>4052.1427974123826</v>
      </c>
      <c r="K18" s="193">
        <v>6857.3032858455736</v>
      </c>
      <c r="L18" s="193">
        <v>9198.7341189238577</v>
      </c>
      <c r="M18" s="193">
        <v>11460.965005056434</v>
      </c>
      <c r="N18" s="156">
        <f t="shared" si="4"/>
        <v>87767.066018864542</v>
      </c>
    </row>
    <row r="19" spans="1:14" s="7" customFormat="1" ht="12" x14ac:dyDescent="0.2">
      <c r="A19" s="192" t="s">
        <v>186</v>
      </c>
      <c r="B19" s="193">
        <v>12828.653282152001</v>
      </c>
      <c r="C19" s="193">
        <v>10230.655329161164</v>
      </c>
      <c r="D19" s="193">
        <v>9811.6371772054445</v>
      </c>
      <c r="E19" s="193">
        <v>6347.7918524037395</v>
      </c>
      <c r="F19" s="193">
        <v>5236.2863215845528</v>
      </c>
      <c r="G19" s="193">
        <v>3234.8364849425575</v>
      </c>
      <c r="H19" s="193">
        <v>3001.1451649450755</v>
      </c>
      <c r="I19" s="193">
        <v>2961.1161144077792</v>
      </c>
      <c r="J19" s="193">
        <v>3737.8987321997274</v>
      </c>
      <c r="K19" s="193">
        <v>7281.3866980098837</v>
      </c>
      <c r="L19" s="193">
        <v>9737.8378540964059</v>
      </c>
      <c r="M19" s="193">
        <v>11519.251238123004</v>
      </c>
      <c r="N19" s="156">
        <f t="shared" si="4"/>
        <v>85928.496249231335</v>
      </c>
    </row>
    <row r="20" spans="1:14" s="7" customFormat="1" ht="12" x14ac:dyDescent="0.2">
      <c r="A20" s="192" t="s">
        <v>195</v>
      </c>
      <c r="B20" s="193">
        <v>13037.750163676315</v>
      </c>
      <c r="C20" s="193">
        <v>12001.977727090547</v>
      </c>
      <c r="D20" s="193">
        <v>10844.610714460185</v>
      </c>
      <c r="E20" s="193">
        <v>8602.3087977396353</v>
      </c>
      <c r="F20" s="193">
        <v>5992.6151067167639</v>
      </c>
      <c r="G20" s="193">
        <v>3174.1252102263697</v>
      </c>
      <c r="H20" s="193">
        <v>2786.1713241585499</v>
      </c>
      <c r="I20" s="193">
        <v>3049.7825915463495</v>
      </c>
      <c r="J20" s="193">
        <v>3938.4654690859302</v>
      </c>
      <c r="K20" s="193">
        <v>7227.680271653624</v>
      </c>
      <c r="L20" s="193">
        <v>9693.6752158233594</v>
      </c>
      <c r="M20" s="193">
        <v>12141.438030796044</v>
      </c>
      <c r="N20" s="156">
        <f t="shared" si="4"/>
        <v>92490.600622973667</v>
      </c>
    </row>
    <row r="21" spans="1:14" s="7" customFormat="1" ht="12" x14ac:dyDescent="0.2">
      <c r="A21" s="192" t="s">
        <v>281</v>
      </c>
      <c r="B21" s="193">
        <v>12108.59828866639</v>
      </c>
      <c r="C21" s="193">
        <v>9829.5325508641927</v>
      </c>
      <c r="D21" s="193">
        <v>9943.7774034915819</v>
      </c>
      <c r="E21" s="193">
        <v>7782.3585524380142</v>
      </c>
      <c r="F21" s="193">
        <v>3971.3348682932165</v>
      </c>
      <c r="G21" s="193">
        <v>3002.0462708415785</v>
      </c>
      <c r="H21" s="193">
        <v>2836.0209574157179</v>
      </c>
      <c r="I21" s="193">
        <v>2853.2195907728974</v>
      </c>
      <c r="J21" s="193">
        <v>4208.0784534658869</v>
      </c>
      <c r="K21" s="193">
        <v>5671.6382388346465</v>
      </c>
      <c r="L21" s="193">
        <v>8529.203142023347</v>
      </c>
      <c r="M21" s="193">
        <v>11334.180334263327</v>
      </c>
      <c r="N21" s="156">
        <f t="shared" si="4"/>
        <v>82069.98865137079</v>
      </c>
    </row>
    <row r="22" spans="1:14" s="7" customFormat="1" ht="12" x14ac:dyDescent="0.2">
      <c r="A22" s="192" t="s">
        <v>305</v>
      </c>
      <c r="B22" s="193">
        <v>10502.688458235476</v>
      </c>
      <c r="C22" s="193">
        <v>10009.643718401046</v>
      </c>
      <c r="D22" s="193">
        <v>9024.829734639763</v>
      </c>
      <c r="E22" s="193">
        <v>7320.4813761318146</v>
      </c>
      <c r="F22" s="193">
        <v>4273.8042931853361</v>
      </c>
      <c r="G22" s="193">
        <v>2785.0442968294096</v>
      </c>
      <c r="H22" s="193">
        <v>2581.8491059999997</v>
      </c>
      <c r="I22" s="193">
        <v>2663.5396129999999</v>
      </c>
      <c r="J22" s="193">
        <v>2795.0587320000004</v>
      </c>
      <c r="K22" s="193">
        <v>5048.0970149296772</v>
      </c>
      <c r="L22" s="193">
        <v>8480.3642282333603</v>
      </c>
      <c r="M22" s="193">
        <v>10454.153059932652</v>
      </c>
      <c r="N22" s="156">
        <f t="shared" si="4"/>
        <v>75939.553631518531</v>
      </c>
    </row>
    <row r="23" spans="1:14" s="7" customFormat="1" ht="12" x14ac:dyDescent="0.2">
      <c r="A23" s="192" t="s">
        <v>316</v>
      </c>
      <c r="B23" s="193">
        <v>11768.183591999999</v>
      </c>
      <c r="C23" s="193">
        <v>8188.6469299999972</v>
      </c>
      <c r="D23" s="193">
        <v>7516.9039679999996</v>
      </c>
      <c r="E23" s="193">
        <v>5510.6873450000003</v>
      </c>
      <c r="F23" s="193">
        <v>3464.0072140000007</v>
      </c>
      <c r="G23" s="193">
        <v>2740.1638940000003</v>
      </c>
      <c r="H23" s="193">
        <v>2450.8204420000002</v>
      </c>
      <c r="I23" s="193">
        <v>2500.1212150000006</v>
      </c>
      <c r="J23" s="193">
        <v>3222.2795740000001</v>
      </c>
      <c r="K23" s="193">
        <v>5957.8148639999999</v>
      </c>
      <c r="L23" s="193">
        <v>9122.2104070000005</v>
      </c>
      <c r="M23" s="193">
        <v>10560.748887999998</v>
      </c>
      <c r="N23" s="156">
        <f t="shared" si="4"/>
        <v>73002.588332999992</v>
      </c>
    </row>
    <row r="24" spans="1:14" s="7" customFormat="1" ht="12" x14ac:dyDescent="0.2">
      <c r="A24" s="192" t="s">
        <v>321</v>
      </c>
      <c r="B24" s="193">
        <v>11343.689448999998</v>
      </c>
      <c r="C24" s="193">
        <v>10404.305332999998</v>
      </c>
      <c r="D24" s="193">
        <v>8262.3240799999985</v>
      </c>
      <c r="E24" s="193">
        <v>5385.6958020000002</v>
      </c>
      <c r="F24" s="193">
        <v>4431.3834989999996</v>
      </c>
      <c r="G24" s="193">
        <v>2675.2117450000001</v>
      </c>
      <c r="H24" s="193">
        <v>2529.1830219999993</v>
      </c>
      <c r="I24" s="193">
        <v>2578.0161079999993</v>
      </c>
      <c r="J24" s="193">
        <v>3288.1327899999992</v>
      </c>
      <c r="K24" s="193">
        <v>6681.1730380000008</v>
      </c>
      <c r="L24" s="193">
        <v>9011.7368769999994</v>
      </c>
      <c r="M24" s="193">
        <v>10502.239142999999</v>
      </c>
      <c r="N24" s="156">
        <f t="shared" si="4"/>
        <v>77093.090885999976</v>
      </c>
    </row>
    <row r="25" spans="1:14" s="7" customFormat="1" ht="12" x14ac:dyDescent="0.2">
      <c r="A25" s="192" t="s">
        <v>324</v>
      </c>
      <c r="B25" s="193">
        <f>+'3'!B14</f>
        <v>12787.471121999999</v>
      </c>
      <c r="C25" s="193">
        <f>+'3'!C14</f>
        <v>9663.3042900000019</v>
      </c>
      <c r="D25" s="193">
        <f>+'3'!D14</f>
        <v>7984.2337329999973</v>
      </c>
      <c r="E25" s="193">
        <f>+'3'!E14</f>
        <v>6174.8929130000015</v>
      </c>
      <c r="F25" s="193">
        <f>+'3'!F14</f>
        <v>3861.0886369999998</v>
      </c>
      <c r="G25" s="193">
        <f>+'3'!G14</f>
        <v>2667.6695380000006</v>
      </c>
      <c r="H25" s="291">
        <f>+'3'!H14</f>
        <v>0</v>
      </c>
      <c r="I25" s="291">
        <f>+'3'!I14</f>
        <v>0</v>
      </c>
      <c r="J25" s="291">
        <f>+'3'!J14</f>
        <v>0</v>
      </c>
      <c r="K25" s="291">
        <f>+'3'!K14</f>
        <v>0</v>
      </c>
      <c r="L25" s="291">
        <f>+'3'!L14</f>
        <v>0</v>
      </c>
      <c r="M25" s="291">
        <f>+'3'!M14</f>
        <v>0</v>
      </c>
      <c r="N25" s="289">
        <f t="shared" si="4"/>
        <v>43138.660233000002</v>
      </c>
    </row>
    <row r="26" spans="1:14" s="4" customFormat="1" ht="12" x14ac:dyDescent="0.2">
      <c r="A26" s="192" t="s">
        <v>172</v>
      </c>
      <c r="B26" s="156">
        <f>+B25-B24</f>
        <v>1443.7816730000013</v>
      </c>
      <c r="C26" s="156">
        <f t="shared" ref="C26:N26" si="5">+C25-C24</f>
        <v>-741.00104299999657</v>
      </c>
      <c r="D26" s="156">
        <f t="shared" si="5"/>
        <v>-278.0903470000012</v>
      </c>
      <c r="E26" s="156">
        <f t="shared" si="5"/>
        <v>789.19711100000131</v>
      </c>
      <c r="F26" s="156">
        <f t="shared" si="5"/>
        <v>-570.29486199999974</v>
      </c>
      <c r="G26" s="156">
        <f t="shared" si="5"/>
        <v>-7.5422069999995074</v>
      </c>
      <c r="H26" s="289">
        <f t="shared" si="5"/>
        <v>-2529.1830219999993</v>
      </c>
      <c r="I26" s="289">
        <f t="shared" si="5"/>
        <v>-2578.0161079999993</v>
      </c>
      <c r="J26" s="289">
        <f t="shared" si="5"/>
        <v>-3288.1327899999992</v>
      </c>
      <c r="K26" s="289">
        <f t="shared" si="5"/>
        <v>-6681.1730380000008</v>
      </c>
      <c r="L26" s="289">
        <f t="shared" si="5"/>
        <v>-9011.7368769999994</v>
      </c>
      <c r="M26" s="289">
        <f t="shared" si="5"/>
        <v>-10502.239142999999</v>
      </c>
      <c r="N26" s="289">
        <f t="shared" si="5"/>
        <v>-33954.430652999974</v>
      </c>
    </row>
    <row r="27" spans="1:14" s="7" customFormat="1" ht="12" x14ac:dyDescent="0.2">
      <c r="A27" s="194" t="s">
        <v>172</v>
      </c>
      <c r="B27" s="160">
        <f>+(B25-B24)/B24</f>
        <v>0.1272761987615306</v>
      </c>
      <c r="C27" s="160">
        <f t="shared" ref="C27:G27" si="6">+(C25-C24)/C24</f>
        <v>-7.1220616781566021E-2</v>
      </c>
      <c r="D27" s="160">
        <f t="shared" si="6"/>
        <v>-3.365764212434539E-2</v>
      </c>
      <c r="E27" s="160">
        <f t="shared" si="6"/>
        <v>0.14653577550869654</v>
      </c>
      <c r="F27" s="160">
        <f t="shared" si="6"/>
        <v>-0.12869454023302077</v>
      </c>
      <c r="G27" s="160">
        <f t="shared" si="6"/>
        <v>-2.8192934686743863E-3</v>
      </c>
      <c r="H27" s="292"/>
      <c r="I27" s="292"/>
      <c r="J27" s="292"/>
      <c r="K27" s="292"/>
      <c r="L27" s="292"/>
      <c r="M27" s="292"/>
      <c r="N27" s="292"/>
    </row>
    <row r="28" spans="1:14" s="7" customFormat="1" ht="12" x14ac:dyDescent="0.2">
      <c r="A28" s="293"/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83"/>
    </row>
    <row r="29" spans="1:14" s="7" customFormat="1" ht="12" x14ac:dyDescent="0.2"/>
    <row r="30" spans="1:14" s="7" customFormat="1" ht="12" x14ac:dyDescent="0.2"/>
    <row r="31" spans="1:14" s="7" customFormat="1" x14ac:dyDescent="0.2">
      <c r="A31" s="262"/>
      <c r="B31" s="262">
        <v>1</v>
      </c>
      <c r="C31" s="262">
        <v>2</v>
      </c>
      <c r="D31" s="262">
        <v>3</v>
      </c>
      <c r="E31" s="262">
        <v>4</v>
      </c>
      <c r="F31" s="262">
        <v>5</v>
      </c>
      <c r="G31" s="262">
        <v>6</v>
      </c>
      <c r="H31" s="262">
        <v>7</v>
      </c>
      <c r="I31" s="262">
        <v>8</v>
      </c>
      <c r="J31" s="262">
        <v>9</v>
      </c>
      <c r="K31" s="262">
        <v>10</v>
      </c>
      <c r="L31" s="262">
        <v>11</v>
      </c>
      <c r="M31" s="262">
        <v>12</v>
      </c>
    </row>
    <row r="32" spans="1:14" s="7" customFormat="1" x14ac:dyDescent="0.2">
      <c r="A32" s="262" t="s">
        <v>59</v>
      </c>
      <c r="B32" s="262" t="s">
        <v>8</v>
      </c>
      <c r="C32" s="262" t="s">
        <v>9</v>
      </c>
      <c r="D32" s="262" t="s">
        <v>10</v>
      </c>
      <c r="E32" s="262" t="s">
        <v>11</v>
      </c>
      <c r="F32" s="262" t="s">
        <v>12</v>
      </c>
      <c r="G32" s="262" t="s">
        <v>13</v>
      </c>
      <c r="H32" s="262" t="s">
        <v>14</v>
      </c>
      <c r="I32" s="262" t="s">
        <v>15</v>
      </c>
      <c r="J32" s="262" t="s">
        <v>16</v>
      </c>
      <c r="K32" s="262" t="s">
        <v>17</v>
      </c>
      <c r="L32" s="262" t="s">
        <v>18</v>
      </c>
      <c r="M32" s="262" t="s">
        <v>19</v>
      </c>
    </row>
    <row r="33" spans="1:14" s="7" customFormat="1" x14ac:dyDescent="0.2">
      <c r="A33" s="262" t="s">
        <v>282</v>
      </c>
      <c r="B33" s="261">
        <f>+MAX(B4:B12)</f>
        <v>24789.614332580783</v>
      </c>
      <c r="C33" s="261">
        <f t="shared" ref="C33:M33" si="7">+MAX(C4:C12)</f>
        <v>19893.166386910842</v>
      </c>
      <c r="D33" s="261">
        <f t="shared" si="7"/>
        <v>19662.32644030562</v>
      </c>
      <c r="E33" s="261">
        <f t="shared" si="7"/>
        <v>14288.328006858932</v>
      </c>
      <c r="F33" s="261">
        <f t="shared" si="7"/>
        <v>11948.674272138687</v>
      </c>
      <c r="G33" s="261">
        <f t="shared" si="7"/>
        <v>8582.739557400002</v>
      </c>
      <c r="H33" s="261">
        <f t="shared" si="7"/>
        <v>8024.1053863999996</v>
      </c>
      <c r="I33" s="261">
        <f t="shared" si="7"/>
        <v>8048.3981191524254</v>
      </c>
      <c r="J33" s="261">
        <f t="shared" si="7"/>
        <v>10334.802151495629</v>
      </c>
      <c r="K33" s="261">
        <f t="shared" si="7"/>
        <v>13440.563805668024</v>
      </c>
      <c r="L33" s="261">
        <f t="shared" si="7"/>
        <v>17328.765497294422</v>
      </c>
      <c r="M33" s="261">
        <f t="shared" si="7"/>
        <v>20131.118821399996</v>
      </c>
    </row>
    <row r="34" spans="1:14" s="7" customFormat="1" x14ac:dyDescent="0.2">
      <c r="A34" s="262" t="s">
        <v>283</v>
      </c>
      <c r="B34" s="261">
        <f>+MIN(B4:B12)</f>
        <v>17271.858659492998</v>
      </c>
      <c r="C34" s="261">
        <f t="shared" ref="C34:M34" si="8">+MIN(C4:C12)</f>
        <v>13612.464886</v>
      </c>
      <c r="D34" s="261">
        <f t="shared" si="8"/>
        <v>12876.706660999998</v>
      </c>
      <c r="E34" s="261">
        <f t="shared" si="8"/>
        <v>10129.228413999999</v>
      </c>
      <c r="F34" s="261">
        <f t="shared" si="8"/>
        <v>8104.0154730000013</v>
      </c>
      <c r="G34" s="261">
        <f t="shared" si="8"/>
        <v>6821.9287780000004</v>
      </c>
      <c r="H34" s="261">
        <f t="shared" si="8"/>
        <v>6486.0417599999992</v>
      </c>
      <c r="I34" s="261">
        <f t="shared" si="8"/>
        <v>6271.9956180000017</v>
      </c>
      <c r="J34" s="261">
        <f t="shared" si="8"/>
        <v>7309.5027709999986</v>
      </c>
      <c r="K34" s="261">
        <f t="shared" si="8"/>
        <v>10568.480660000001</v>
      </c>
      <c r="L34" s="261">
        <f t="shared" si="8"/>
        <v>14270.517816999996</v>
      </c>
      <c r="M34" s="261">
        <f t="shared" si="8"/>
        <v>16406.202335999998</v>
      </c>
    </row>
    <row r="35" spans="1:14" s="7" customFormat="1" x14ac:dyDescent="0.2">
      <c r="A35" s="262" t="s">
        <v>325</v>
      </c>
      <c r="B35" s="261">
        <f>+B33-B34</f>
        <v>7517.7556730877841</v>
      </c>
      <c r="C35" s="261">
        <f t="shared" ref="C35:M35" si="9">+C33-C34</f>
        <v>6280.7015009108418</v>
      </c>
      <c r="D35" s="261">
        <f t="shared" si="9"/>
        <v>6785.6197793056217</v>
      </c>
      <c r="E35" s="261">
        <f t="shared" si="9"/>
        <v>4159.0995928589327</v>
      </c>
      <c r="F35" s="261">
        <f t="shared" si="9"/>
        <v>3844.6587991386859</v>
      </c>
      <c r="G35" s="261">
        <f t="shared" si="9"/>
        <v>1760.8107794000016</v>
      </c>
      <c r="H35" s="261">
        <f t="shared" si="9"/>
        <v>1538.0636264000004</v>
      </c>
      <c r="I35" s="261">
        <f t="shared" si="9"/>
        <v>1776.4025011524236</v>
      </c>
      <c r="J35" s="261">
        <f t="shared" si="9"/>
        <v>3025.2993804956304</v>
      </c>
      <c r="K35" s="261">
        <f t="shared" si="9"/>
        <v>2872.0831456680226</v>
      </c>
      <c r="L35" s="261">
        <f t="shared" si="9"/>
        <v>3058.2476802944257</v>
      </c>
      <c r="M35" s="261">
        <f t="shared" si="9"/>
        <v>3724.9164853999973</v>
      </c>
    </row>
    <row r="36" spans="1:14" s="7" customFormat="1" x14ac:dyDescent="0.2">
      <c r="A36" s="262">
        <v>2025</v>
      </c>
      <c r="B36" s="261">
        <f>+B12</f>
        <v>17776.669269999995</v>
      </c>
      <c r="C36" s="261">
        <f t="shared" ref="C36:M36" si="10">+C12</f>
        <v>16072.978868999999</v>
      </c>
      <c r="D36" s="261">
        <f t="shared" si="10"/>
        <v>13890.679092</v>
      </c>
      <c r="E36" s="261">
        <f t="shared" si="10"/>
        <v>10129.228413999999</v>
      </c>
      <c r="F36" s="261">
        <f t="shared" si="10"/>
        <v>9074.5858589999989</v>
      </c>
      <c r="G36" s="261">
        <f t="shared" si="10"/>
        <v>6821.9287780000004</v>
      </c>
      <c r="H36" s="261">
        <f t="shared" si="10"/>
        <v>6698.5725780000002</v>
      </c>
      <c r="I36" s="261">
        <f t="shared" si="10"/>
        <v>6715.0381390000011</v>
      </c>
      <c r="J36" s="261">
        <f t="shared" si="10"/>
        <v>7603.2186329999995</v>
      </c>
      <c r="K36" s="261">
        <f t="shared" si="10"/>
        <v>11558.006442999998</v>
      </c>
      <c r="L36" s="261">
        <f t="shared" si="10"/>
        <v>14587.348405000001</v>
      </c>
      <c r="M36" s="261">
        <f t="shared" si="10"/>
        <v>16406.202335999998</v>
      </c>
    </row>
    <row r="37" spans="1:14" s="7" customFormat="1" x14ac:dyDescent="0.2">
      <c r="A37" s="262">
        <v>2026</v>
      </c>
      <c r="B37" s="261">
        <f>+B13</f>
        <v>19067.479403999998</v>
      </c>
      <c r="C37" s="261">
        <f t="shared" ref="C37:G37" si="11">+C13</f>
        <v>14846.759982999996</v>
      </c>
      <c r="D37" s="261">
        <f t="shared" si="11"/>
        <v>13084.571405999999</v>
      </c>
      <c r="E37" s="261">
        <f t="shared" si="11"/>
        <v>10770.088351999995</v>
      </c>
      <c r="F37" s="261">
        <f t="shared" si="11"/>
        <v>8262.3585049999983</v>
      </c>
      <c r="G37" s="261">
        <f t="shared" si="11"/>
        <v>6776.9737100000002</v>
      </c>
      <c r="H37" s="261"/>
      <c r="I37" s="261"/>
      <c r="J37" s="261"/>
      <c r="K37" s="261"/>
      <c r="L37" s="261"/>
      <c r="M37" s="261"/>
    </row>
    <row r="38" spans="1:14" s="7" customFormat="1" x14ac:dyDescent="0.2">
      <c r="A38" s="262"/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</row>
    <row r="39" spans="1:14" s="7" customFormat="1" x14ac:dyDescent="0.2">
      <c r="A39" s="262" t="s">
        <v>116</v>
      </c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</row>
    <row r="40" spans="1:14" s="7" customFormat="1" x14ac:dyDescent="0.2">
      <c r="A40" s="262" t="s">
        <v>282</v>
      </c>
      <c r="B40" s="261">
        <f>+MAX(B16:B24)</f>
        <v>16476.822179766987</v>
      </c>
      <c r="C40" s="261">
        <f t="shared" ref="C40:M40" si="12">+MAX(C16:C24)</f>
        <v>13087.221872299897</v>
      </c>
      <c r="D40" s="261">
        <f t="shared" si="12"/>
        <v>12575.416378406891</v>
      </c>
      <c r="E40" s="261">
        <f t="shared" si="12"/>
        <v>8602.3087977396353</v>
      </c>
      <c r="F40" s="261">
        <f t="shared" si="12"/>
        <v>6033.9070927347129</v>
      </c>
      <c r="G40" s="261">
        <f t="shared" si="12"/>
        <v>3234.8364849425575</v>
      </c>
      <c r="H40" s="261">
        <f t="shared" si="12"/>
        <v>3043.6241652031031</v>
      </c>
      <c r="I40" s="261">
        <f t="shared" si="12"/>
        <v>3096.8376864330003</v>
      </c>
      <c r="J40" s="261">
        <f t="shared" si="12"/>
        <v>4788.2164451532044</v>
      </c>
      <c r="K40" s="261">
        <f t="shared" si="12"/>
        <v>7281.3866980098837</v>
      </c>
      <c r="L40" s="261">
        <f t="shared" si="12"/>
        <v>10311.594856714655</v>
      </c>
      <c r="M40" s="261">
        <f t="shared" si="12"/>
        <v>12429.309362674659</v>
      </c>
    </row>
    <row r="41" spans="1:14" s="7" customFormat="1" x14ac:dyDescent="0.2">
      <c r="A41" s="262" t="s">
        <v>283</v>
      </c>
      <c r="B41" s="261">
        <f>+MIN(B16:B24)</f>
        <v>10502.688458235476</v>
      </c>
      <c r="C41" s="261">
        <f t="shared" ref="C41:M41" si="13">+MIN(C16:C24)</f>
        <v>8188.6469299999972</v>
      </c>
      <c r="D41" s="261">
        <f t="shared" si="13"/>
        <v>7516.9039679999996</v>
      </c>
      <c r="E41" s="261">
        <f t="shared" si="13"/>
        <v>5385.6958020000002</v>
      </c>
      <c r="F41" s="261">
        <f t="shared" si="13"/>
        <v>3464.0072140000007</v>
      </c>
      <c r="G41" s="261">
        <f t="shared" si="13"/>
        <v>2675.2117450000001</v>
      </c>
      <c r="H41" s="261">
        <f t="shared" si="13"/>
        <v>2450.8204420000002</v>
      </c>
      <c r="I41" s="261">
        <f t="shared" si="13"/>
        <v>2500.1212150000006</v>
      </c>
      <c r="J41" s="261">
        <f t="shared" si="13"/>
        <v>2795.0587320000004</v>
      </c>
      <c r="K41" s="261">
        <f t="shared" si="13"/>
        <v>5048.0970149296772</v>
      </c>
      <c r="L41" s="261">
        <f t="shared" si="13"/>
        <v>8480.3642282333603</v>
      </c>
      <c r="M41" s="261">
        <f t="shared" si="13"/>
        <v>10454.153059932652</v>
      </c>
    </row>
    <row r="42" spans="1:14" s="7" customFormat="1" x14ac:dyDescent="0.2">
      <c r="A42" s="262" t="s">
        <v>325</v>
      </c>
      <c r="B42" s="261">
        <f>+B40-B41</f>
        <v>5974.1337215315107</v>
      </c>
      <c r="C42" s="261">
        <f t="shared" ref="C42:M42" si="14">+C40-C41</f>
        <v>4898.5749422998997</v>
      </c>
      <c r="D42" s="261">
        <f t="shared" si="14"/>
        <v>5058.5124104068918</v>
      </c>
      <c r="E42" s="261">
        <f t="shared" si="14"/>
        <v>3216.6129957396352</v>
      </c>
      <c r="F42" s="261">
        <f t="shared" si="14"/>
        <v>2569.8998787347123</v>
      </c>
      <c r="G42" s="261">
        <f t="shared" si="14"/>
        <v>559.62473994255743</v>
      </c>
      <c r="H42" s="261">
        <f t="shared" si="14"/>
        <v>592.80372320310289</v>
      </c>
      <c r="I42" s="261">
        <f t="shared" si="14"/>
        <v>596.7164714329997</v>
      </c>
      <c r="J42" s="261">
        <f t="shared" si="14"/>
        <v>1993.157713153204</v>
      </c>
      <c r="K42" s="261">
        <f t="shared" si="14"/>
        <v>2233.2896830802065</v>
      </c>
      <c r="L42" s="261">
        <f t="shared" si="14"/>
        <v>1831.2306284812948</v>
      </c>
      <c r="M42" s="261">
        <f t="shared" si="14"/>
        <v>1975.156302742007</v>
      </c>
    </row>
    <row r="43" spans="1:14" s="7" customFormat="1" x14ac:dyDescent="0.2">
      <c r="A43" s="262">
        <v>2025</v>
      </c>
      <c r="B43" s="261">
        <f>+B24</f>
        <v>11343.689448999998</v>
      </c>
      <c r="C43" s="261">
        <f t="shared" ref="C43:M43" si="15">+C24</f>
        <v>10404.305332999998</v>
      </c>
      <c r="D43" s="261">
        <f t="shared" si="15"/>
        <v>8262.3240799999985</v>
      </c>
      <c r="E43" s="261">
        <f t="shared" si="15"/>
        <v>5385.6958020000002</v>
      </c>
      <c r="F43" s="261">
        <f t="shared" si="15"/>
        <v>4431.3834989999996</v>
      </c>
      <c r="G43" s="261">
        <f t="shared" si="15"/>
        <v>2675.2117450000001</v>
      </c>
      <c r="H43" s="261">
        <f t="shared" si="15"/>
        <v>2529.1830219999993</v>
      </c>
      <c r="I43" s="261">
        <f t="shared" si="15"/>
        <v>2578.0161079999993</v>
      </c>
      <c r="J43" s="261">
        <f t="shared" si="15"/>
        <v>3288.1327899999992</v>
      </c>
      <c r="K43" s="261">
        <f t="shared" si="15"/>
        <v>6681.1730380000008</v>
      </c>
      <c r="L43" s="261">
        <f t="shared" si="15"/>
        <v>9011.7368769999994</v>
      </c>
      <c r="M43" s="261">
        <f t="shared" si="15"/>
        <v>10502.239142999999</v>
      </c>
    </row>
    <row r="44" spans="1:14" s="7" customFormat="1" x14ac:dyDescent="0.2">
      <c r="A44" s="262">
        <v>2026</v>
      </c>
      <c r="B44" s="261">
        <f>+B25</f>
        <v>12787.471121999999</v>
      </c>
      <c r="C44" s="261">
        <f t="shared" ref="C44:G44" si="16">+C25</f>
        <v>9663.3042900000019</v>
      </c>
      <c r="D44" s="261">
        <f t="shared" si="16"/>
        <v>7984.2337329999973</v>
      </c>
      <c r="E44" s="261">
        <f t="shared" si="16"/>
        <v>6174.8929130000015</v>
      </c>
      <c r="F44" s="261">
        <f t="shared" si="16"/>
        <v>3861.0886369999998</v>
      </c>
      <c r="G44" s="261">
        <f t="shared" si="16"/>
        <v>2667.6695380000006</v>
      </c>
      <c r="H44" s="261"/>
      <c r="I44" s="261"/>
      <c r="J44" s="261"/>
      <c r="K44" s="261"/>
      <c r="L44" s="261"/>
      <c r="M44" s="261"/>
    </row>
    <row r="45" spans="1:14" s="7" customFormat="1" ht="12" x14ac:dyDescent="0.2"/>
    <row r="46" spans="1:14" s="7" customFormat="1" ht="12" x14ac:dyDescent="0.2"/>
    <row r="47" spans="1:14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52" spans="14:14" x14ac:dyDescent="0.2">
      <c r="N52" s="141"/>
    </row>
    <row r="53" spans="14:14" x14ac:dyDescent="0.2">
      <c r="N53" s="141"/>
    </row>
  </sheetData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47"/>
  <dimension ref="A1:P39"/>
  <sheetViews>
    <sheetView showGridLines="0" zoomScaleNormal="100" zoomScaleSheetLayoutView="100" workbookViewId="0">
      <selection activeCell="C21" sqref="C21"/>
    </sheetView>
  </sheetViews>
  <sheetFormatPr defaultColWidth="9.140625" defaultRowHeight="12" x14ac:dyDescent="0.2"/>
  <cols>
    <col min="1" max="1" width="21" style="60" customWidth="1"/>
    <col min="2" max="2" width="9.5703125" style="60" customWidth="1"/>
    <col min="3" max="4" width="10.7109375" style="60" customWidth="1"/>
    <col min="5" max="5" width="8.7109375" style="60" customWidth="1"/>
    <col min="6" max="6" width="4.7109375" style="60" customWidth="1"/>
    <col min="7" max="7" width="18.7109375" style="60" bestFit="1" customWidth="1"/>
    <col min="8" max="8" width="9.5703125" style="60" customWidth="1"/>
    <col min="9" max="9" width="9.28515625" style="60" customWidth="1"/>
    <col min="10" max="10" width="10.7109375" style="60" customWidth="1"/>
    <col min="11" max="11" width="9.28515625" style="60" customWidth="1"/>
    <col min="12" max="12" width="7.85546875" style="60" customWidth="1"/>
    <col min="13" max="15" width="8.5703125" style="60" customWidth="1"/>
    <col min="16" max="16" width="10.42578125" style="60" customWidth="1"/>
    <col min="17" max="17" width="10" style="60" customWidth="1"/>
    <col min="18" max="18" width="11.42578125" style="60" bestFit="1" customWidth="1"/>
    <col min="19" max="16384" width="9.140625" style="60"/>
  </cols>
  <sheetData>
    <row r="1" spans="1:16" s="67" customFormat="1" ht="18" x14ac:dyDescent="0.25">
      <c r="A1" s="185" t="s">
        <v>284</v>
      </c>
      <c r="B1" s="65"/>
      <c r="C1" s="65"/>
      <c r="D1" s="65"/>
      <c r="E1" s="65"/>
      <c r="F1" s="65"/>
      <c r="G1" s="65"/>
      <c r="H1" s="65"/>
      <c r="K1" s="188" t="str">
        <f>'3'!N1</f>
        <v>IV. čtvrtletí 2023</v>
      </c>
      <c r="M1" s="65"/>
      <c r="N1" s="65"/>
    </row>
    <row r="2" spans="1:16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27.75" customHeight="1" x14ac:dyDescent="0.2">
      <c r="A3" s="194"/>
      <c r="B3" s="167" t="s">
        <v>341</v>
      </c>
      <c r="C3" s="167" t="s">
        <v>342</v>
      </c>
      <c r="D3" s="167" t="s">
        <v>327</v>
      </c>
      <c r="E3" s="167" t="s">
        <v>168</v>
      </c>
      <c r="F3" s="103"/>
      <c r="G3" s="194"/>
      <c r="H3" s="167" t="s">
        <v>341</v>
      </c>
      <c r="I3" s="167" t="s">
        <v>342</v>
      </c>
      <c r="J3" s="167" t="s">
        <v>327</v>
      </c>
      <c r="K3" s="167" t="s">
        <v>168</v>
      </c>
    </row>
    <row r="4" spans="1:16" x14ac:dyDescent="0.2">
      <c r="A4" s="195" t="s">
        <v>59</v>
      </c>
      <c r="B4" s="152">
        <f>SUM(B5:B20)</f>
        <v>25809.420566999997</v>
      </c>
      <c r="C4" s="152">
        <f>SUM(C5:C20)</f>
        <v>26025.743050999994</v>
      </c>
      <c r="D4" s="152">
        <f t="shared" ref="D4:D20" si="0">+B4-C4</f>
        <v>-216.32248399999662</v>
      </c>
      <c r="E4" s="163">
        <f t="shared" ref="E4:E17" si="1">+B4/C4-1</f>
        <v>-8.3118658159381242E-3</v>
      </c>
      <c r="G4" s="195" t="s">
        <v>116</v>
      </c>
      <c r="H4" s="152">
        <f>SUM(H5:H20)</f>
        <v>12703.651088000002</v>
      </c>
      <c r="I4" s="152">
        <f>SUM(I5:I20)</f>
        <v>12492.291046</v>
      </c>
      <c r="J4" s="152">
        <f t="shared" ref="J4:J20" si="2">+H4-I4</f>
        <v>211.36004200000207</v>
      </c>
      <c r="K4" s="163">
        <f t="shared" ref="K4:K20" si="3">+H4/I4-1</f>
        <v>1.6919237730030234E-2</v>
      </c>
    </row>
    <row r="5" spans="1:16" x14ac:dyDescent="0.2">
      <c r="A5" s="158" t="s">
        <v>40</v>
      </c>
      <c r="B5" s="149">
        <f>+'4.1'!E8+'4.1'!F8+'4.1'!G8</f>
        <v>6379.461702999999</v>
      </c>
      <c r="C5" s="149">
        <v>6563.5229809999983</v>
      </c>
      <c r="D5" s="149">
        <f t="shared" si="0"/>
        <v>-184.06127799999922</v>
      </c>
      <c r="E5" s="196">
        <f t="shared" si="1"/>
        <v>-2.8043061406628378E-2</v>
      </c>
      <c r="G5" s="158" t="s">
        <v>40</v>
      </c>
      <c r="H5" s="149">
        <f>+'5.1'!E8+'5.1'!F8+'5.1'!G8</f>
        <v>1961.696502</v>
      </c>
      <c r="I5" s="149">
        <v>2003.8221290000001</v>
      </c>
      <c r="J5" s="149">
        <f t="shared" si="2"/>
        <v>-42.125627000000122</v>
      </c>
      <c r="K5" s="196">
        <f t="shared" si="3"/>
        <v>-2.102263788304537E-2</v>
      </c>
    </row>
    <row r="6" spans="1:16" x14ac:dyDescent="0.2">
      <c r="A6" s="158" t="s">
        <v>39</v>
      </c>
      <c r="B6" s="149">
        <f>+'4.1'!E9+'4.1'!F9+'4.1'!G9</f>
        <v>927.40974899999992</v>
      </c>
      <c r="C6" s="149">
        <v>946.20615299999952</v>
      </c>
      <c r="D6" s="149">
        <f t="shared" si="0"/>
        <v>-18.796403999999598</v>
      </c>
      <c r="E6" s="196">
        <f t="shared" si="1"/>
        <v>-1.986501983780653E-2</v>
      </c>
      <c r="G6" s="158" t="s">
        <v>39</v>
      </c>
      <c r="H6" s="149">
        <f>+'5.1'!E9+'5.1'!F9+'5.1'!G9</f>
        <v>101.45008600000001</v>
      </c>
      <c r="I6" s="149">
        <v>112.332532</v>
      </c>
      <c r="J6" s="149">
        <f t="shared" si="2"/>
        <v>-10.882445999999987</v>
      </c>
      <c r="K6" s="196">
        <f t="shared" si="3"/>
        <v>-9.6877064962801573E-2</v>
      </c>
    </row>
    <row r="7" spans="1:16" x14ac:dyDescent="0.2">
      <c r="A7" s="158" t="s">
        <v>38</v>
      </c>
      <c r="B7" s="149">
        <f>+'4.1'!E10+'4.1'!F10+'4.1'!G10</f>
        <v>1275.6500449999999</v>
      </c>
      <c r="C7" s="149">
        <v>1163.618504</v>
      </c>
      <c r="D7" s="149">
        <f t="shared" si="0"/>
        <v>112.03154099999983</v>
      </c>
      <c r="E7" s="196">
        <f t="shared" si="1"/>
        <v>9.6278583242605187E-2</v>
      </c>
      <c r="G7" s="158" t="s">
        <v>38</v>
      </c>
      <c r="H7" s="149">
        <f>+'5.1'!E10+'5.1'!F10+'5.1'!G10</f>
        <v>756.71376200000009</v>
      </c>
      <c r="I7" s="149">
        <v>696.37740999999994</v>
      </c>
      <c r="J7" s="149">
        <f t="shared" si="2"/>
        <v>60.336352000000147</v>
      </c>
      <c r="K7" s="196">
        <f t="shared" si="3"/>
        <v>8.6643178158234857E-2</v>
      </c>
    </row>
    <row r="8" spans="1:16" x14ac:dyDescent="0.2">
      <c r="A8" s="158" t="s">
        <v>60</v>
      </c>
      <c r="B8" s="149">
        <f>+'4.1'!E11+'4.1'!F11+'4.1'!G11</f>
        <v>25.596294000000007</v>
      </c>
      <c r="C8" s="149">
        <v>25.199502000000003</v>
      </c>
      <c r="D8" s="149">
        <f t="shared" si="0"/>
        <v>0.39679200000000492</v>
      </c>
      <c r="E8" s="196">
        <f t="shared" si="1"/>
        <v>1.5746025457169965E-2</v>
      </c>
      <c r="G8" s="158" t="s">
        <v>60</v>
      </c>
      <c r="H8" s="149">
        <f>+'5.1'!E11+'5.1'!F11+'5.1'!G11</f>
        <v>22.163941000000001</v>
      </c>
      <c r="I8" s="149">
        <v>16.429129</v>
      </c>
      <c r="J8" s="149">
        <f t="shared" si="2"/>
        <v>5.7348120000000016</v>
      </c>
      <c r="K8" s="196">
        <f t="shared" si="3"/>
        <v>0.34906366612618367</v>
      </c>
    </row>
    <row r="9" spans="1:16" x14ac:dyDescent="0.2">
      <c r="A9" s="158" t="s">
        <v>187</v>
      </c>
      <c r="B9" s="149">
        <f>+'4.1'!E12+'4.1'!F12+'4.1'!G12</f>
        <v>11.844403</v>
      </c>
      <c r="C9" s="149">
        <v>21.894474720606148</v>
      </c>
      <c r="D9" s="149">
        <f t="shared" si="0"/>
        <v>-10.050071720606148</v>
      </c>
      <c r="E9" s="196">
        <f t="shared" si="1"/>
        <v>-0.45902319415534776</v>
      </c>
      <c r="G9" s="158" t="s">
        <v>187</v>
      </c>
      <c r="H9" s="149">
        <f>+'5.1'!E12+'5.1'!F12+'5.1'!G12</f>
        <v>10.640073000000001</v>
      </c>
      <c r="I9" s="149">
        <v>20.137015720606144</v>
      </c>
      <c r="J9" s="149">
        <f t="shared" si="2"/>
        <v>-9.4969427206061425</v>
      </c>
      <c r="K9" s="196">
        <f t="shared" si="3"/>
        <v>-0.47161619439408553</v>
      </c>
    </row>
    <row r="10" spans="1:16" x14ac:dyDescent="0.2">
      <c r="A10" s="158" t="s">
        <v>188</v>
      </c>
      <c r="B10" s="149">
        <f>+'4.1'!E13+'4.1'!F13+'4.1'!G13</f>
        <v>0.290325</v>
      </c>
      <c r="C10" s="149">
        <v>0.45368299999999995</v>
      </c>
      <c r="D10" s="149">
        <f t="shared" si="0"/>
        <v>-0.16335799999999995</v>
      </c>
      <c r="E10" s="196">
        <f t="shared" si="1"/>
        <v>-0.36007079833275646</v>
      </c>
      <c r="G10" s="158" t="s">
        <v>188</v>
      </c>
      <c r="H10" s="149">
        <f>+'5.1'!E13+'5.1'!F13+'5.1'!G13</f>
        <v>0.28432500000000005</v>
      </c>
      <c r="I10" s="149">
        <v>0.45368299999999995</v>
      </c>
      <c r="J10" s="149">
        <f t="shared" si="2"/>
        <v>-0.1693579999999999</v>
      </c>
      <c r="K10" s="196">
        <f t="shared" si="3"/>
        <v>-0.37329589162476862</v>
      </c>
    </row>
    <row r="11" spans="1:16" x14ac:dyDescent="0.2">
      <c r="A11" s="158" t="s">
        <v>37</v>
      </c>
      <c r="B11" s="149">
        <f>+'4.1'!E14+'4.1'!F14+'4.1'!G14</f>
        <v>8147.8960349999988</v>
      </c>
      <c r="C11" s="149">
        <v>7957.8647939999992</v>
      </c>
      <c r="D11" s="149">
        <f t="shared" si="0"/>
        <v>190.03124099999968</v>
      </c>
      <c r="E11" s="196">
        <f t="shared" si="1"/>
        <v>2.387967701377347E-2</v>
      </c>
      <c r="G11" s="158" t="s">
        <v>37</v>
      </c>
      <c r="H11" s="149">
        <f>+'5.1'!E14+'5.1'!F14+'5.1'!G14</f>
        <v>5000.1410729999998</v>
      </c>
      <c r="I11" s="149">
        <v>4764.9437720000005</v>
      </c>
      <c r="J11" s="149">
        <f t="shared" si="2"/>
        <v>235.19730099999924</v>
      </c>
      <c r="K11" s="196">
        <f t="shared" si="3"/>
        <v>4.9359932090295988E-2</v>
      </c>
    </row>
    <row r="12" spans="1:16" x14ac:dyDescent="0.2">
      <c r="A12" s="158" t="s">
        <v>72</v>
      </c>
      <c r="B12" s="149">
        <f>+'4.1'!E15+'4.1'!F15+'4.1'!G15</f>
        <v>277.62400000000002</v>
      </c>
      <c r="C12" s="149">
        <v>282.40300000000002</v>
      </c>
      <c r="D12" s="149">
        <f t="shared" si="0"/>
        <v>-4.7789999999999964</v>
      </c>
      <c r="E12" s="196">
        <f t="shared" si="1"/>
        <v>-1.6922624759652005E-2</v>
      </c>
      <c r="G12" s="158" t="s">
        <v>72</v>
      </c>
      <c r="H12" s="149">
        <f>+'5.1'!E15+'5.1'!F15+'5.1'!G15</f>
        <v>171.11395999999999</v>
      </c>
      <c r="I12" s="149">
        <v>158.88233</v>
      </c>
      <c r="J12" s="149">
        <f t="shared" si="2"/>
        <v>12.231629999999996</v>
      </c>
      <c r="K12" s="196">
        <f t="shared" si="3"/>
        <v>7.6985464651733171E-2</v>
      </c>
    </row>
    <row r="13" spans="1:16" x14ac:dyDescent="0.2">
      <c r="A13" s="158" t="s">
        <v>36</v>
      </c>
      <c r="B13" s="149">
        <f>+'4.1'!E16+'4.1'!F16+'4.1'!G16</f>
        <v>0</v>
      </c>
      <c r="C13" s="149">
        <v>0</v>
      </c>
      <c r="D13" s="149">
        <f t="shared" si="0"/>
        <v>0</v>
      </c>
      <c r="E13" s="196">
        <v>0</v>
      </c>
      <c r="G13" s="158" t="s">
        <v>36</v>
      </c>
      <c r="H13" s="149">
        <f>+'5.1'!E16+'5.1'!F16+'5.1'!G16</f>
        <v>0</v>
      </c>
      <c r="I13" s="149">
        <v>0</v>
      </c>
      <c r="J13" s="149">
        <f t="shared" si="2"/>
        <v>0</v>
      </c>
      <c r="K13" s="196">
        <v>0</v>
      </c>
    </row>
    <row r="14" spans="1:16" x14ac:dyDescent="0.2">
      <c r="A14" s="158" t="s">
        <v>35</v>
      </c>
      <c r="B14" s="149">
        <f>+'4.1'!E17+'4.1'!F17+'4.1'!G17</f>
        <v>1603.9536889999999</v>
      </c>
      <c r="C14" s="149">
        <v>1763.6030290000001</v>
      </c>
      <c r="D14" s="149">
        <f t="shared" si="0"/>
        <v>-159.64934000000017</v>
      </c>
      <c r="E14" s="196">
        <f t="shared" si="1"/>
        <v>-9.0524532661142354E-2</v>
      </c>
      <c r="G14" s="158" t="s">
        <v>35</v>
      </c>
      <c r="H14" s="149">
        <f>+'5.1'!E17+'5.1'!F17+'5.1'!G17</f>
        <v>319.61058100000002</v>
      </c>
      <c r="I14" s="149">
        <v>356.71067499999998</v>
      </c>
      <c r="J14" s="149">
        <f t="shared" si="2"/>
        <v>-37.100093999999956</v>
      </c>
      <c r="K14" s="196">
        <f t="shared" si="3"/>
        <v>-0.1040061220483518</v>
      </c>
    </row>
    <row r="15" spans="1:16" x14ac:dyDescent="0.2">
      <c r="A15" s="158" t="s">
        <v>34</v>
      </c>
      <c r="B15" s="149">
        <f>+'4.1'!E18+'4.1'!F18+'4.1'!G18</f>
        <v>53.449596999999997</v>
      </c>
      <c r="C15" s="149">
        <v>1.8950800000000001</v>
      </c>
      <c r="D15" s="149">
        <f t="shared" si="0"/>
        <v>51.554516999999997</v>
      </c>
      <c r="E15" s="196">
        <f t="shared" si="1"/>
        <v>27.204401397302487</v>
      </c>
      <c r="G15" s="158" t="s">
        <v>34</v>
      </c>
      <c r="H15" s="149">
        <f>+'5.1'!E18+'5.1'!F18+'5.1'!G18</f>
        <v>9.6491109999999995</v>
      </c>
      <c r="I15" s="149">
        <v>1.513544</v>
      </c>
      <c r="J15" s="149">
        <f t="shared" si="2"/>
        <v>8.135567</v>
      </c>
      <c r="K15" s="196">
        <f t="shared" si="3"/>
        <v>5.3751770678619186</v>
      </c>
    </row>
    <row r="16" spans="1:16" x14ac:dyDescent="0.2">
      <c r="A16" s="158" t="s">
        <v>33</v>
      </c>
      <c r="B16" s="149">
        <f>+'4.1'!E19+'4.1'!F19+'4.1'!G19</f>
        <v>1131.4423160000001</v>
      </c>
      <c r="C16" s="149">
        <v>1180.237067</v>
      </c>
      <c r="D16" s="149">
        <f t="shared" si="0"/>
        <v>-48.794750999999906</v>
      </c>
      <c r="E16" s="196">
        <f t="shared" si="1"/>
        <v>-4.1343177878686244E-2</v>
      </c>
      <c r="G16" s="158" t="s">
        <v>33</v>
      </c>
      <c r="H16" s="149">
        <f>+'5.1'!E19+'5.1'!F19+'5.1'!G19</f>
        <v>742.27015199999994</v>
      </c>
      <c r="I16" s="149">
        <v>793.66464300000007</v>
      </c>
      <c r="J16" s="149">
        <f t="shared" si="2"/>
        <v>-51.39449100000013</v>
      </c>
      <c r="K16" s="196">
        <f t="shared" si="3"/>
        <v>-6.4755928657388995E-2</v>
      </c>
    </row>
    <row r="17" spans="1:14" x14ac:dyDescent="0.2">
      <c r="A17" s="158" t="s">
        <v>32</v>
      </c>
      <c r="B17" s="149">
        <f>+'4.1'!E20+'4.1'!F20+'4.1'!G20</f>
        <v>1561.1087600000001</v>
      </c>
      <c r="C17" s="149">
        <v>1569.9828969999999</v>
      </c>
      <c r="D17" s="149">
        <f t="shared" si="0"/>
        <v>-8.8741369999997914</v>
      </c>
      <c r="E17" s="196">
        <f t="shared" si="1"/>
        <v>-5.6523781354287372E-3</v>
      </c>
      <c r="G17" s="158" t="s">
        <v>32</v>
      </c>
      <c r="H17" s="149">
        <f>+'5.1'!E20+'5.1'!F20+'5.1'!G20</f>
        <v>414.13937700000002</v>
      </c>
      <c r="I17" s="149">
        <v>466.98242299999998</v>
      </c>
      <c r="J17" s="149">
        <f t="shared" si="2"/>
        <v>-52.843045999999958</v>
      </c>
      <c r="K17" s="196">
        <f t="shared" si="3"/>
        <v>-0.11315853316389157</v>
      </c>
    </row>
    <row r="18" spans="1:14" x14ac:dyDescent="0.2">
      <c r="A18" s="158" t="s">
        <v>3</v>
      </c>
      <c r="B18" s="149">
        <f>+'4.1'!E21+'4.1'!F21+'4.1'!G21</f>
        <v>0.39842</v>
      </c>
      <c r="C18" s="149">
        <v>0</v>
      </c>
      <c r="D18" s="149">
        <f t="shared" si="0"/>
        <v>0.39842</v>
      </c>
      <c r="E18" s="196">
        <v>0</v>
      </c>
      <c r="G18" s="158" t="s">
        <v>3</v>
      </c>
      <c r="H18" s="149">
        <f>+'5.1'!E21+'5.1'!F21+'5.1'!G21</f>
        <v>0.28148799999999996</v>
      </c>
      <c r="I18" s="149">
        <v>0</v>
      </c>
      <c r="J18" s="149">
        <f t="shared" si="2"/>
        <v>0.28148799999999996</v>
      </c>
      <c r="K18" s="196">
        <v>0</v>
      </c>
    </row>
    <row r="19" spans="1:14" x14ac:dyDescent="0.2">
      <c r="A19" s="158" t="s">
        <v>31</v>
      </c>
      <c r="B19" s="149">
        <f>+'4.1'!E22+'4.1'!F22+'4.1'!G22</f>
        <v>21.791183999999994</v>
      </c>
      <c r="C19" s="149">
        <v>25.118142000000006</v>
      </c>
      <c r="D19" s="149">
        <f t="shared" si="0"/>
        <v>-3.3269580000000119</v>
      </c>
      <c r="E19" s="196">
        <f>+B19/C19-1</f>
        <v>-0.1324523923783858</v>
      </c>
      <c r="G19" s="158" t="s">
        <v>31</v>
      </c>
      <c r="H19" s="149">
        <f>+'5.1'!E22+'5.1'!F22+'5.1'!G22</f>
        <v>12.322866999999999</v>
      </c>
      <c r="I19" s="149">
        <v>16.089460999999996</v>
      </c>
      <c r="J19" s="149">
        <f t="shared" si="2"/>
        <v>-3.7665939999999978</v>
      </c>
      <c r="K19" s="196">
        <f t="shared" si="3"/>
        <v>-0.23410318095801963</v>
      </c>
    </row>
    <row r="20" spans="1:14" x14ac:dyDescent="0.2">
      <c r="A20" s="158" t="s">
        <v>30</v>
      </c>
      <c r="B20" s="149">
        <f>+'4.1'!E23+'4.1'!F23+'4.1'!G23</f>
        <v>4391.5040469999985</v>
      </c>
      <c r="C20" s="149">
        <v>4523.7437442793926</v>
      </c>
      <c r="D20" s="149">
        <f t="shared" si="0"/>
        <v>-132.23969727939402</v>
      </c>
      <c r="E20" s="196">
        <f>+B20/C20-1</f>
        <v>-2.9232358142881276E-2</v>
      </c>
      <c r="G20" s="158" t="s">
        <v>30</v>
      </c>
      <c r="H20" s="149">
        <f>+'5.1'!E23+'5.1'!F23+'5.1'!G23</f>
        <v>3181.1737900000016</v>
      </c>
      <c r="I20" s="149">
        <v>3083.9522992793936</v>
      </c>
      <c r="J20" s="149">
        <f t="shared" si="2"/>
        <v>97.221490720608017</v>
      </c>
      <c r="K20" s="196">
        <f t="shared" si="3"/>
        <v>3.1524965786054793E-2</v>
      </c>
    </row>
    <row r="21" spans="1:14" s="68" customFormat="1" ht="11.25" x14ac:dyDescent="0.2">
      <c r="A21" s="150"/>
      <c r="B21" s="4"/>
      <c r="C21" s="4"/>
      <c r="D21" s="4"/>
      <c r="E21" s="82"/>
      <c r="F21" s="4"/>
      <c r="G21" s="150"/>
      <c r="H21" s="4"/>
      <c r="I21" s="4"/>
      <c r="K21" s="82"/>
    </row>
    <row r="22" spans="1:14" s="68" customFormat="1" x14ac:dyDescent="0.2">
      <c r="A22" s="64"/>
      <c r="B22" s="4"/>
      <c r="C22" s="4"/>
      <c r="D22" s="4"/>
      <c r="E22" s="4"/>
      <c r="F22" s="4"/>
      <c r="G22" s="64"/>
      <c r="H22" s="4"/>
      <c r="I22" s="4"/>
      <c r="J22" s="60"/>
      <c r="K22" s="60"/>
      <c r="L22" s="60"/>
      <c r="M22" s="60"/>
      <c r="N22" s="60"/>
    </row>
    <row r="23" spans="1:14" ht="27.75" customHeight="1" x14ac:dyDescent="0.2">
      <c r="A23" s="194"/>
      <c r="B23" s="167" t="s">
        <v>341</v>
      </c>
      <c r="C23" s="167" t="s">
        <v>342</v>
      </c>
      <c r="D23" s="167" t="s">
        <v>327</v>
      </c>
      <c r="E23" s="167" t="s">
        <v>168</v>
      </c>
      <c r="G23" s="194"/>
      <c r="H23" s="167" t="s">
        <v>341</v>
      </c>
      <c r="I23" s="167" t="s">
        <v>342</v>
      </c>
      <c r="J23" s="167" t="s">
        <v>327</v>
      </c>
      <c r="K23" s="167" t="s">
        <v>168</v>
      </c>
    </row>
    <row r="24" spans="1:14" x14ac:dyDescent="0.2">
      <c r="A24" s="195" t="s">
        <v>59</v>
      </c>
      <c r="B24" s="152">
        <f>SUM(B25:B38)</f>
        <v>25809.420567000001</v>
      </c>
      <c r="C24" s="152">
        <f>SUM(C25:C38)</f>
        <v>26025.743050999998</v>
      </c>
      <c r="D24" s="152">
        <f t="shared" ref="D24:D38" si="4">+B24-C24</f>
        <v>-216.32248399999662</v>
      </c>
      <c r="E24" s="163">
        <f t="shared" ref="E24:E38" si="5">+B24/C24-1</f>
        <v>-8.3118658159381242E-3</v>
      </c>
      <c r="G24" s="195" t="s">
        <v>116</v>
      </c>
      <c r="H24" s="152">
        <f>SUM(H25:H38)</f>
        <v>12703.651088000001</v>
      </c>
      <c r="I24" s="152">
        <f>SUM(I25:I38)</f>
        <v>12492.291046000002</v>
      </c>
      <c r="J24" s="152">
        <f t="shared" ref="J24:J38" si="6">+H24-I24</f>
        <v>211.36004199999843</v>
      </c>
      <c r="K24" s="163">
        <f t="shared" ref="K24:K38" si="7">+H24/I24-1</f>
        <v>1.6919237730030012E-2</v>
      </c>
    </row>
    <row r="25" spans="1:14" x14ac:dyDescent="0.2">
      <c r="A25" s="158" t="s">
        <v>128</v>
      </c>
      <c r="B25" s="149">
        <f>+'4.2'!E7+'4.2'!F7+'4.2'!G7</f>
        <v>863.11273699999992</v>
      </c>
      <c r="C25" s="149">
        <v>841.63172899999984</v>
      </c>
      <c r="D25" s="149">
        <f t="shared" si="4"/>
        <v>21.481008000000088</v>
      </c>
      <c r="E25" s="196">
        <f t="shared" si="5"/>
        <v>2.5523049167268441E-2</v>
      </c>
      <c r="G25" s="158" t="s">
        <v>128</v>
      </c>
      <c r="H25" s="149">
        <f>+'5.2'!E7+'5.2'!F7+'5.2'!G7</f>
        <v>622.64244600000006</v>
      </c>
      <c r="I25" s="149">
        <v>633.00371099999995</v>
      </c>
      <c r="J25" s="149">
        <f t="shared" si="6"/>
        <v>-10.361264999999889</v>
      </c>
      <c r="K25" s="196">
        <f t="shared" si="7"/>
        <v>-1.6368411148224515E-2</v>
      </c>
    </row>
    <row r="26" spans="1:14" x14ac:dyDescent="0.2">
      <c r="A26" s="158" t="s">
        <v>99</v>
      </c>
      <c r="B26" s="149">
        <f>+'4.2'!E8+'4.2'!F8+'4.2'!G8</f>
        <v>1158.0508619999998</v>
      </c>
      <c r="C26" s="149">
        <v>1169.6275790000002</v>
      </c>
      <c r="D26" s="149">
        <f t="shared" si="4"/>
        <v>-11.576717000000372</v>
      </c>
      <c r="E26" s="196">
        <f t="shared" si="5"/>
        <v>-9.8977804626478871E-3</v>
      </c>
      <c r="G26" s="158" t="s">
        <v>99</v>
      </c>
      <c r="H26" s="149">
        <f>+'5.2'!E8+'5.2'!F8+'5.2'!G8</f>
        <v>663.01655399999981</v>
      </c>
      <c r="I26" s="149">
        <v>668.84216100000003</v>
      </c>
      <c r="J26" s="149">
        <f t="shared" si="6"/>
        <v>-5.8256070000002182</v>
      </c>
      <c r="K26" s="196">
        <f t="shared" si="7"/>
        <v>-8.7099877066515452E-3</v>
      </c>
    </row>
    <row r="27" spans="1:14" x14ac:dyDescent="0.2">
      <c r="A27" s="158" t="s">
        <v>100</v>
      </c>
      <c r="B27" s="149">
        <f>+'4.2'!E9+'4.2'!F9+'4.2'!G9</f>
        <v>1141.8027970000003</v>
      </c>
      <c r="C27" s="149">
        <v>1144.136571</v>
      </c>
      <c r="D27" s="149">
        <f t="shared" si="4"/>
        <v>-2.3337739999997211</v>
      </c>
      <c r="E27" s="196">
        <f t="shared" si="5"/>
        <v>-2.0397687296718203E-3</v>
      </c>
      <c r="G27" s="158" t="s">
        <v>100</v>
      </c>
      <c r="H27" s="149">
        <f>+'5.2'!E9+'5.2'!F9+'5.2'!G9</f>
        <v>770.04126400000007</v>
      </c>
      <c r="I27" s="149">
        <v>784.58999200000005</v>
      </c>
      <c r="J27" s="149">
        <f t="shared" si="6"/>
        <v>-14.548727999999983</v>
      </c>
      <c r="K27" s="196">
        <f t="shared" si="7"/>
        <v>-1.8543096583368057E-2</v>
      </c>
    </row>
    <row r="28" spans="1:14" x14ac:dyDescent="0.2">
      <c r="A28" s="158" t="s">
        <v>101</v>
      </c>
      <c r="B28" s="149">
        <f>+'4.2'!E10+'4.2'!F10+'4.2'!G10</f>
        <v>981.10724300000004</v>
      </c>
      <c r="C28" s="149">
        <v>1084.7594269999997</v>
      </c>
      <c r="D28" s="149">
        <f t="shared" si="4"/>
        <v>-103.65218399999969</v>
      </c>
      <c r="E28" s="196">
        <f t="shared" si="5"/>
        <v>-9.5553153464320806E-2</v>
      </c>
      <c r="G28" s="158" t="s">
        <v>101</v>
      </c>
      <c r="H28" s="149">
        <f>+'5.2'!E10+'5.2'!F10+'5.2'!G10</f>
        <v>551.36557400000004</v>
      </c>
      <c r="I28" s="149">
        <v>548.98233700000003</v>
      </c>
      <c r="J28" s="149">
        <f t="shared" si="6"/>
        <v>2.3832370000000083</v>
      </c>
      <c r="K28" s="196">
        <f t="shared" si="7"/>
        <v>4.3411906711308124E-3</v>
      </c>
    </row>
    <row r="29" spans="1:14" x14ac:dyDescent="0.2">
      <c r="A29" s="158" t="s">
        <v>127</v>
      </c>
      <c r="B29" s="149">
        <f>+'4.2'!E11+'4.2'!F11+'4.2'!G11</f>
        <v>669.76229100000035</v>
      </c>
      <c r="C29" s="149">
        <v>698.99504599999989</v>
      </c>
      <c r="D29" s="149">
        <f t="shared" si="4"/>
        <v>-29.232754999999543</v>
      </c>
      <c r="E29" s="196">
        <f t="shared" si="5"/>
        <v>-4.1821119001177465E-2</v>
      </c>
      <c r="G29" s="158" t="s">
        <v>127</v>
      </c>
      <c r="H29" s="149">
        <f>+'5.2'!E11+'5.2'!F11+'5.2'!G11</f>
        <v>252.77183499999998</v>
      </c>
      <c r="I29" s="149">
        <v>246.41889199999997</v>
      </c>
      <c r="J29" s="149">
        <f t="shared" si="6"/>
        <v>6.3529430000000104</v>
      </c>
      <c r="K29" s="196">
        <f t="shared" si="7"/>
        <v>2.5781071201310457E-2</v>
      </c>
    </row>
    <row r="30" spans="1:14" x14ac:dyDescent="0.2">
      <c r="A30" s="158" t="s">
        <v>102</v>
      </c>
      <c r="B30" s="149">
        <f>+'4.2'!E12+'4.2'!F12+'4.2'!G12</f>
        <v>715.93873800000006</v>
      </c>
      <c r="C30" s="149">
        <v>735.53800200000001</v>
      </c>
      <c r="D30" s="149">
        <f t="shared" si="4"/>
        <v>-19.599263999999948</v>
      </c>
      <c r="E30" s="196">
        <f t="shared" si="5"/>
        <v>-2.6646160968852195E-2</v>
      </c>
      <c r="G30" s="158" t="s">
        <v>102</v>
      </c>
      <c r="H30" s="149">
        <f>+'5.2'!E12+'5.2'!F12+'5.2'!G12</f>
        <v>490.28054700000001</v>
      </c>
      <c r="I30" s="149">
        <v>497.796783</v>
      </c>
      <c r="J30" s="149">
        <f t="shared" si="6"/>
        <v>-7.5162359999999921</v>
      </c>
      <c r="K30" s="196">
        <f t="shared" si="7"/>
        <v>-1.5099004767975766E-2</v>
      </c>
    </row>
    <row r="31" spans="1:14" x14ac:dyDescent="0.2">
      <c r="A31" s="158" t="s">
        <v>103</v>
      </c>
      <c r="B31" s="149">
        <f>+'4.2'!E13+'4.2'!F13+'4.2'!G13</f>
        <v>380.14289099999996</v>
      </c>
      <c r="C31" s="149">
        <v>417.34812199999999</v>
      </c>
      <c r="D31" s="149">
        <f t="shared" si="4"/>
        <v>-37.205231000000026</v>
      </c>
      <c r="E31" s="196">
        <f t="shared" si="5"/>
        <v>-8.9146755523198506E-2</v>
      </c>
      <c r="G31" s="158" t="s">
        <v>103</v>
      </c>
      <c r="H31" s="149">
        <f>+'5.2'!E13+'5.2'!F13+'5.2'!G13</f>
        <v>268.163522</v>
      </c>
      <c r="I31" s="149">
        <v>291.42611199999999</v>
      </c>
      <c r="J31" s="149">
        <f t="shared" si="6"/>
        <v>-23.262589999999989</v>
      </c>
      <c r="K31" s="196">
        <f t="shared" si="7"/>
        <v>-7.9823286391028647E-2</v>
      </c>
    </row>
    <row r="32" spans="1:14" x14ac:dyDescent="0.2">
      <c r="A32" s="158" t="s">
        <v>104</v>
      </c>
      <c r="B32" s="149">
        <f>+'4.2'!E14+'4.2'!F14+'4.2'!G14</f>
        <v>4669.9112290000003</v>
      </c>
      <c r="C32" s="149">
        <v>4885.7572499999987</v>
      </c>
      <c r="D32" s="149">
        <f t="shared" si="4"/>
        <v>-215.84602099999847</v>
      </c>
      <c r="E32" s="196">
        <f t="shared" si="5"/>
        <v>-4.4178621645600269E-2</v>
      </c>
      <c r="G32" s="158" t="s">
        <v>104</v>
      </c>
      <c r="H32" s="149">
        <f>+'5.2'!E14+'5.2'!F14+'5.2'!G14</f>
        <v>1672.0112220000001</v>
      </c>
      <c r="I32" s="149">
        <v>1658.2983979999997</v>
      </c>
      <c r="J32" s="149">
        <f t="shared" si="6"/>
        <v>13.71282400000041</v>
      </c>
      <c r="K32" s="196">
        <f t="shared" si="7"/>
        <v>8.2692138016529082E-3</v>
      </c>
    </row>
    <row r="33" spans="1:11" x14ac:dyDescent="0.2">
      <c r="A33" s="158" t="s">
        <v>105</v>
      </c>
      <c r="B33" s="149">
        <f>+'4.2'!E15+'4.2'!F15+'4.2'!G15</f>
        <v>921.30670000000009</v>
      </c>
      <c r="C33" s="149">
        <v>1120.9210660000001</v>
      </c>
      <c r="D33" s="149">
        <f t="shared" si="4"/>
        <v>-199.61436600000002</v>
      </c>
      <c r="E33" s="196">
        <f t="shared" si="5"/>
        <v>-0.17808066246120491</v>
      </c>
      <c r="G33" s="158" t="s">
        <v>105</v>
      </c>
      <c r="H33" s="149">
        <f>+'5.2'!E15+'5.2'!F15+'5.2'!G15</f>
        <v>474.05903700000005</v>
      </c>
      <c r="I33" s="149">
        <v>475.832627</v>
      </c>
      <c r="J33" s="149">
        <f t="shared" si="6"/>
        <v>-1.773589999999956</v>
      </c>
      <c r="K33" s="196">
        <f t="shared" si="7"/>
        <v>-3.7273400337887175E-3</v>
      </c>
    </row>
    <row r="34" spans="1:11" x14ac:dyDescent="0.2">
      <c r="A34" s="158" t="s">
        <v>106</v>
      </c>
      <c r="B34" s="149">
        <f>+'4.2'!E16+'4.2'!F16+'4.2'!G16</f>
        <v>1045.056654</v>
      </c>
      <c r="C34" s="149">
        <v>1080.9316979999996</v>
      </c>
      <c r="D34" s="149">
        <f t="shared" si="4"/>
        <v>-35.875043999999662</v>
      </c>
      <c r="E34" s="196">
        <f t="shared" si="5"/>
        <v>-3.318900173468653E-2</v>
      </c>
      <c r="G34" s="158" t="s">
        <v>106</v>
      </c>
      <c r="H34" s="149">
        <f>+'5.2'!E16+'5.2'!F16+'5.2'!G16</f>
        <v>609.07515100000001</v>
      </c>
      <c r="I34" s="149">
        <v>538.698035</v>
      </c>
      <c r="J34" s="149">
        <f t="shared" si="6"/>
        <v>70.377116000000001</v>
      </c>
      <c r="K34" s="196">
        <f t="shared" si="7"/>
        <v>0.13064297886291709</v>
      </c>
    </row>
    <row r="35" spans="1:11" x14ac:dyDescent="0.2">
      <c r="A35" s="158" t="s">
        <v>107</v>
      </c>
      <c r="B35" s="149">
        <f>+'4.2'!E17+'4.2'!F17+'4.2'!G17</f>
        <v>1040.9750770000003</v>
      </c>
      <c r="C35" s="149">
        <v>941.26610699999981</v>
      </c>
      <c r="D35" s="149">
        <f t="shared" si="4"/>
        <v>99.708970000000477</v>
      </c>
      <c r="E35" s="196">
        <f t="shared" si="5"/>
        <v>0.10593069192493565</v>
      </c>
      <c r="G35" s="158" t="s">
        <v>107</v>
      </c>
      <c r="H35" s="149">
        <f>+'5.2'!E17+'5.2'!F17+'5.2'!G17</f>
        <v>610.30034999999987</v>
      </c>
      <c r="I35" s="149">
        <v>599.77789199999984</v>
      </c>
      <c r="J35" s="149">
        <f t="shared" si="6"/>
        <v>10.522458000000029</v>
      </c>
      <c r="K35" s="196">
        <f t="shared" si="7"/>
        <v>1.7543924409938016E-2</v>
      </c>
    </row>
    <row r="36" spans="1:11" x14ac:dyDescent="0.2">
      <c r="A36" s="158" t="s">
        <v>108</v>
      </c>
      <c r="B36" s="149">
        <f>+'4.2'!E18+'4.2'!F18+'4.2'!G18</f>
        <v>4040.7549139999987</v>
      </c>
      <c r="C36" s="149">
        <v>3987.6897999999992</v>
      </c>
      <c r="D36" s="149">
        <f t="shared" si="4"/>
        <v>53.065113999999539</v>
      </c>
      <c r="E36" s="196">
        <f t="shared" si="5"/>
        <v>1.3307232172371952E-2</v>
      </c>
      <c r="G36" s="158" t="s">
        <v>108</v>
      </c>
      <c r="H36" s="149">
        <f>+'5.2'!E18+'5.2'!F18+'5.2'!G18</f>
        <v>3052.270074</v>
      </c>
      <c r="I36" s="149">
        <v>2907.2679059999996</v>
      </c>
      <c r="J36" s="149">
        <f t="shared" si="6"/>
        <v>145.00216800000044</v>
      </c>
      <c r="K36" s="196">
        <f t="shared" si="7"/>
        <v>4.9875750253612905E-2</v>
      </c>
    </row>
    <row r="37" spans="1:11" x14ac:dyDescent="0.2">
      <c r="A37" s="158" t="s">
        <v>109</v>
      </c>
      <c r="B37" s="149">
        <f>+'4.2'!E19+'4.2'!F19+'4.2'!G19</f>
        <v>6925.3322420000004</v>
      </c>
      <c r="C37" s="149">
        <v>6669.8509080000003</v>
      </c>
      <c r="D37" s="149">
        <f t="shared" si="4"/>
        <v>255.48133400000006</v>
      </c>
      <c r="E37" s="196">
        <f t="shared" si="5"/>
        <v>3.8303904768481223E-2</v>
      </c>
      <c r="G37" s="158" t="s">
        <v>109</v>
      </c>
      <c r="H37" s="149">
        <f>+'5.2'!E19+'5.2'!F19+'5.2'!G19</f>
        <v>2102.3052600000005</v>
      </c>
      <c r="I37" s="149">
        <v>2068.0707780000002</v>
      </c>
      <c r="J37" s="149">
        <f t="shared" si="6"/>
        <v>34.234482000000298</v>
      </c>
      <c r="K37" s="196">
        <f t="shared" si="7"/>
        <v>1.6553825122517241E-2</v>
      </c>
    </row>
    <row r="38" spans="1:11" x14ac:dyDescent="0.2">
      <c r="A38" s="158" t="s">
        <v>110</v>
      </c>
      <c r="B38" s="149">
        <f>+'4.2'!E20+'4.2'!F20+'4.2'!G20</f>
        <v>1256.1661919999999</v>
      </c>
      <c r="C38" s="149">
        <v>1247.2897459999999</v>
      </c>
      <c r="D38" s="149">
        <f t="shared" si="4"/>
        <v>8.8764459999999872</v>
      </c>
      <c r="E38" s="196">
        <f t="shared" si="5"/>
        <v>7.1165870067211312E-3</v>
      </c>
      <c r="G38" s="158" t="s">
        <v>110</v>
      </c>
      <c r="H38" s="149">
        <f>+'5.2'!E20+'5.2'!F20+'5.2'!G20</f>
        <v>565.348252</v>
      </c>
      <c r="I38" s="149">
        <v>573.28542200000004</v>
      </c>
      <c r="J38" s="149">
        <f t="shared" si="6"/>
        <v>-7.9371700000000374</v>
      </c>
      <c r="K38" s="196">
        <f t="shared" si="7"/>
        <v>-1.3845058142783251E-2</v>
      </c>
    </row>
    <row r="39" spans="1:11" s="68" customFormat="1" ht="11.25" x14ac:dyDescent="0.2">
      <c r="E39" s="82"/>
    </row>
  </sheetData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R42"/>
  <sheetViews>
    <sheetView showGridLines="0" zoomScaleNormal="100" zoomScaleSheetLayoutView="85" workbookViewId="0">
      <selection activeCell="D40" sqref="D40"/>
    </sheetView>
  </sheetViews>
  <sheetFormatPr defaultColWidth="9.140625" defaultRowHeight="12" x14ac:dyDescent="0.2"/>
  <cols>
    <col min="1" max="1" width="32.140625" style="124" bestFit="1" customWidth="1"/>
    <col min="2" max="3" width="8.7109375" style="124" customWidth="1"/>
    <col min="4" max="5" width="8.85546875" style="124" customWidth="1"/>
    <col min="6" max="6" width="8.7109375" style="124" customWidth="1"/>
    <col min="7" max="9" width="9.140625" style="124"/>
    <col min="10" max="10" width="9.140625" style="124" customWidth="1"/>
    <col min="11" max="11" width="12.7109375" style="124" customWidth="1"/>
    <col min="12" max="12" width="9.7109375" style="124" customWidth="1"/>
    <col min="13" max="16384" width="9.140625" style="124"/>
  </cols>
  <sheetData>
    <row r="1" spans="1:18" ht="18" x14ac:dyDescent="0.25">
      <c r="A1" s="187" t="s">
        <v>290</v>
      </c>
      <c r="K1" s="189" t="str">
        <f>'3'!N1</f>
        <v>IV. čtvrtletí 2023</v>
      </c>
    </row>
    <row r="2" spans="1:18" ht="6" customHeight="1" x14ac:dyDescent="0.2"/>
    <row r="3" spans="1:18" s="4" customFormat="1" ht="11.25" x14ac:dyDescent="0.2">
      <c r="E3" s="82"/>
      <c r="N3" s="3"/>
    </row>
    <row r="4" spans="1:18" ht="12" customHeight="1" x14ac:dyDescent="0.2">
      <c r="A4" s="194" t="s">
        <v>26</v>
      </c>
      <c r="B4" s="153" t="s">
        <v>42</v>
      </c>
      <c r="C4" s="153" t="s">
        <v>43</v>
      </c>
      <c r="D4" s="153" t="s">
        <v>44</v>
      </c>
      <c r="E4" s="153" t="s">
        <v>45</v>
      </c>
      <c r="F4" s="153" t="s">
        <v>7</v>
      </c>
    </row>
    <row r="5" spans="1:18" x14ac:dyDescent="0.2">
      <c r="A5" s="192" t="s">
        <v>285</v>
      </c>
      <c r="B5" s="193">
        <v>7671.9408000000003</v>
      </c>
      <c r="C5" s="193">
        <v>4633.9967153999996</v>
      </c>
      <c r="D5" s="193">
        <v>3745.8223309999994</v>
      </c>
      <c r="E5" s="193">
        <v>6136.9892919999984</v>
      </c>
      <c r="F5" s="156">
        <f t="shared" ref="F5:F6" si="0">SUM(B5:E5)</f>
        <v>22188.749138399999</v>
      </c>
    </row>
    <row r="6" spans="1:18" x14ac:dyDescent="0.2">
      <c r="A6" s="192" t="s">
        <v>286</v>
      </c>
      <c r="B6" s="193">
        <v>7021.2371049999983</v>
      </c>
      <c r="C6" s="193">
        <v>3965.4027319999996</v>
      </c>
      <c r="D6" s="193">
        <v>3547.4660890000009</v>
      </c>
      <c r="E6" s="193">
        <v>6203.9500329999992</v>
      </c>
      <c r="F6" s="156">
        <f t="shared" si="0"/>
        <v>20738.055958999998</v>
      </c>
    </row>
    <row r="7" spans="1:18" x14ac:dyDescent="0.2">
      <c r="A7" s="192" t="s">
        <v>287</v>
      </c>
      <c r="B7" s="193">
        <v>7667.5807229664297</v>
      </c>
      <c r="C7" s="193">
        <v>4621.9647687183515</v>
      </c>
      <c r="D7" s="193">
        <v>3456.9184949999994</v>
      </c>
      <c r="E7" s="193">
        <v>6278.3488349999998</v>
      </c>
      <c r="F7" s="156">
        <f t="shared" ref="F7:F12" si="1">SUM(B7:E7)</f>
        <v>22024.81282168478</v>
      </c>
      <c r="P7" s="125"/>
      <c r="Q7" s="125"/>
      <c r="R7" s="125"/>
    </row>
    <row r="8" spans="1:18" x14ac:dyDescent="0.2">
      <c r="A8" s="192" t="s">
        <v>288</v>
      </c>
      <c r="B8" s="193">
        <v>6952.8222269999997</v>
      </c>
      <c r="C8" s="193">
        <v>4444.882713</v>
      </c>
      <c r="D8" s="193">
        <v>3569.6563310000001</v>
      </c>
      <c r="E8" s="193">
        <v>5485.4993239999994</v>
      </c>
      <c r="F8" s="156">
        <f t="shared" si="1"/>
        <v>20452.860594999998</v>
      </c>
      <c r="P8" s="125"/>
      <c r="Q8" s="125"/>
      <c r="R8" s="125"/>
    </row>
    <row r="9" spans="1:18" x14ac:dyDescent="0.2">
      <c r="A9" s="192" t="s">
        <v>306</v>
      </c>
      <c r="B9" s="193">
        <v>6362.3415779999996</v>
      </c>
      <c r="C9" s="193">
        <v>3693.0485550000003</v>
      </c>
      <c r="D9" s="193">
        <v>2884.346661</v>
      </c>
      <c r="E9" s="193">
        <v>4785.7502970000005</v>
      </c>
      <c r="F9" s="156">
        <f t="shared" si="1"/>
        <v>17725.487091000003</v>
      </c>
    </row>
    <row r="10" spans="1:18" x14ac:dyDescent="0.2">
      <c r="A10" s="192" t="s">
        <v>317</v>
      </c>
      <c r="B10" s="193">
        <v>4895.8526029999994</v>
      </c>
      <c r="C10" s="193">
        <v>3047.2187430000004</v>
      </c>
      <c r="D10" s="193">
        <v>2458.8822540000001</v>
      </c>
      <c r="E10" s="193">
        <v>4339.2736840000007</v>
      </c>
      <c r="F10" s="156">
        <f t="shared" si="1"/>
        <v>14741.227284000001</v>
      </c>
    </row>
    <row r="11" spans="1:18" x14ac:dyDescent="0.2">
      <c r="A11" s="192" t="s">
        <v>322</v>
      </c>
      <c r="B11" s="193">
        <v>5173.755647</v>
      </c>
      <c r="C11" s="193">
        <v>2773.6112010000011</v>
      </c>
      <c r="D11" s="193">
        <v>2350.9971850000006</v>
      </c>
      <c r="E11" s="193">
        <v>4436.3890390000006</v>
      </c>
      <c r="F11" s="156">
        <f t="shared" si="1"/>
        <v>14734.753072000003</v>
      </c>
    </row>
    <row r="12" spans="1:18" x14ac:dyDescent="0.2">
      <c r="A12" s="192" t="s">
        <v>326</v>
      </c>
      <c r="B12" s="193">
        <f>+'7.1'!B8+'7.1'!C8+'7.1'!D8</f>
        <v>5382.8830269999989</v>
      </c>
      <c r="C12" s="193">
        <f>+'7.1'!E8+'7.1'!F8+'7.1'!G8</f>
        <v>3089.7306860000003</v>
      </c>
      <c r="D12" s="291">
        <f>+'7.1'!H8+'7.1'!I8+'7.1'!J8</f>
        <v>0</v>
      </c>
      <c r="E12" s="291">
        <f>+'7.1'!K8+'7.1'!L8+'7.1'!M8</f>
        <v>0</v>
      </c>
      <c r="F12" s="289">
        <f t="shared" si="1"/>
        <v>8472.6137129999988</v>
      </c>
    </row>
    <row r="13" spans="1:18" x14ac:dyDescent="0.2">
      <c r="A13" s="192" t="s">
        <v>289</v>
      </c>
      <c r="B13" s="156">
        <f>+B12-B11</f>
        <v>209.12737999999899</v>
      </c>
      <c r="C13" s="156">
        <f t="shared" ref="C13:F13" si="2">+C12-C11</f>
        <v>316.11948499999926</v>
      </c>
      <c r="D13" s="289">
        <f t="shared" si="2"/>
        <v>-2350.9971850000006</v>
      </c>
      <c r="E13" s="289">
        <f t="shared" si="2"/>
        <v>-4436.3890390000006</v>
      </c>
      <c r="F13" s="289">
        <f t="shared" si="2"/>
        <v>-6262.1393590000043</v>
      </c>
    </row>
    <row r="14" spans="1:18" x14ac:dyDescent="0.2">
      <c r="A14" s="194" t="s">
        <v>289</v>
      </c>
      <c r="B14" s="160">
        <f>+(B12-B11)/B11</f>
        <v>4.0420807295230773E-2</v>
      </c>
      <c r="C14" s="160">
        <f t="shared" ref="C14:F14" si="3">+(C12-C11)/C11</f>
        <v>0.11397397186960637</v>
      </c>
      <c r="D14" s="292">
        <f t="shared" si="3"/>
        <v>-1</v>
      </c>
      <c r="E14" s="292">
        <f t="shared" si="3"/>
        <v>-1</v>
      </c>
      <c r="F14" s="292">
        <f t="shared" si="3"/>
        <v>-0.42499113004477523</v>
      </c>
    </row>
    <row r="16" spans="1:18" x14ac:dyDescent="0.2">
      <c r="B16" s="258">
        <v>2019</v>
      </c>
      <c r="C16" s="258">
        <v>2020</v>
      </c>
      <c r="D16" s="258">
        <v>2021</v>
      </c>
      <c r="E16" s="258">
        <v>2022</v>
      </c>
    </row>
    <row r="18" spans="1:6" x14ac:dyDescent="0.2">
      <c r="A18" s="194" t="s">
        <v>25</v>
      </c>
      <c r="B18" s="153" t="s">
        <v>42</v>
      </c>
      <c r="C18" s="153" t="s">
        <v>43</v>
      </c>
      <c r="D18" s="153" t="s">
        <v>44</v>
      </c>
      <c r="E18" s="153" t="s">
        <v>45</v>
      </c>
      <c r="F18" s="153" t="s">
        <v>7</v>
      </c>
    </row>
    <row r="19" spans="1:6" x14ac:dyDescent="0.2">
      <c r="A19" s="192" t="s">
        <v>285</v>
      </c>
      <c r="B19" s="193">
        <v>14015.397265597716</v>
      </c>
      <c r="C19" s="193">
        <v>5663.1111253245599</v>
      </c>
      <c r="D19" s="193">
        <v>3090.2147482706205</v>
      </c>
      <c r="E19" s="193">
        <v>11080.062526775408</v>
      </c>
      <c r="F19" s="156">
        <f t="shared" ref="F19:F20" si="4">SUM(B19:E19)</f>
        <v>33848.785665968302</v>
      </c>
    </row>
    <row r="20" spans="1:6" x14ac:dyDescent="0.2">
      <c r="A20" s="192" t="s">
        <v>286</v>
      </c>
      <c r="B20" s="193">
        <v>13365.702517027044</v>
      </c>
      <c r="C20" s="193">
        <v>5557.4149748755744</v>
      </c>
      <c r="D20" s="193">
        <v>2881.1293208541133</v>
      </c>
      <c r="E20" s="193">
        <v>11704.285397282179</v>
      </c>
      <c r="F20" s="156">
        <f t="shared" si="4"/>
        <v>33508.532210038917</v>
      </c>
    </row>
    <row r="21" spans="1:6" x14ac:dyDescent="0.2">
      <c r="A21" s="192" t="s">
        <v>287</v>
      </c>
      <c r="B21" s="193">
        <v>14475.47323926062</v>
      </c>
      <c r="C21" s="193">
        <v>6886.6457983141918</v>
      </c>
      <c r="D21" s="193">
        <v>3111.065786985374</v>
      </c>
      <c r="E21" s="193">
        <v>12285.201532999999</v>
      </c>
      <c r="F21" s="156">
        <f t="shared" ref="F21:F26" si="5">SUM(B21:E21)</f>
        <v>36758.386357560186</v>
      </c>
    </row>
    <row r="22" spans="1:6" x14ac:dyDescent="0.2">
      <c r="A22" s="192" t="s">
        <v>288</v>
      </c>
      <c r="B22" s="193">
        <v>12966.086234000002</v>
      </c>
      <c r="C22" s="193">
        <v>5233.3896450000011</v>
      </c>
      <c r="D22" s="193">
        <v>3145.012549</v>
      </c>
      <c r="E22" s="193">
        <v>10944.489931000007</v>
      </c>
      <c r="F22" s="156">
        <f t="shared" si="5"/>
        <v>32288.978359000012</v>
      </c>
    </row>
    <row r="23" spans="1:6" x14ac:dyDescent="0.2">
      <c r="A23" s="192" t="s">
        <v>306</v>
      </c>
      <c r="B23" s="193">
        <v>12336.449079</v>
      </c>
      <c r="C23" s="193">
        <v>5396.062098999997</v>
      </c>
      <c r="D23" s="193">
        <v>2443.3230830000002</v>
      </c>
      <c r="E23" s="193">
        <v>10421.358761</v>
      </c>
      <c r="F23" s="156">
        <f t="shared" si="5"/>
        <v>30597.193021999996</v>
      </c>
    </row>
    <row r="24" spans="1:6" x14ac:dyDescent="0.2">
      <c r="A24" s="192" t="s">
        <v>317</v>
      </c>
      <c r="B24" s="193">
        <v>11845.086124000001</v>
      </c>
      <c r="C24" s="193">
        <v>4175.0276430000004</v>
      </c>
      <c r="D24" s="193">
        <v>2892.3020450000004</v>
      </c>
      <c r="E24" s="193">
        <v>12026.564933000001</v>
      </c>
      <c r="F24" s="156">
        <f t="shared" si="5"/>
        <v>30938.980745000004</v>
      </c>
    </row>
    <row r="25" spans="1:6" x14ac:dyDescent="0.2">
      <c r="A25" s="192" t="s">
        <v>322</v>
      </c>
      <c r="B25" s="193">
        <v>13070.476121000003</v>
      </c>
      <c r="C25" s="193">
        <v>4722.6323099999991</v>
      </c>
      <c r="D25" s="193">
        <v>2908.080934000001</v>
      </c>
      <c r="E25" s="193">
        <v>12184.177034</v>
      </c>
      <c r="F25" s="156">
        <f t="shared" si="5"/>
        <v>32885.366399000006</v>
      </c>
    </row>
    <row r="26" spans="1:6" x14ac:dyDescent="0.2">
      <c r="A26" s="192" t="s">
        <v>326</v>
      </c>
      <c r="B26" s="193">
        <f>+'7.1'!B13+'7.1'!C13+'7.1'!D13</f>
        <v>13245.062620999997</v>
      </c>
      <c r="C26" s="193">
        <f>+'7.1'!E13+'7.1'!F13+'7.1'!G13</f>
        <v>4648.0535119999995</v>
      </c>
      <c r="D26" s="291">
        <f>+'7.1'!H13+'7.1'!I13+'7.1'!J13</f>
        <v>0</v>
      </c>
      <c r="E26" s="291">
        <f>+'7.1'!K13+'7.1'!L13+'7.1'!M13</f>
        <v>0</v>
      </c>
      <c r="F26" s="289">
        <f t="shared" si="5"/>
        <v>17893.116132999996</v>
      </c>
    </row>
    <row r="27" spans="1:6" x14ac:dyDescent="0.2">
      <c r="A27" s="192" t="s">
        <v>289</v>
      </c>
      <c r="B27" s="156">
        <f>+B26-B25</f>
        <v>174.58649999999398</v>
      </c>
      <c r="C27" s="156">
        <f t="shared" ref="C27:F27" si="6">+C26-C25</f>
        <v>-74.578797999999551</v>
      </c>
      <c r="D27" s="289">
        <f t="shared" si="6"/>
        <v>-2908.080934000001</v>
      </c>
      <c r="E27" s="289">
        <f t="shared" si="6"/>
        <v>-12184.177034</v>
      </c>
      <c r="F27" s="289">
        <f t="shared" si="6"/>
        <v>-14992.25026600001</v>
      </c>
    </row>
    <row r="28" spans="1:6" x14ac:dyDescent="0.2">
      <c r="A28" s="194" t="s">
        <v>289</v>
      </c>
      <c r="B28" s="160">
        <f>+(B26-B25)/B25</f>
        <v>1.3357317544040364E-2</v>
      </c>
      <c r="C28" s="160">
        <f t="shared" ref="C28:F28" si="7">+(C26-C25)/C25</f>
        <v>-1.579178583140629E-2</v>
      </c>
      <c r="D28" s="292">
        <f t="shared" si="7"/>
        <v>-1</v>
      </c>
      <c r="E28" s="292">
        <f t="shared" si="7"/>
        <v>-1</v>
      </c>
      <c r="F28" s="292">
        <f t="shared" si="7"/>
        <v>-0.45589427479986666</v>
      </c>
    </row>
    <row r="32" spans="1:6" x14ac:dyDescent="0.2">
      <c r="A32" s="194" t="s">
        <v>5</v>
      </c>
      <c r="B32" s="153" t="s">
        <v>42</v>
      </c>
      <c r="C32" s="153" t="s">
        <v>43</v>
      </c>
      <c r="D32" s="153" t="s">
        <v>44</v>
      </c>
      <c r="E32" s="153" t="s">
        <v>45</v>
      </c>
      <c r="F32" s="153" t="s">
        <v>7</v>
      </c>
    </row>
    <row r="33" spans="1:6" x14ac:dyDescent="0.2">
      <c r="A33" s="192" t="s">
        <v>285</v>
      </c>
      <c r="B33" s="193">
        <v>8000.2277954508227</v>
      </c>
      <c r="C33" s="193">
        <v>2947.9774611584162</v>
      </c>
      <c r="D33" s="193">
        <v>1375.0624167794851</v>
      </c>
      <c r="E33" s="193">
        <v>6345.6836996429729</v>
      </c>
      <c r="F33" s="156">
        <f t="shared" ref="F33:F34" si="8">SUM(B33:E33)</f>
        <v>18668.951373031698</v>
      </c>
    </row>
    <row r="34" spans="1:6" x14ac:dyDescent="0.2">
      <c r="A34" s="192" t="s">
        <v>286</v>
      </c>
      <c r="B34" s="193">
        <v>7761.4412209729589</v>
      </c>
      <c r="C34" s="193">
        <v>2666.4454051244275</v>
      </c>
      <c r="D34" s="193">
        <v>1502.5578261458868</v>
      </c>
      <c r="E34" s="193">
        <v>6727.5190452424795</v>
      </c>
      <c r="F34" s="156">
        <f t="shared" si="8"/>
        <v>18657.963497485754</v>
      </c>
    </row>
    <row r="35" spans="1:6" x14ac:dyDescent="0.2">
      <c r="A35" s="192" t="s">
        <v>287</v>
      </c>
      <c r="B35" s="193">
        <v>8891.9809219999988</v>
      </c>
      <c r="C35" s="193">
        <v>3340.5134649999991</v>
      </c>
      <c r="D35" s="193">
        <v>1333.2217679999999</v>
      </c>
      <c r="E35" s="193">
        <v>6446.5769939999973</v>
      </c>
      <c r="F35" s="156">
        <f t="shared" ref="F35:F40" si="9">SUM(B35:E35)</f>
        <v>20012.293148999997</v>
      </c>
    </row>
    <row r="36" spans="1:6" x14ac:dyDescent="0.2">
      <c r="A36" s="192" t="s">
        <v>288</v>
      </c>
      <c r="B36" s="193">
        <v>7390.9582169999985</v>
      </c>
      <c r="C36" s="193">
        <v>2754.0628879999995</v>
      </c>
      <c r="D36" s="193">
        <v>1384.4316569999996</v>
      </c>
      <c r="E36" s="193">
        <v>5576.0934020000022</v>
      </c>
      <c r="F36" s="156">
        <f t="shared" si="9"/>
        <v>17105.546163999999</v>
      </c>
    </row>
    <row r="37" spans="1:6" x14ac:dyDescent="0.2">
      <c r="A37" s="192" t="s">
        <v>306</v>
      </c>
      <c r="B37" s="193">
        <v>6707.7180779999999</v>
      </c>
      <c r="C37" s="193">
        <v>2778.9903609999997</v>
      </c>
      <c r="D37" s="193">
        <v>1044.651339</v>
      </c>
      <c r="E37" s="193">
        <v>5311.0865730000005</v>
      </c>
      <c r="F37" s="156">
        <f t="shared" si="9"/>
        <v>15842.446351000001</v>
      </c>
    </row>
    <row r="38" spans="1:6" x14ac:dyDescent="0.2">
      <c r="A38" s="192" t="s">
        <v>317</v>
      </c>
      <c r="B38" s="193">
        <v>6487.5884129999977</v>
      </c>
      <c r="C38" s="193">
        <v>2082.5843759999984</v>
      </c>
      <c r="D38" s="193">
        <v>1051.9801230000003</v>
      </c>
      <c r="E38" s="193">
        <v>5577.5144519999967</v>
      </c>
      <c r="F38" s="156">
        <f t="shared" si="9"/>
        <v>15199.667363999994</v>
      </c>
    </row>
    <row r="39" spans="1:6" x14ac:dyDescent="0.2">
      <c r="A39" s="192" t="s">
        <v>322</v>
      </c>
      <c r="B39" s="193">
        <v>7162.1390429999983</v>
      </c>
      <c r="C39" s="193">
        <v>2426.3267040000005</v>
      </c>
      <c r="D39" s="193">
        <v>1163.2780300000004</v>
      </c>
      <c r="E39" s="193">
        <v>5820.0814640000008</v>
      </c>
      <c r="F39" s="156">
        <f t="shared" si="9"/>
        <v>16571.825240999999</v>
      </c>
    </row>
    <row r="40" spans="1:6" x14ac:dyDescent="0.2">
      <c r="A40" s="192" t="s">
        <v>326</v>
      </c>
      <c r="B40" s="193">
        <f>+'7.1'!B14+'7.1'!C14+'7.1'!D14</f>
        <v>7267.3442600000053</v>
      </c>
      <c r="C40" s="193">
        <f>+'7.1'!E14+'7.1'!F14+'7.1'!G14</f>
        <v>2404.2148939999997</v>
      </c>
      <c r="D40" s="291">
        <f>+'7.1'!H14+'7.1'!I14+'7.1'!J14</f>
        <v>0</v>
      </c>
      <c r="E40" s="291">
        <f>+'7.1'!K14+'7.1'!L14+'7.1'!M14</f>
        <v>0</v>
      </c>
      <c r="F40" s="289">
        <f t="shared" si="9"/>
        <v>9671.5591540000059</v>
      </c>
    </row>
    <row r="41" spans="1:6" x14ac:dyDescent="0.2">
      <c r="A41" s="192" t="s">
        <v>289</v>
      </c>
      <c r="B41" s="156">
        <f>+B40-B39</f>
        <v>105.205217000007</v>
      </c>
      <c r="C41" s="156">
        <f t="shared" ref="C41:F41" si="10">+C40-C39</f>
        <v>-22.111810000000787</v>
      </c>
      <c r="D41" s="289">
        <f t="shared" si="10"/>
        <v>-1163.2780300000004</v>
      </c>
      <c r="E41" s="289">
        <f t="shared" si="10"/>
        <v>-5820.0814640000008</v>
      </c>
      <c r="F41" s="289">
        <f t="shared" si="10"/>
        <v>-6900.2660869999927</v>
      </c>
    </row>
    <row r="42" spans="1:6" x14ac:dyDescent="0.2">
      <c r="A42" s="194" t="s">
        <v>289</v>
      </c>
      <c r="B42" s="160">
        <f>+(B40-B39)/B39</f>
        <v>1.4689077713847313E-2</v>
      </c>
      <c r="C42" s="160">
        <f t="shared" ref="C42:F42" si="11">+(C40-C39)/C39</f>
        <v>-9.1132863367277116E-3</v>
      </c>
      <c r="D42" s="292">
        <f t="shared" si="11"/>
        <v>-1</v>
      </c>
      <c r="E42" s="292">
        <f t="shared" si="11"/>
        <v>-1</v>
      </c>
      <c r="F42" s="292">
        <f t="shared" si="11"/>
        <v>-0.41638540031958532</v>
      </c>
    </row>
  </sheetData>
  <pageMargins left="0.31496062992125984" right="0.31496062992125984" top="0.35433070866141736" bottom="0.35433070866141736" header="0.31496062992125984" footer="0.19685039370078741"/>
  <pageSetup paperSize="9" orientation="landscape" r:id="rId1"/>
  <headerFooter differentFirst="1" scaleWithDoc="0">
    <oddFooter>&amp;C&amp;"Calibri,Obyčejné"&amp;9&amp;P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48"/>
  <dimension ref="A1:I23"/>
  <sheetViews>
    <sheetView showGridLines="0" zoomScaleNormal="100" zoomScaleSheetLayoutView="100" workbookViewId="0">
      <selection activeCell="F26" sqref="F26"/>
    </sheetView>
  </sheetViews>
  <sheetFormatPr defaultRowHeight="12.75" x14ac:dyDescent="0.2"/>
  <cols>
    <col min="1" max="1" width="31.28515625" customWidth="1"/>
    <col min="2" max="3" width="9.7109375" customWidth="1"/>
    <col min="4" max="4" width="10.5703125" customWidth="1"/>
    <col min="10" max="10" width="20.7109375" customWidth="1"/>
    <col min="11" max="11" width="15.28515625" customWidth="1"/>
  </cols>
  <sheetData>
    <row r="1" spans="1:9" ht="18" x14ac:dyDescent="0.25">
      <c r="A1" s="185" t="s">
        <v>291</v>
      </c>
      <c r="I1" s="188" t="str">
        <f>'3'!N1</f>
        <v>IV. čtvrtletí 2023</v>
      </c>
    </row>
    <row r="2" spans="1:9" ht="6" customHeight="1" x14ac:dyDescent="0.2"/>
    <row r="3" spans="1:9" ht="36" x14ac:dyDescent="0.2">
      <c r="A3" s="126"/>
      <c r="B3" s="167" t="s">
        <v>341</v>
      </c>
      <c r="C3" s="167" t="s">
        <v>342</v>
      </c>
      <c r="D3" s="167" t="s">
        <v>327</v>
      </c>
      <c r="E3" s="167" t="s">
        <v>168</v>
      </c>
    </row>
    <row r="4" spans="1:9" x14ac:dyDescent="0.2">
      <c r="A4" s="128" t="s">
        <v>193</v>
      </c>
      <c r="B4" s="152">
        <f>SUM(B5:B20)</f>
        <v>15923.418078000001</v>
      </c>
      <c r="C4" s="152">
        <f>SUM(C5:C20)</f>
        <v>16017.500637000001</v>
      </c>
      <c r="D4" s="152">
        <f t="shared" ref="D4:D20" si="0">+B4-C4</f>
        <v>-94.082559000000401</v>
      </c>
      <c r="E4" s="163">
        <f t="shared" ref="E4:E20" si="1">+B4/C4-1</f>
        <v>-5.8737353056613761E-3</v>
      </c>
    </row>
    <row r="5" spans="1:9" x14ac:dyDescent="0.2">
      <c r="A5" s="127" t="s">
        <v>40</v>
      </c>
      <c r="B5" s="149">
        <f>+'9'!L6</f>
        <v>4642.8951850000003</v>
      </c>
      <c r="C5" s="149">
        <v>4943.4250060000004</v>
      </c>
      <c r="D5" s="149">
        <f t="shared" si="0"/>
        <v>-300.52982100000008</v>
      </c>
      <c r="E5" s="196">
        <f t="shared" si="1"/>
        <v>-6.0793846500197146E-2</v>
      </c>
      <c r="I5" s="122"/>
    </row>
    <row r="6" spans="1:9" x14ac:dyDescent="0.2">
      <c r="A6" s="127" t="s">
        <v>39</v>
      </c>
      <c r="B6" s="149">
        <f>+'9'!L7</f>
        <v>379.24276399999997</v>
      </c>
      <c r="C6" s="149">
        <v>397.65643699999993</v>
      </c>
      <c r="D6" s="149">
        <f t="shared" si="0"/>
        <v>-18.41367299999996</v>
      </c>
      <c r="E6" s="196">
        <f t="shared" si="1"/>
        <v>-4.6305482035991719E-2</v>
      </c>
      <c r="I6" s="122"/>
    </row>
    <row r="7" spans="1:9" x14ac:dyDescent="0.2">
      <c r="A7" s="127" t="s">
        <v>38</v>
      </c>
      <c r="B7" s="149">
        <f>+'9'!L8</f>
        <v>957.14670899999999</v>
      </c>
      <c r="C7" s="149">
        <v>795.80951800000003</v>
      </c>
      <c r="D7" s="149">
        <f t="shared" si="0"/>
        <v>161.33719099999996</v>
      </c>
      <c r="E7" s="196">
        <f t="shared" si="1"/>
        <v>0.20273342722196497</v>
      </c>
      <c r="I7" s="122"/>
    </row>
    <row r="8" spans="1:9" x14ac:dyDescent="0.2">
      <c r="A8" s="127" t="s">
        <v>60</v>
      </c>
      <c r="B8" s="149">
        <f>+'9'!L9</f>
        <v>0</v>
      </c>
      <c r="C8" s="149">
        <v>0</v>
      </c>
      <c r="D8" s="149">
        <f t="shared" si="0"/>
        <v>0</v>
      </c>
      <c r="E8" s="196">
        <v>0</v>
      </c>
      <c r="I8" s="122"/>
    </row>
    <row r="9" spans="1:9" x14ac:dyDescent="0.2">
      <c r="A9" s="127" t="s">
        <v>61</v>
      </c>
      <c r="B9" s="149">
        <f>+'9'!L10</f>
        <v>0</v>
      </c>
      <c r="C9" s="149">
        <v>0</v>
      </c>
      <c r="D9" s="149">
        <f t="shared" si="0"/>
        <v>0</v>
      </c>
      <c r="E9" s="196">
        <v>0</v>
      </c>
      <c r="I9" s="122"/>
    </row>
    <row r="10" spans="1:9" x14ac:dyDescent="0.2">
      <c r="A10" s="127" t="s">
        <v>62</v>
      </c>
      <c r="B10" s="149">
        <f>+'9'!L11</f>
        <v>0</v>
      </c>
      <c r="C10" s="149">
        <v>0</v>
      </c>
      <c r="D10" s="149">
        <f t="shared" si="0"/>
        <v>0</v>
      </c>
      <c r="E10" s="196">
        <v>0</v>
      </c>
      <c r="I10" s="122"/>
    </row>
    <row r="11" spans="1:9" x14ac:dyDescent="0.2">
      <c r="A11" s="127" t="s">
        <v>37</v>
      </c>
      <c r="B11" s="149">
        <f>+'9'!L12</f>
        <v>6743.2017790000009</v>
      </c>
      <c r="C11" s="149">
        <v>6451.1856150000003</v>
      </c>
      <c r="D11" s="149">
        <f t="shared" si="0"/>
        <v>292.01616400000057</v>
      </c>
      <c r="E11" s="196">
        <f t="shared" si="1"/>
        <v>4.5265503339575019E-2</v>
      </c>
      <c r="I11" s="122"/>
    </row>
    <row r="12" spans="1:9" x14ac:dyDescent="0.2">
      <c r="A12" s="127" t="s">
        <v>72</v>
      </c>
      <c r="B12" s="149">
        <f>+'9'!L13</f>
        <v>0</v>
      </c>
      <c r="C12" s="149">
        <v>0</v>
      </c>
      <c r="D12" s="149">
        <f t="shared" si="0"/>
        <v>0</v>
      </c>
      <c r="E12" s="196">
        <v>0</v>
      </c>
      <c r="I12" s="122"/>
    </row>
    <row r="13" spans="1:9" x14ac:dyDescent="0.2">
      <c r="A13" s="127" t="s">
        <v>36</v>
      </c>
      <c r="B13" s="149">
        <f>+'9'!L14</f>
        <v>0</v>
      </c>
      <c r="C13" s="149">
        <v>0</v>
      </c>
      <c r="D13" s="149">
        <f t="shared" si="0"/>
        <v>0</v>
      </c>
      <c r="E13" s="196">
        <v>0</v>
      </c>
      <c r="I13" s="122"/>
    </row>
    <row r="14" spans="1:9" x14ac:dyDescent="0.2">
      <c r="A14" s="127" t="s">
        <v>35</v>
      </c>
      <c r="B14" s="149">
        <f>+'9'!L15</f>
        <v>252.140423</v>
      </c>
      <c r="C14" s="149">
        <v>226.741435</v>
      </c>
      <c r="D14" s="149">
        <f t="shared" si="0"/>
        <v>25.398988000000003</v>
      </c>
      <c r="E14" s="196">
        <f t="shared" si="1"/>
        <v>0.11201740872814003</v>
      </c>
      <c r="I14" s="122"/>
    </row>
    <row r="15" spans="1:9" x14ac:dyDescent="0.2">
      <c r="A15" s="127" t="s">
        <v>34</v>
      </c>
      <c r="B15" s="149">
        <f>+'9'!L16</f>
        <v>26.971222999999998</v>
      </c>
      <c r="C15" s="149">
        <v>1.4764709999999999</v>
      </c>
      <c r="D15" s="149">
        <f t="shared" si="0"/>
        <v>25.494751999999998</v>
      </c>
      <c r="E15" s="196">
        <f>+B15/C15-1</f>
        <v>17.267357096753003</v>
      </c>
      <c r="I15" s="122"/>
    </row>
    <row r="16" spans="1:9" x14ac:dyDescent="0.2">
      <c r="A16" s="127" t="s">
        <v>33</v>
      </c>
      <c r="B16" s="149">
        <f>+'9'!L17</f>
        <v>649.37316199999998</v>
      </c>
      <c r="C16" s="149">
        <v>721.41451799999993</v>
      </c>
      <c r="D16" s="149">
        <f t="shared" si="0"/>
        <v>-72.041355999999951</v>
      </c>
      <c r="E16" s="196">
        <f t="shared" si="1"/>
        <v>-9.9861250643697108E-2</v>
      </c>
    </row>
    <row r="17" spans="1:5" x14ac:dyDescent="0.2">
      <c r="A17" s="127" t="s">
        <v>32</v>
      </c>
      <c r="B17" s="149">
        <f>+'9'!L18</f>
        <v>881.8658200000001</v>
      </c>
      <c r="C17" s="149">
        <v>948.12634600000013</v>
      </c>
      <c r="D17" s="149">
        <f t="shared" si="0"/>
        <v>-66.260526000000027</v>
      </c>
      <c r="E17" s="196">
        <f t="shared" si="1"/>
        <v>-6.988575550035403E-2</v>
      </c>
    </row>
    <row r="18" spans="1:5" x14ac:dyDescent="0.2">
      <c r="A18" s="127" t="s">
        <v>3</v>
      </c>
      <c r="B18" s="149">
        <f>+'9'!L19</f>
        <v>0</v>
      </c>
      <c r="C18" s="149">
        <v>0</v>
      </c>
      <c r="D18" s="149">
        <f t="shared" si="0"/>
        <v>0</v>
      </c>
      <c r="E18" s="196">
        <v>0</v>
      </c>
    </row>
    <row r="19" spans="1:5" x14ac:dyDescent="0.2">
      <c r="A19" s="127" t="s">
        <v>31</v>
      </c>
      <c r="B19" s="149">
        <f>+'9'!L20</f>
        <v>4.3477290000000002</v>
      </c>
      <c r="C19" s="149">
        <v>5.3013909999999989</v>
      </c>
      <c r="D19" s="149">
        <f t="shared" si="0"/>
        <v>-0.95366199999999868</v>
      </c>
      <c r="E19" s="196">
        <f t="shared" si="1"/>
        <v>-0.17988901403424096</v>
      </c>
    </row>
    <row r="20" spans="1:5" x14ac:dyDescent="0.2">
      <c r="A20" s="127" t="s">
        <v>30</v>
      </c>
      <c r="B20" s="149">
        <f>+'9'!L21</f>
        <v>1386.2332840000004</v>
      </c>
      <c r="C20" s="149">
        <v>1526.3639000000007</v>
      </c>
      <c r="D20" s="149">
        <f t="shared" si="0"/>
        <v>-140.13061600000037</v>
      </c>
      <c r="E20" s="196">
        <f t="shared" si="1"/>
        <v>-9.1806820116749566E-2</v>
      </c>
    </row>
    <row r="21" spans="1:5" s="68" customFormat="1" ht="11.25" x14ac:dyDescent="0.2">
      <c r="E21" s="82"/>
    </row>
    <row r="23" spans="1:5" x14ac:dyDescent="0.2">
      <c r="B23" s="121"/>
    </row>
  </sheetData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1856E-3896-43B4-932C-7BF58042E86D}">
  <sheetPr>
    <tabColor rgb="FF92D050"/>
  </sheetPr>
  <dimension ref="A1:D49"/>
  <sheetViews>
    <sheetView showGridLines="0" zoomScaleNormal="100" zoomScaleSheetLayoutView="100" workbookViewId="0">
      <selection activeCell="E32" sqref="E32"/>
    </sheetView>
  </sheetViews>
  <sheetFormatPr defaultColWidth="9.140625" defaultRowHeight="14.25" x14ac:dyDescent="0.2"/>
  <cols>
    <col min="1" max="1" width="56.42578125" style="230" customWidth="1"/>
    <col min="2" max="4" width="12.7109375" style="230" customWidth="1"/>
    <col min="5" max="16384" width="9.140625" style="230"/>
  </cols>
  <sheetData>
    <row r="1" spans="1:4" ht="20.25" x14ac:dyDescent="0.2">
      <c r="A1" s="229" t="s">
        <v>337</v>
      </c>
      <c r="D1" s="231"/>
    </row>
    <row r="2" spans="1:4" ht="15" x14ac:dyDescent="0.2">
      <c r="C2" s="296" t="s">
        <v>168</v>
      </c>
      <c r="D2" s="296"/>
    </row>
    <row r="3" spans="1:4" ht="15" x14ac:dyDescent="0.25">
      <c r="A3" s="232" t="s">
        <v>299</v>
      </c>
      <c r="B3" s="233">
        <f>+'10.1'!C14</f>
        <v>25809.420566999994</v>
      </c>
      <c r="C3" s="233">
        <f>+'10.1'!C15</f>
        <v>-216.3224840000039</v>
      </c>
      <c r="D3" s="234">
        <f>+'10.1'!C16</f>
        <v>-8.3118658159384261E-3</v>
      </c>
    </row>
    <row r="4" spans="1:4" x14ac:dyDescent="0.2">
      <c r="A4" s="235" t="str">
        <f>+'5.4'!B4</f>
        <v>Duben</v>
      </c>
      <c r="B4" s="236">
        <f>INDEX('3'!$B$6:$M$6,,MATCH('2'!A4,'3'!$B$4:$M$4,0))</f>
        <v>10770.088351999995</v>
      </c>
      <c r="C4" s="236">
        <f>+'10.2'!E14</f>
        <v>640.85993799999596</v>
      </c>
      <c r="D4" s="237">
        <f>+'10.2'!E15</f>
        <v>6.3268386475937161E-2</v>
      </c>
    </row>
    <row r="5" spans="1:4" x14ac:dyDescent="0.2">
      <c r="A5" s="235" t="str">
        <f>+'5.4'!C4</f>
        <v>Květen</v>
      </c>
      <c r="B5" s="236">
        <f>INDEX('3'!$B$6:$M$6,,MATCH('2'!A5,'3'!$B$4:$M$4,0))</f>
        <v>8262.3585049999983</v>
      </c>
      <c r="C5" s="236">
        <f>+'10.2'!F14</f>
        <v>-812.22735400000056</v>
      </c>
      <c r="D5" s="237">
        <f>+'10.2'!F15</f>
        <v>-8.9505721431292554E-2</v>
      </c>
    </row>
    <row r="6" spans="1:4" x14ac:dyDescent="0.2">
      <c r="A6" s="235" t="str">
        <f>+'5.4'!D4</f>
        <v>Červen</v>
      </c>
      <c r="B6" s="236">
        <f>INDEX('3'!$B$6:$M$6,,MATCH('2'!A6,'3'!$B$4:$M$4,0))</f>
        <v>6776.9737100000002</v>
      </c>
      <c r="C6" s="236">
        <f>+'10.2'!G14</f>
        <v>-44.95506800000021</v>
      </c>
      <c r="D6" s="237">
        <f>+'10.2'!G15</f>
        <v>-6.5897885279857446E-3</v>
      </c>
    </row>
    <row r="7" spans="1:4" ht="7.5" customHeight="1" x14ac:dyDescent="0.2">
      <c r="B7" s="236"/>
    </row>
    <row r="8" spans="1:4" x14ac:dyDescent="0.2">
      <c r="A8" s="235" t="s">
        <v>293</v>
      </c>
      <c r="B8" s="236"/>
    </row>
    <row r="9" spans="1:4" x14ac:dyDescent="0.2">
      <c r="A9" s="235" t="s">
        <v>40</v>
      </c>
      <c r="B9" s="236">
        <f>+VLOOKUP(A9,'10.3'!$A$5:$B$20,2,FALSE)</f>
        <v>6379.461702999999</v>
      </c>
      <c r="C9" s="236">
        <f>+VLOOKUP(A9,'10.3'!$A$4:$E$20,4,FALSE)</f>
        <v>-184.06127799999922</v>
      </c>
      <c r="D9" s="237">
        <f>+VLOOKUP(A9,'10.3'!$A$4:$E$20,5,FALSE)</f>
        <v>-2.8043061406628378E-2</v>
      </c>
    </row>
    <row r="10" spans="1:4" x14ac:dyDescent="0.2">
      <c r="A10" s="235" t="s">
        <v>38</v>
      </c>
      <c r="B10" s="236">
        <f>+VLOOKUP(A10,'10.3'!$A$5:$B$20,2,FALSE)</f>
        <v>1275.6500449999999</v>
      </c>
      <c r="C10" s="236">
        <f>+VLOOKUP(A10,'10.3'!$A$4:$E$20,4,FALSE)</f>
        <v>112.03154099999983</v>
      </c>
      <c r="D10" s="237">
        <f>+VLOOKUP(A10,'10.3'!$A$4:$E$20,5,FALSE)</f>
        <v>9.6278583242605187E-2</v>
      </c>
    </row>
    <row r="11" spans="1:4" x14ac:dyDescent="0.2">
      <c r="A11" s="235" t="s">
        <v>37</v>
      </c>
      <c r="B11" s="236">
        <f>+VLOOKUP(A11,'10.3'!$A$5:$B$20,2,FALSE)</f>
        <v>8147.8960349999988</v>
      </c>
      <c r="C11" s="236">
        <f>+VLOOKUP(A11,'10.3'!$A$4:$E$20,4,FALSE)</f>
        <v>190.03124099999968</v>
      </c>
      <c r="D11" s="237">
        <f>+VLOOKUP(A11,'10.3'!$A$4:$E$20,5,FALSE)</f>
        <v>2.387967701377347E-2</v>
      </c>
    </row>
    <row r="12" spans="1:4" x14ac:dyDescent="0.2">
      <c r="A12" s="235" t="s">
        <v>30</v>
      </c>
      <c r="B12" s="236">
        <f>+VLOOKUP(A12,'10.3'!$A$5:$B$20,2,FALSE)</f>
        <v>4391.5040469999985</v>
      </c>
      <c r="C12" s="236">
        <f>+VLOOKUP(A12,'10.3'!$A$4:$E$20,4,FALSE)</f>
        <v>-132.23969727939402</v>
      </c>
      <c r="D12" s="237">
        <f>+VLOOKUP(A12,'10.3'!$A$4:$E$20,5,FALSE)</f>
        <v>-2.9232358142881276E-2</v>
      </c>
    </row>
    <row r="13" spans="1:4" ht="7.5" customHeight="1" x14ac:dyDescent="0.2">
      <c r="A13" s="235"/>
      <c r="B13" s="236"/>
      <c r="C13" s="236"/>
      <c r="D13" s="238"/>
    </row>
    <row r="14" spans="1:4" x14ac:dyDescent="0.2">
      <c r="A14" s="235" t="s">
        <v>294</v>
      </c>
      <c r="B14" s="236"/>
      <c r="C14" s="236"/>
      <c r="D14" s="238"/>
    </row>
    <row r="15" spans="1:4" x14ac:dyDescent="0.2">
      <c r="A15" s="235" t="s">
        <v>104</v>
      </c>
      <c r="B15" s="236">
        <f>+VLOOKUP(A15,'10.3'!$A$25:$B$38,2,FALSE)</f>
        <v>4669.9112290000003</v>
      </c>
      <c r="C15" s="236">
        <f>+VLOOKUP(A15,'10.3'!$A$24:$E$38,4,FALSE)</f>
        <v>-215.84602099999847</v>
      </c>
      <c r="D15" s="237">
        <f>+VLOOKUP(A15,'10.3'!$A$24:$E$38,5,FALSE)</f>
        <v>-4.4178621645600269E-2</v>
      </c>
    </row>
    <row r="16" spans="1:4" x14ac:dyDescent="0.2">
      <c r="A16" s="235" t="s">
        <v>108</v>
      </c>
      <c r="B16" s="236">
        <f>+VLOOKUP(A16,'10.3'!$A$25:$B$38,2,FALSE)</f>
        <v>4040.7549139999987</v>
      </c>
      <c r="C16" s="236">
        <f>+VLOOKUP(A16,'10.3'!$A$24:$E$38,4,FALSE)</f>
        <v>53.065113999999539</v>
      </c>
      <c r="D16" s="237">
        <f>+VLOOKUP(A16,'10.3'!$A$24:$E$38,5,FALSE)</f>
        <v>1.3307232172371952E-2</v>
      </c>
    </row>
    <row r="17" spans="1:4" x14ac:dyDescent="0.2">
      <c r="A17" s="235" t="s">
        <v>109</v>
      </c>
      <c r="B17" s="236">
        <f>+VLOOKUP(A17,'10.3'!$A$25:$B$38,2,FALSE)</f>
        <v>6925.3322420000004</v>
      </c>
      <c r="C17" s="236">
        <f>+VLOOKUP(A17,'10.3'!$A$24:$E$38,4,FALSE)</f>
        <v>255.48133400000006</v>
      </c>
      <c r="D17" s="237">
        <f>+VLOOKUP(A17,'10.3'!$A$24:$E$38,5,FALSE)</f>
        <v>3.8303904768481223E-2</v>
      </c>
    </row>
    <row r="18" spans="1:4" x14ac:dyDescent="0.2">
      <c r="A18" s="235"/>
      <c r="B18" s="236"/>
      <c r="C18" s="236"/>
      <c r="D18" s="238"/>
    </row>
    <row r="19" spans="1:4" ht="7.5" customHeight="1" x14ac:dyDescent="0.2">
      <c r="B19" s="236"/>
    </row>
    <row r="20" spans="1:4" ht="15" x14ac:dyDescent="0.25">
      <c r="A20" s="232" t="s">
        <v>300</v>
      </c>
      <c r="B20" s="239">
        <f>+'10.1'!C26</f>
        <v>12703.651088000001</v>
      </c>
      <c r="C20" s="239">
        <f>+'10.1'!C27</f>
        <v>211.36004200000025</v>
      </c>
      <c r="D20" s="240">
        <f>+'10.1'!C28</f>
        <v>1.6919237730030089E-2</v>
      </c>
    </row>
    <row r="21" spans="1:4" x14ac:dyDescent="0.2">
      <c r="A21" s="235" t="str">
        <f>+'5.4'!B4</f>
        <v>Duben</v>
      </c>
      <c r="B21" s="236">
        <f>+'10.2'!E25</f>
        <v>6174.8929130000015</v>
      </c>
      <c r="C21" s="236">
        <f>+'10.2'!E26</f>
        <v>789.19711100000131</v>
      </c>
      <c r="D21" s="237">
        <f>+'10.2'!E27</f>
        <v>0.14653577550869654</v>
      </c>
    </row>
    <row r="22" spans="1:4" x14ac:dyDescent="0.2">
      <c r="A22" s="235" t="str">
        <f>+'5.4'!C4</f>
        <v>Květen</v>
      </c>
      <c r="B22" s="236">
        <f>+'10.2'!F25</f>
        <v>3861.0886369999998</v>
      </c>
      <c r="C22" s="236">
        <f>+'10.2'!F26</f>
        <v>-570.29486199999974</v>
      </c>
      <c r="D22" s="237">
        <f>+'10.2'!F27</f>
        <v>-0.12869454023302077</v>
      </c>
    </row>
    <row r="23" spans="1:4" x14ac:dyDescent="0.2">
      <c r="A23" s="235" t="str">
        <f>+'5.4'!D4</f>
        <v>Červen</v>
      </c>
      <c r="B23" s="236">
        <f>+'10.2'!G25</f>
        <v>2667.6695380000006</v>
      </c>
      <c r="C23" s="236">
        <f>+'10.2'!G26</f>
        <v>-7.5422069999995074</v>
      </c>
      <c r="D23" s="237">
        <f>+'10.2'!G27</f>
        <v>-2.8192934686743863E-3</v>
      </c>
    </row>
    <row r="24" spans="1:4" ht="7.5" customHeight="1" x14ac:dyDescent="0.2"/>
    <row r="25" spans="1:4" x14ac:dyDescent="0.2">
      <c r="A25" s="235" t="s">
        <v>295</v>
      </c>
    </row>
    <row r="26" spans="1:4" x14ac:dyDescent="0.2">
      <c r="A26" s="235" t="s">
        <v>40</v>
      </c>
      <c r="B26" s="236">
        <f>+VLOOKUP(A26,'10.3'!$G$5:$H$20,2,FALSE)</f>
        <v>1961.696502</v>
      </c>
      <c r="C26" s="236">
        <f>+VLOOKUP(A26,'10.3'!$G$4:$K$20,4,FALSE)</f>
        <v>-42.125627000000122</v>
      </c>
      <c r="D26" s="237">
        <f>+VLOOKUP(A26,'10.3'!$G$4:$K$20,5,FALSE)</f>
        <v>-2.102263788304537E-2</v>
      </c>
    </row>
    <row r="27" spans="1:4" x14ac:dyDescent="0.2">
      <c r="A27" s="235" t="s">
        <v>38</v>
      </c>
      <c r="B27" s="236">
        <f>+VLOOKUP(A27,'10.3'!$G$5:$H$20,2,FALSE)</f>
        <v>756.71376200000009</v>
      </c>
      <c r="C27" s="236">
        <f>+VLOOKUP(A27,'10.3'!$G$4:$K$20,4,FALSE)</f>
        <v>60.336352000000147</v>
      </c>
      <c r="D27" s="237">
        <f>+VLOOKUP(A27,'10.3'!$G$4:$K$20,5,FALSE)</f>
        <v>8.6643178158234857E-2</v>
      </c>
    </row>
    <row r="28" spans="1:4" x14ac:dyDescent="0.2">
      <c r="A28" s="235" t="s">
        <v>37</v>
      </c>
      <c r="B28" s="236">
        <f>+VLOOKUP(A28,'10.3'!$G$5:$H$20,2,FALSE)</f>
        <v>5000.1410729999998</v>
      </c>
      <c r="C28" s="236">
        <f>+VLOOKUP(A28,'10.3'!$G$4:$K$20,4,FALSE)</f>
        <v>235.19730099999924</v>
      </c>
      <c r="D28" s="237">
        <f>+VLOOKUP(A28,'10.3'!$G$4:$K$20,5,FALSE)</f>
        <v>4.9359932090295988E-2</v>
      </c>
    </row>
    <row r="29" spans="1:4" x14ac:dyDescent="0.2">
      <c r="A29" s="235" t="s">
        <v>30</v>
      </c>
      <c r="B29" s="236">
        <f>+VLOOKUP(A29,'10.3'!$G$5:$H$20,2,FALSE)</f>
        <v>3181.1737900000016</v>
      </c>
      <c r="C29" s="236">
        <f>+VLOOKUP(A29,'10.3'!$G$4:$K$20,4,FALSE)</f>
        <v>97.221490720608017</v>
      </c>
      <c r="D29" s="237">
        <f>+VLOOKUP(A29,'10.3'!$G$4:$K$20,5,FALSE)</f>
        <v>3.1524965786054793E-2</v>
      </c>
    </row>
    <row r="30" spans="1:4" ht="7.5" customHeight="1" x14ac:dyDescent="0.2"/>
    <row r="31" spans="1:4" x14ac:dyDescent="0.2">
      <c r="A31" s="235" t="s">
        <v>296</v>
      </c>
    </row>
    <row r="32" spans="1:4" x14ac:dyDescent="0.2">
      <c r="A32" s="235" t="s">
        <v>104</v>
      </c>
      <c r="B32" s="236">
        <f>+VLOOKUP(A32,'10.3'!$G$25:$H$38,2,FALSE)</f>
        <v>1672.0112220000001</v>
      </c>
      <c r="C32" s="236">
        <f>+VLOOKUP(A32,'10.3'!$G$24:$K$38,4,FALSE)</f>
        <v>13.71282400000041</v>
      </c>
      <c r="D32" s="237">
        <f>+VLOOKUP(A32,'10.3'!$G$24:$K$38,5,FALSE)</f>
        <v>8.2692138016529082E-3</v>
      </c>
    </row>
    <row r="33" spans="1:4" x14ac:dyDescent="0.2">
      <c r="A33" s="235" t="s">
        <v>108</v>
      </c>
      <c r="B33" s="236">
        <f>+VLOOKUP(A33,'10.3'!$G$25:$H$38,2,FALSE)</f>
        <v>3052.270074</v>
      </c>
      <c r="C33" s="236">
        <f>+VLOOKUP(A33,'10.3'!$G$24:$K$38,4,FALSE)</f>
        <v>145.00216800000044</v>
      </c>
      <c r="D33" s="237">
        <f>+VLOOKUP(A33,'10.3'!$G$24:$K$38,5,FALSE)</f>
        <v>4.9875750253612905E-2</v>
      </c>
    </row>
    <row r="34" spans="1:4" x14ac:dyDescent="0.2">
      <c r="A34" s="235" t="s">
        <v>109</v>
      </c>
      <c r="B34" s="236">
        <f>+VLOOKUP(A34,'10.3'!$G$25:$H$38,2,FALSE)</f>
        <v>2102.3052600000005</v>
      </c>
      <c r="C34" s="236">
        <f>+VLOOKUP(A34,'10.3'!$G$24:$K$38,4,FALSE)</f>
        <v>34.234482000000298</v>
      </c>
      <c r="D34" s="237">
        <f>+VLOOKUP(A34,'10.3'!$G$24:$K$38,5,FALSE)</f>
        <v>1.6553825122517241E-2</v>
      </c>
    </row>
    <row r="35" spans="1:4" ht="7.5" customHeight="1" x14ac:dyDescent="0.2"/>
    <row r="36" spans="1:4" ht="16.5" x14ac:dyDescent="0.3">
      <c r="A36" s="241" t="s">
        <v>301</v>
      </c>
      <c r="B36" s="239">
        <f>+'6'!E5</f>
        <v>36730.335630000001</v>
      </c>
    </row>
    <row r="37" spans="1:4" ht="7.5" customHeight="1" x14ac:dyDescent="0.2"/>
    <row r="38" spans="1:4" ht="15" x14ac:dyDescent="0.25">
      <c r="A38" s="232" t="s">
        <v>302</v>
      </c>
    </row>
    <row r="39" spans="1:4" x14ac:dyDescent="0.2">
      <c r="A39" s="235" t="s">
        <v>26</v>
      </c>
      <c r="B39" s="236">
        <f>+'10.4'!C12</f>
        <v>3089.7306860000003</v>
      </c>
      <c r="C39" s="236">
        <f>+'10.4'!C13</f>
        <v>316.11948499999926</v>
      </c>
      <c r="D39" s="237">
        <f>+'10.4'!C14</f>
        <v>0.11397397186960637</v>
      </c>
    </row>
    <row r="40" spans="1:4" x14ac:dyDescent="0.2">
      <c r="A40" s="235" t="s">
        <v>25</v>
      </c>
      <c r="B40" s="236">
        <f>+'10.4'!C26</f>
        <v>4648.0535119999995</v>
      </c>
      <c r="C40" s="236">
        <f>+'10.4'!C27</f>
        <v>-74.578797999999551</v>
      </c>
      <c r="D40" s="237">
        <f>+'10.4'!C28</f>
        <v>-1.579178583140629E-2</v>
      </c>
    </row>
    <row r="41" spans="1:4" x14ac:dyDescent="0.2">
      <c r="A41" s="235" t="s">
        <v>5</v>
      </c>
      <c r="B41" s="236">
        <f>+'10.4'!C40</f>
        <v>2404.2148939999997</v>
      </c>
      <c r="C41" s="236">
        <f>+'10.4'!C41</f>
        <v>-22.111810000000787</v>
      </c>
      <c r="D41" s="237">
        <f>+'10.4'!C42</f>
        <v>-9.1132863367277116E-3</v>
      </c>
    </row>
    <row r="42" spans="1:4" ht="7.5" customHeight="1" x14ac:dyDescent="0.2"/>
    <row r="43" spans="1:4" ht="15" x14ac:dyDescent="0.25">
      <c r="A43" s="232" t="s">
        <v>303</v>
      </c>
      <c r="B43" s="239">
        <f>+'10.5'!B4</f>
        <v>15923.418078000001</v>
      </c>
      <c r="C43" s="239">
        <f>+'10.5'!D4</f>
        <v>-94.082559000000401</v>
      </c>
      <c r="D43" s="240">
        <f>+'10.5'!E4</f>
        <v>-5.8737353056613761E-3</v>
      </c>
    </row>
    <row r="44" spans="1:4" ht="7.5" customHeight="1" x14ac:dyDescent="0.2"/>
    <row r="45" spans="1:4" x14ac:dyDescent="0.2">
      <c r="A45" s="235" t="s">
        <v>297</v>
      </c>
    </row>
    <row r="46" spans="1:4" x14ac:dyDescent="0.2">
      <c r="A46" s="235" t="s">
        <v>40</v>
      </c>
      <c r="B46" s="236">
        <f>+'9'!L6</f>
        <v>4642.8951850000003</v>
      </c>
      <c r="C46" s="236">
        <f>+VLOOKUP(A46,'10.5'!$A$4:$E$20,4,FALSE)</f>
        <v>-300.52982100000008</v>
      </c>
      <c r="D46" s="237">
        <f>+VLOOKUP(A46,'10.5'!$A$4:$E$20,5,FALSE)</f>
        <v>-6.0793846500197146E-2</v>
      </c>
    </row>
    <row r="47" spans="1:4" x14ac:dyDescent="0.2">
      <c r="A47" s="235" t="s">
        <v>38</v>
      </c>
      <c r="B47" s="236">
        <f>+'9'!L8</f>
        <v>957.14670899999999</v>
      </c>
      <c r="C47" s="236">
        <f>+VLOOKUP(A47,'10.5'!$A$4:$E$20,4,FALSE)</f>
        <v>161.33719099999996</v>
      </c>
      <c r="D47" s="237">
        <f>+VLOOKUP(A47,'10.5'!$A$4:$E$20,5,FALSE)</f>
        <v>0.20273342722196497</v>
      </c>
    </row>
    <row r="48" spans="1:4" x14ac:dyDescent="0.2">
      <c r="A48" s="235" t="s">
        <v>37</v>
      </c>
      <c r="B48" s="236">
        <f>+'9'!L12</f>
        <v>6743.2017790000009</v>
      </c>
      <c r="C48" s="236">
        <f>+VLOOKUP(A48,'10.5'!$A$4:$E$20,4,FALSE)</f>
        <v>292.01616400000057</v>
      </c>
      <c r="D48" s="237">
        <f>+VLOOKUP(A48,'10.5'!$A$4:$E$20,5,FALSE)</f>
        <v>4.5265503339575019E-2</v>
      </c>
    </row>
    <row r="49" spans="1:4" x14ac:dyDescent="0.2">
      <c r="A49" s="235" t="s">
        <v>30</v>
      </c>
      <c r="B49" s="236">
        <f>+'9'!L21</f>
        <v>1386.2332840000004</v>
      </c>
      <c r="C49" s="236">
        <f>+VLOOKUP(A49,'10.5'!$A$4:$E$20,4,FALSE)</f>
        <v>-140.13061600000037</v>
      </c>
      <c r="D49" s="237">
        <f>+VLOOKUP(A49,'10.5'!$A$4:$E$20,5,FALSE)</f>
        <v>-9.1806820116749566E-2</v>
      </c>
    </row>
  </sheetData>
  <mergeCells count="1">
    <mergeCell ref="C2:D2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4"/>
  <dimension ref="A1:R44"/>
  <sheetViews>
    <sheetView showGridLines="0" zoomScaleNormal="100" zoomScaleSheetLayoutView="100" workbookViewId="0">
      <selection activeCell="H9" sqref="H9:J9"/>
    </sheetView>
  </sheetViews>
  <sheetFormatPr defaultColWidth="9.140625" defaultRowHeight="12" x14ac:dyDescent="0.2"/>
  <cols>
    <col min="1" max="1" width="31.140625" style="60" customWidth="1"/>
    <col min="2" max="13" width="8.5703125" style="60" customWidth="1"/>
    <col min="14" max="14" width="10.140625" style="60" customWidth="1"/>
    <col min="15" max="15" width="8.42578125" style="60" customWidth="1"/>
    <col min="16" max="16" width="11.42578125" style="60" bestFit="1" customWidth="1"/>
    <col min="17" max="17" width="9.5703125" style="60" bestFit="1" customWidth="1"/>
    <col min="18" max="16384" width="9.140625" style="60"/>
  </cols>
  <sheetData>
    <row r="1" spans="1:18" s="67" customFormat="1" ht="20.25" x14ac:dyDescent="0.3">
      <c r="A1" s="135" t="s">
        <v>238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188" t="s">
        <v>307</v>
      </c>
    </row>
    <row r="2" spans="1:18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8" x14ac:dyDescent="0.2">
      <c r="A3" s="305">
        <v>2026</v>
      </c>
      <c r="B3" s="306" t="s">
        <v>42</v>
      </c>
      <c r="C3" s="307"/>
      <c r="D3" s="308"/>
      <c r="E3" s="306" t="s">
        <v>43</v>
      </c>
      <c r="F3" s="307"/>
      <c r="G3" s="308"/>
      <c r="H3" s="307" t="s">
        <v>44</v>
      </c>
      <c r="I3" s="307"/>
      <c r="J3" s="307"/>
      <c r="K3" s="306" t="s">
        <v>45</v>
      </c>
      <c r="L3" s="307"/>
      <c r="M3" s="308"/>
      <c r="N3" s="309" t="s">
        <v>7</v>
      </c>
      <c r="Q3" s="99"/>
      <c r="R3" s="99"/>
    </row>
    <row r="4" spans="1:18" x14ac:dyDescent="0.2">
      <c r="A4" s="305"/>
      <c r="B4" s="215" t="s">
        <v>8</v>
      </c>
      <c r="C4" s="153" t="s">
        <v>9</v>
      </c>
      <c r="D4" s="216" t="s">
        <v>10</v>
      </c>
      <c r="E4" s="215" t="s">
        <v>11</v>
      </c>
      <c r="F4" s="153" t="s">
        <v>12</v>
      </c>
      <c r="G4" s="216" t="s">
        <v>13</v>
      </c>
      <c r="H4" s="153" t="s">
        <v>14</v>
      </c>
      <c r="I4" s="153" t="s">
        <v>15</v>
      </c>
      <c r="J4" s="153" t="s">
        <v>16</v>
      </c>
      <c r="K4" s="215" t="s">
        <v>17</v>
      </c>
      <c r="L4" s="153" t="s">
        <v>18</v>
      </c>
      <c r="M4" s="216" t="s">
        <v>19</v>
      </c>
      <c r="N4" s="309"/>
    </row>
    <row r="5" spans="1:18" x14ac:dyDescent="0.2">
      <c r="A5" s="298" t="s">
        <v>59</v>
      </c>
      <c r="B5" s="299">
        <f>SUM(B6:D6)</f>
        <v>46998.810792999997</v>
      </c>
      <c r="C5" s="300"/>
      <c r="D5" s="301"/>
      <c r="E5" s="299">
        <f>SUM(E6:G6)</f>
        <v>25809.420566999994</v>
      </c>
      <c r="F5" s="300"/>
      <c r="G5" s="301"/>
      <c r="H5" s="302">
        <f>SUM(H6:J6)</f>
        <v>0</v>
      </c>
      <c r="I5" s="302"/>
      <c r="J5" s="302"/>
      <c r="K5" s="303">
        <f>SUM(K6:M6)</f>
        <v>0</v>
      </c>
      <c r="L5" s="302"/>
      <c r="M5" s="304"/>
      <c r="N5" s="297">
        <f>SUM(B6:M6)</f>
        <v>72808.231359999991</v>
      </c>
      <c r="Q5" s="97"/>
      <c r="R5" s="97"/>
    </row>
    <row r="6" spans="1:18" x14ac:dyDescent="0.2">
      <c r="A6" s="298"/>
      <c r="B6" s="217">
        <v>19067.479403999998</v>
      </c>
      <c r="C6" s="149">
        <v>14846.759982999996</v>
      </c>
      <c r="D6" s="218">
        <v>13084.571405999999</v>
      </c>
      <c r="E6" s="217">
        <v>10770.088351999995</v>
      </c>
      <c r="F6" s="149">
        <v>8262.3585049999983</v>
      </c>
      <c r="G6" s="218">
        <v>6776.9737100000002</v>
      </c>
      <c r="H6" s="280">
        <v>0</v>
      </c>
      <c r="I6" s="280">
        <v>0</v>
      </c>
      <c r="J6" s="280">
        <v>0</v>
      </c>
      <c r="K6" s="279">
        <v>0</v>
      </c>
      <c r="L6" s="280">
        <v>0</v>
      </c>
      <c r="M6" s="281">
        <v>0</v>
      </c>
      <c r="N6" s="297"/>
    </row>
    <row r="7" spans="1:18" ht="12.75" customHeight="1" x14ac:dyDescent="0.2">
      <c r="A7" s="298" t="s">
        <v>71</v>
      </c>
      <c r="B7" s="299">
        <f>SUM(B8:D8)</f>
        <v>2330.5242470000003</v>
      </c>
      <c r="C7" s="300"/>
      <c r="D7" s="301"/>
      <c r="E7" s="299">
        <f>SUM(E8:G8)</f>
        <v>1964.313611</v>
      </c>
      <c r="F7" s="300"/>
      <c r="G7" s="301"/>
      <c r="H7" s="302">
        <f>SUM(H8:J8)</f>
        <v>0</v>
      </c>
      <c r="I7" s="302"/>
      <c r="J7" s="302"/>
      <c r="K7" s="303">
        <f>SUM(K8:M8)</f>
        <v>0</v>
      </c>
      <c r="L7" s="302"/>
      <c r="M7" s="304"/>
      <c r="N7" s="297">
        <f>SUM(B8:M8)</f>
        <v>4294.8378579999999</v>
      </c>
      <c r="P7" s="94"/>
    </row>
    <row r="8" spans="1:18" ht="12.75" customHeight="1" x14ac:dyDescent="0.2">
      <c r="A8" s="298"/>
      <c r="B8" s="217">
        <v>860.74060100000088</v>
      </c>
      <c r="C8" s="149">
        <v>749.87461699999926</v>
      </c>
      <c r="D8" s="218">
        <v>719.90902899999992</v>
      </c>
      <c r="E8" s="217">
        <v>668.81077499999969</v>
      </c>
      <c r="F8" s="149">
        <v>627.91658299999983</v>
      </c>
      <c r="G8" s="218">
        <v>667.58625300000028</v>
      </c>
      <c r="H8" s="280">
        <v>0</v>
      </c>
      <c r="I8" s="280">
        <v>0</v>
      </c>
      <c r="J8" s="280">
        <v>0</v>
      </c>
      <c r="K8" s="279">
        <v>0</v>
      </c>
      <c r="L8" s="280">
        <v>0</v>
      </c>
      <c r="M8" s="281">
        <v>0</v>
      </c>
      <c r="N8" s="297"/>
      <c r="P8" s="123"/>
    </row>
    <row r="9" spans="1:18" s="7" customFormat="1" ht="12" customHeight="1" x14ac:dyDescent="0.2">
      <c r="A9" s="298" t="s">
        <v>91</v>
      </c>
      <c r="B9" s="299">
        <f>SUM(B10:D10)</f>
        <v>3597.2530190000016</v>
      </c>
      <c r="C9" s="300"/>
      <c r="D9" s="301"/>
      <c r="E9" s="299">
        <f>SUM(E10:G10)</f>
        <v>2747.8134139999979</v>
      </c>
      <c r="F9" s="300"/>
      <c r="G9" s="301"/>
      <c r="H9" s="302">
        <f>SUM(H10:J10)</f>
        <v>0</v>
      </c>
      <c r="I9" s="302"/>
      <c r="J9" s="302"/>
      <c r="K9" s="303">
        <f>SUM(K10:M10)</f>
        <v>0</v>
      </c>
      <c r="L9" s="302"/>
      <c r="M9" s="304"/>
      <c r="N9" s="297">
        <f>SUM(B10:M10)</f>
        <v>6345.0664329999991</v>
      </c>
      <c r="P9" s="94"/>
    </row>
    <row r="10" spans="1:18" s="7" customFormat="1" ht="12" customHeight="1" x14ac:dyDescent="0.2">
      <c r="A10" s="298"/>
      <c r="B10" s="217">
        <v>1323.5628990000016</v>
      </c>
      <c r="C10" s="149">
        <v>1112.3657640000001</v>
      </c>
      <c r="D10" s="218">
        <v>1161.3243559999999</v>
      </c>
      <c r="E10" s="217">
        <v>1026.2982749999999</v>
      </c>
      <c r="F10" s="149">
        <v>903.48907299999905</v>
      </c>
      <c r="G10" s="218">
        <v>818.02606599999888</v>
      </c>
      <c r="H10" s="280">
        <v>0</v>
      </c>
      <c r="I10" s="280">
        <v>0</v>
      </c>
      <c r="J10" s="280">
        <v>0</v>
      </c>
      <c r="K10" s="279">
        <v>0</v>
      </c>
      <c r="L10" s="280">
        <v>0</v>
      </c>
      <c r="M10" s="281">
        <v>0</v>
      </c>
      <c r="N10" s="297"/>
      <c r="P10" s="123"/>
    </row>
    <row r="11" spans="1:18" s="7" customFormat="1" ht="12" customHeight="1" x14ac:dyDescent="0.2">
      <c r="A11" s="298" t="s">
        <v>179</v>
      </c>
      <c r="B11" s="299">
        <f>SUM(B12:D12)</f>
        <v>10595.151709000002</v>
      </c>
      <c r="C11" s="300"/>
      <c r="D11" s="301"/>
      <c r="E11" s="299">
        <f>SUM(E12:G12)</f>
        <v>8330.6622959999986</v>
      </c>
      <c r="F11" s="300"/>
      <c r="G11" s="301"/>
      <c r="H11" s="302">
        <f>SUM(H12:J12)</f>
        <v>0</v>
      </c>
      <c r="I11" s="302"/>
      <c r="J11" s="302"/>
      <c r="K11" s="303">
        <f>SUM(K12:M12)</f>
        <v>0</v>
      </c>
      <c r="L11" s="302"/>
      <c r="M11" s="304"/>
      <c r="N11" s="297">
        <f>SUM(B12:M12)</f>
        <v>18925.814005</v>
      </c>
      <c r="P11" s="94"/>
      <c r="Q11" s="98"/>
      <c r="R11" s="98"/>
    </row>
    <row r="12" spans="1:18" s="7" customFormat="1" ht="12" customHeight="1" x14ac:dyDescent="0.2">
      <c r="A12" s="298"/>
      <c r="B12" s="217">
        <v>4076.0949110000029</v>
      </c>
      <c r="C12" s="149">
        <v>3310.7762899999998</v>
      </c>
      <c r="D12" s="218">
        <v>3208.2805079999998</v>
      </c>
      <c r="E12" s="217">
        <v>2882.6291579999997</v>
      </c>
      <c r="F12" s="149">
        <v>2847.2833839999989</v>
      </c>
      <c r="G12" s="218">
        <v>2600.7497539999999</v>
      </c>
      <c r="H12" s="280">
        <v>0</v>
      </c>
      <c r="I12" s="280">
        <v>0</v>
      </c>
      <c r="J12" s="280">
        <v>0</v>
      </c>
      <c r="K12" s="279">
        <v>0</v>
      </c>
      <c r="L12" s="280">
        <v>0</v>
      </c>
      <c r="M12" s="281">
        <v>0</v>
      </c>
      <c r="N12" s="297"/>
      <c r="P12" s="123"/>
    </row>
    <row r="13" spans="1:18" s="7" customFormat="1" ht="12" customHeight="1" x14ac:dyDescent="0.2">
      <c r="A13" s="298" t="s">
        <v>116</v>
      </c>
      <c r="B13" s="299">
        <f>SUM(B14:D14)</f>
        <v>30435.009145</v>
      </c>
      <c r="C13" s="300"/>
      <c r="D13" s="301"/>
      <c r="E13" s="299">
        <f>SUM(E14:G14)</f>
        <v>12703.651088000001</v>
      </c>
      <c r="F13" s="300"/>
      <c r="G13" s="301"/>
      <c r="H13" s="302">
        <f>SUM(H14:J14)</f>
        <v>0</v>
      </c>
      <c r="I13" s="302"/>
      <c r="J13" s="302"/>
      <c r="K13" s="303">
        <f>SUM(K14:M14)</f>
        <v>0</v>
      </c>
      <c r="L13" s="302"/>
      <c r="M13" s="304"/>
      <c r="N13" s="297">
        <f>SUM(B14:M14)</f>
        <v>43138.660233000002</v>
      </c>
      <c r="P13" s="94"/>
      <c r="Q13" s="98"/>
      <c r="R13" s="98"/>
    </row>
    <row r="14" spans="1:18" s="7" customFormat="1" ht="12" customHeight="1" x14ac:dyDescent="0.2">
      <c r="A14" s="298"/>
      <c r="B14" s="217">
        <v>12787.471121999999</v>
      </c>
      <c r="C14" s="149">
        <v>9663.3042900000019</v>
      </c>
      <c r="D14" s="218">
        <v>7984.2337329999973</v>
      </c>
      <c r="E14" s="217">
        <v>6174.8929130000015</v>
      </c>
      <c r="F14" s="149">
        <v>3861.0886369999998</v>
      </c>
      <c r="G14" s="218">
        <v>2667.6695380000006</v>
      </c>
      <c r="H14" s="280">
        <v>0</v>
      </c>
      <c r="I14" s="280">
        <v>0</v>
      </c>
      <c r="J14" s="280">
        <v>0</v>
      </c>
      <c r="K14" s="279">
        <v>0</v>
      </c>
      <c r="L14" s="280">
        <v>0</v>
      </c>
      <c r="M14" s="281">
        <v>0</v>
      </c>
      <c r="N14" s="297"/>
      <c r="P14" s="102"/>
    </row>
    <row r="15" spans="1:18" s="7" customFormat="1" ht="12" customHeight="1" x14ac:dyDescent="0.2">
      <c r="A15" s="298" t="s">
        <v>90</v>
      </c>
      <c r="B15" s="299">
        <f>SUM(B16:D16)</f>
        <v>40.872672999990755</v>
      </c>
      <c r="C15" s="300"/>
      <c r="D15" s="301"/>
      <c r="E15" s="299">
        <f>SUM(E16:G16)</f>
        <v>62.980157999996209</v>
      </c>
      <c r="F15" s="300"/>
      <c r="G15" s="301"/>
      <c r="H15" s="302">
        <f>SUM(H16:J16)</f>
        <v>0</v>
      </c>
      <c r="I15" s="302"/>
      <c r="J15" s="302"/>
      <c r="K15" s="303">
        <f>SUM(K16:M16)</f>
        <v>0</v>
      </c>
      <c r="L15" s="302"/>
      <c r="M15" s="304"/>
      <c r="N15" s="297">
        <f>SUM(B16:M16)</f>
        <v>103.85283099998696</v>
      </c>
      <c r="P15" s="96"/>
    </row>
    <row r="16" spans="1:18" s="7" customFormat="1" ht="12" customHeight="1" x14ac:dyDescent="0.2">
      <c r="A16" s="298"/>
      <c r="B16" s="217">
        <v>19.609870999993291</v>
      </c>
      <c r="C16" s="149">
        <v>10.43902199999502</v>
      </c>
      <c r="D16" s="218">
        <v>10.823780000002444</v>
      </c>
      <c r="E16" s="217">
        <v>17.457230999994863</v>
      </c>
      <c r="F16" s="149">
        <v>22.580828000000565</v>
      </c>
      <c r="G16" s="218">
        <v>22.942099000000781</v>
      </c>
      <c r="H16" s="280">
        <v>0</v>
      </c>
      <c r="I16" s="280">
        <v>0</v>
      </c>
      <c r="J16" s="280">
        <v>0</v>
      </c>
      <c r="K16" s="279">
        <v>0</v>
      </c>
      <c r="L16" s="280">
        <v>0</v>
      </c>
      <c r="M16" s="281">
        <v>0</v>
      </c>
      <c r="N16" s="297"/>
      <c r="P16" s="102"/>
    </row>
    <row r="17" spans="1:14" s="68" customFormat="1" ht="11.25" x14ac:dyDescent="0.2">
      <c r="A17" s="150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3"/>
    </row>
    <row r="18" spans="1:14" x14ac:dyDescent="0.2">
      <c r="A18" s="89" t="str">
        <f>A5</f>
        <v>Výroba tepla brutto</v>
      </c>
      <c r="B18" s="90">
        <f t="shared" ref="B18:M18" si="0">B6</f>
        <v>19067.479403999998</v>
      </c>
      <c r="C18" s="90">
        <f t="shared" si="0"/>
        <v>14846.759982999996</v>
      </c>
      <c r="D18" s="90">
        <f t="shared" si="0"/>
        <v>13084.571405999999</v>
      </c>
      <c r="E18" s="90">
        <f t="shared" si="0"/>
        <v>10770.088351999995</v>
      </c>
      <c r="F18" s="90">
        <f t="shared" si="0"/>
        <v>8262.3585049999983</v>
      </c>
      <c r="G18" s="90">
        <f t="shared" si="0"/>
        <v>6776.9737100000002</v>
      </c>
      <c r="H18" s="90">
        <f t="shared" si="0"/>
        <v>0</v>
      </c>
      <c r="I18" s="90">
        <f t="shared" si="0"/>
        <v>0</v>
      </c>
      <c r="J18" s="90">
        <f t="shared" si="0"/>
        <v>0</v>
      </c>
      <c r="K18" s="90">
        <f t="shared" si="0"/>
        <v>0</v>
      </c>
      <c r="L18" s="90">
        <f t="shared" si="0"/>
        <v>0</v>
      </c>
      <c r="M18" s="90">
        <f t="shared" si="0"/>
        <v>0</v>
      </c>
    </row>
    <row r="19" spans="1:14" x14ac:dyDescent="0.2">
      <c r="A19" s="10" t="str">
        <f>A7</f>
        <v xml:space="preserve">Technologická vlastní spotřeba tepla </v>
      </c>
      <c r="B19" s="23">
        <f t="shared" ref="B19:M19" si="1">-B8</f>
        <v>-860.74060100000088</v>
      </c>
      <c r="C19" s="23">
        <f t="shared" si="1"/>
        <v>-749.87461699999926</v>
      </c>
      <c r="D19" s="23">
        <f t="shared" si="1"/>
        <v>-719.90902899999992</v>
      </c>
      <c r="E19" s="23">
        <f t="shared" si="1"/>
        <v>-668.81077499999969</v>
      </c>
      <c r="F19" s="23">
        <f t="shared" si="1"/>
        <v>-627.91658299999983</v>
      </c>
      <c r="G19" s="23">
        <f t="shared" si="1"/>
        <v>-667.58625300000028</v>
      </c>
      <c r="H19" s="23">
        <f t="shared" si="1"/>
        <v>0</v>
      </c>
      <c r="I19" s="23">
        <f t="shared" si="1"/>
        <v>0</v>
      </c>
      <c r="J19" s="23">
        <f t="shared" si="1"/>
        <v>0</v>
      </c>
      <c r="K19" s="23">
        <f t="shared" si="1"/>
        <v>0</v>
      </c>
      <c r="L19" s="23">
        <f t="shared" si="1"/>
        <v>0</v>
      </c>
      <c r="M19" s="23">
        <f t="shared" si="1"/>
        <v>0</v>
      </c>
    </row>
    <row r="20" spans="1:14" x14ac:dyDescent="0.2">
      <c r="A20" s="10" t="str">
        <f>A9</f>
        <v>Ztráty</v>
      </c>
      <c r="B20" s="90">
        <f t="shared" ref="B20:M20" si="2">-B10</f>
        <v>-1323.5628990000016</v>
      </c>
      <c r="C20" s="90">
        <f t="shared" si="2"/>
        <v>-1112.3657640000001</v>
      </c>
      <c r="D20" s="90">
        <f t="shared" si="2"/>
        <v>-1161.3243559999999</v>
      </c>
      <c r="E20" s="90">
        <f t="shared" si="2"/>
        <v>-1026.2982749999999</v>
      </c>
      <c r="F20" s="90">
        <f t="shared" si="2"/>
        <v>-903.48907299999905</v>
      </c>
      <c r="G20" s="90">
        <f t="shared" si="2"/>
        <v>-818.02606599999888</v>
      </c>
      <c r="H20" s="90">
        <f t="shared" si="2"/>
        <v>0</v>
      </c>
      <c r="I20" s="90">
        <f t="shared" si="2"/>
        <v>0</v>
      </c>
      <c r="J20" s="90">
        <f t="shared" si="2"/>
        <v>0</v>
      </c>
      <c r="K20" s="90">
        <f t="shared" si="2"/>
        <v>0</v>
      </c>
      <c r="L20" s="90">
        <f t="shared" si="2"/>
        <v>0</v>
      </c>
      <c r="M20" s="90">
        <f t="shared" si="2"/>
        <v>0</v>
      </c>
      <c r="N20" s="8"/>
    </row>
    <row r="21" spans="1:14" x14ac:dyDescent="0.2">
      <c r="A21" s="10" t="str">
        <f>A11</f>
        <v>Vlastní spotřeba tepla</v>
      </c>
      <c r="B21" s="23">
        <f>-B12</f>
        <v>-4076.0949110000029</v>
      </c>
      <c r="C21" s="23">
        <f t="shared" ref="C21:M21" si="3">-C12</f>
        <v>-3310.7762899999998</v>
      </c>
      <c r="D21" s="23">
        <f t="shared" si="3"/>
        <v>-3208.2805079999998</v>
      </c>
      <c r="E21" s="23">
        <f t="shared" si="3"/>
        <v>-2882.6291579999997</v>
      </c>
      <c r="F21" s="23">
        <f t="shared" si="3"/>
        <v>-2847.2833839999989</v>
      </c>
      <c r="G21" s="23">
        <f t="shared" si="3"/>
        <v>-2600.7497539999999</v>
      </c>
      <c r="H21" s="23">
        <f t="shared" si="3"/>
        <v>0</v>
      </c>
      <c r="I21" s="23">
        <f t="shared" si="3"/>
        <v>0</v>
      </c>
      <c r="J21" s="23">
        <f t="shared" si="3"/>
        <v>0</v>
      </c>
      <c r="K21" s="23">
        <f t="shared" si="3"/>
        <v>0</v>
      </c>
      <c r="L21" s="23">
        <f t="shared" si="3"/>
        <v>0</v>
      </c>
      <c r="M21" s="23">
        <f t="shared" si="3"/>
        <v>0</v>
      </c>
      <c r="N21" s="8"/>
    </row>
    <row r="22" spans="1:14" x14ac:dyDescent="0.2">
      <c r="A22" s="10" t="str">
        <f>A13</f>
        <v>Dodávky tepla</v>
      </c>
      <c r="B22" s="23">
        <f t="shared" ref="B22:M22" si="4">-B14</f>
        <v>-12787.471121999999</v>
      </c>
      <c r="C22" s="23">
        <f t="shared" si="4"/>
        <v>-9663.3042900000019</v>
      </c>
      <c r="D22" s="23">
        <f t="shared" si="4"/>
        <v>-7984.2337329999973</v>
      </c>
      <c r="E22" s="23">
        <f t="shared" si="4"/>
        <v>-6174.8929130000015</v>
      </c>
      <c r="F22" s="23">
        <f t="shared" si="4"/>
        <v>-3861.0886369999998</v>
      </c>
      <c r="G22" s="23">
        <f t="shared" si="4"/>
        <v>-2667.6695380000006</v>
      </c>
      <c r="H22" s="23">
        <f t="shared" si="4"/>
        <v>0</v>
      </c>
      <c r="I22" s="23">
        <f t="shared" si="4"/>
        <v>0</v>
      </c>
      <c r="J22" s="23">
        <f t="shared" si="4"/>
        <v>0</v>
      </c>
      <c r="K22" s="23">
        <f t="shared" si="4"/>
        <v>0</v>
      </c>
      <c r="L22" s="23">
        <f t="shared" si="4"/>
        <v>0</v>
      </c>
      <c r="M22" s="23">
        <f t="shared" si="4"/>
        <v>0</v>
      </c>
    </row>
    <row r="23" spans="1:14" x14ac:dyDescent="0.2">
      <c r="A23" s="10" t="str">
        <f>A15</f>
        <v>Bilanční rozdíl</v>
      </c>
      <c r="B23" s="23">
        <f t="shared" ref="B23:M23" si="5">-B16</f>
        <v>-19.609870999993291</v>
      </c>
      <c r="C23" s="23">
        <f t="shared" si="5"/>
        <v>-10.43902199999502</v>
      </c>
      <c r="D23" s="23">
        <f t="shared" si="5"/>
        <v>-10.823780000002444</v>
      </c>
      <c r="E23" s="23">
        <f t="shared" si="5"/>
        <v>-17.457230999994863</v>
      </c>
      <c r="F23" s="23">
        <f t="shared" si="5"/>
        <v>-22.580828000000565</v>
      </c>
      <c r="G23" s="23">
        <f t="shared" si="5"/>
        <v>-22.942099000000781</v>
      </c>
      <c r="H23" s="23">
        <f t="shared" si="5"/>
        <v>0</v>
      </c>
      <c r="I23" s="23">
        <f t="shared" si="5"/>
        <v>0</v>
      </c>
      <c r="J23" s="23">
        <f t="shared" si="5"/>
        <v>0</v>
      </c>
      <c r="K23" s="23">
        <f t="shared" si="5"/>
        <v>0</v>
      </c>
      <c r="L23" s="23">
        <f t="shared" si="5"/>
        <v>0</v>
      </c>
      <c r="M23" s="23">
        <f t="shared" si="5"/>
        <v>0</v>
      </c>
    </row>
    <row r="42" spans="1:4" x14ac:dyDescent="0.2">
      <c r="A42" s="93"/>
      <c r="B42" s="96"/>
      <c r="C42" s="94"/>
      <c r="D42" s="94"/>
    </row>
    <row r="43" spans="1:4" x14ac:dyDescent="0.2">
      <c r="B43" s="94"/>
      <c r="C43" s="94"/>
      <c r="D43" s="94"/>
    </row>
    <row r="44" spans="1:4" x14ac:dyDescent="0.2">
      <c r="B44" s="94"/>
      <c r="C44" s="94"/>
      <c r="D44" s="94"/>
    </row>
  </sheetData>
  <mergeCells count="42">
    <mergeCell ref="N7:N8"/>
    <mergeCell ref="A7:A8"/>
    <mergeCell ref="A5:A6"/>
    <mergeCell ref="B5:D5"/>
    <mergeCell ref="A3:A4"/>
    <mergeCell ref="B3:D3"/>
    <mergeCell ref="E3:G3"/>
    <mergeCell ref="K5:M5"/>
    <mergeCell ref="N3:N4"/>
    <mergeCell ref="E5:G5"/>
    <mergeCell ref="H5:J5"/>
    <mergeCell ref="N5:N6"/>
    <mergeCell ref="H3:J3"/>
    <mergeCell ref="K3:M3"/>
    <mergeCell ref="B7:D7"/>
    <mergeCell ref="E7:G7"/>
    <mergeCell ref="H7:J7"/>
    <mergeCell ref="K7:M7"/>
    <mergeCell ref="A13:A14"/>
    <mergeCell ref="B13:D13"/>
    <mergeCell ref="E13:G13"/>
    <mergeCell ref="E9:G9"/>
    <mergeCell ref="H9:J9"/>
    <mergeCell ref="K9:M9"/>
    <mergeCell ref="A9:A10"/>
    <mergeCell ref="B9:D9"/>
    <mergeCell ref="N9:N10"/>
    <mergeCell ref="N13:N14"/>
    <mergeCell ref="A11:A12"/>
    <mergeCell ref="B11:D11"/>
    <mergeCell ref="E11:G11"/>
    <mergeCell ref="H11:J11"/>
    <mergeCell ref="K11:M11"/>
    <mergeCell ref="H13:J13"/>
    <mergeCell ref="K13:M13"/>
    <mergeCell ref="N11:N12"/>
    <mergeCell ref="N15:N16"/>
    <mergeCell ref="A15:A16"/>
    <mergeCell ref="B15:D15"/>
    <mergeCell ref="E15:G15"/>
    <mergeCell ref="H15:J15"/>
    <mergeCell ref="K15:M15"/>
  </mergeCells>
  <phoneticPr fontId="9" type="noConversion"/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/>
  <dimension ref="A1:U40"/>
  <sheetViews>
    <sheetView showGridLines="0" topLeftCell="A2" zoomScaleNormal="100" zoomScaleSheetLayoutView="100" workbookViewId="0">
      <selection activeCell="E6" sqref="E6:G6"/>
    </sheetView>
  </sheetViews>
  <sheetFormatPr defaultColWidth="9.140625" defaultRowHeight="12" x14ac:dyDescent="0.2"/>
  <cols>
    <col min="1" max="1" width="30.85546875" style="60" customWidth="1"/>
    <col min="2" max="13" width="8.5703125" style="60" customWidth="1"/>
    <col min="14" max="14" width="10.42578125" style="60" customWidth="1"/>
    <col min="15" max="15" width="8.42578125" style="60" customWidth="1"/>
    <col min="16" max="16" width="11.42578125" style="60" bestFit="1" customWidth="1"/>
    <col min="17" max="16384" width="9.140625" style="60"/>
  </cols>
  <sheetData>
    <row r="1" spans="1:21" ht="20.25" x14ac:dyDescent="0.3">
      <c r="A1" s="136" t="s">
        <v>239</v>
      </c>
      <c r="N1" s="188" t="str">
        <f>'3'!N1</f>
        <v>IV. čtvrtletí 2023</v>
      </c>
    </row>
    <row r="2" spans="1:21" s="67" customFormat="1" ht="18" x14ac:dyDescent="0.25">
      <c r="A2" s="185" t="s">
        <v>240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21" ht="6" customHeight="1" x14ac:dyDescent="0.2">
      <c r="A3" s="7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21" x14ac:dyDescent="0.2">
      <c r="A4" s="305">
        <v>2026</v>
      </c>
      <c r="B4" s="306" t="s">
        <v>42</v>
      </c>
      <c r="C4" s="307"/>
      <c r="D4" s="308"/>
      <c r="E4" s="307" t="s">
        <v>43</v>
      </c>
      <c r="F4" s="307"/>
      <c r="G4" s="307"/>
      <c r="H4" s="306" t="s">
        <v>44</v>
      </c>
      <c r="I4" s="307"/>
      <c r="J4" s="308"/>
      <c r="K4" s="306" t="s">
        <v>45</v>
      </c>
      <c r="L4" s="307"/>
      <c r="M4" s="308"/>
      <c r="N4" s="168" t="s">
        <v>7</v>
      </c>
    </row>
    <row r="5" spans="1:21" x14ac:dyDescent="0.2">
      <c r="A5" s="305"/>
      <c r="B5" s="215" t="s">
        <v>8</v>
      </c>
      <c r="C5" s="153" t="s">
        <v>9</v>
      </c>
      <c r="D5" s="216" t="s">
        <v>10</v>
      </c>
      <c r="E5" s="153" t="s">
        <v>11</v>
      </c>
      <c r="F5" s="153" t="s">
        <v>12</v>
      </c>
      <c r="G5" s="153" t="s">
        <v>13</v>
      </c>
      <c r="H5" s="215" t="s">
        <v>14</v>
      </c>
      <c r="I5" s="153" t="s">
        <v>15</v>
      </c>
      <c r="J5" s="216" t="s">
        <v>16</v>
      </c>
      <c r="K5" s="215" t="s">
        <v>17</v>
      </c>
      <c r="L5" s="153" t="s">
        <v>18</v>
      </c>
      <c r="M5" s="216" t="s">
        <v>19</v>
      </c>
      <c r="N5" s="154"/>
    </row>
    <row r="6" spans="1:21" x14ac:dyDescent="0.2">
      <c r="A6" s="310" t="s">
        <v>59</v>
      </c>
      <c r="B6" s="311">
        <f>SUM(B7:D7)</f>
        <v>46998.810792999997</v>
      </c>
      <c r="C6" s="312"/>
      <c r="D6" s="313"/>
      <c r="E6" s="312">
        <f>SUM(E7:G7)</f>
        <v>25809.420566999994</v>
      </c>
      <c r="F6" s="312"/>
      <c r="G6" s="312"/>
      <c r="H6" s="314">
        <f>SUM(H7:J7)</f>
        <v>0</v>
      </c>
      <c r="I6" s="315"/>
      <c r="J6" s="316"/>
      <c r="K6" s="314">
        <f>SUM(K7:M7)</f>
        <v>0</v>
      </c>
      <c r="L6" s="315"/>
      <c r="M6" s="316"/>
      <c r="N6" s="297">
        <f>SUM(N8:N23)</f>
        <v>72808.231360000005</v>
      </c>
      <c r="Q6" s="101"/>
      <c r="S6" s="38"/>
    </row>
    <row r="7" spans="1:21" x14ac:dyDescent="0.2">
      <c r="A7" s="310"/>
      <c r="B7" s="219">
        <f t="shared" ref="B7:M7" si="0">SUM(B8:B23)</f>
        <v>19067.479403999998</v>
      </c>
      <c r="C7" s="152">
        <f t="shared" si="0"/>
        <v>14846.759982999996</v>
      </c>
      <c r="D7" s="220">
        <f t="shared" si="0"/>
        <v>13084.571405999999</v>
      </c>
      <c r="E7" s="152">
        <f t="shared" si="0"/>
        <v>10770.088351999995</v>
      </c>
      <c r="F7" s="152">
        <f t="shared" si="0"/>
        <v>8262.3585049999983</v>
      </c>
      <c r="G7" s="152">
        <f t="shared" si="0"/>
        <v>6776.9737100000002</v>
      </c>
      <c r="H7" s="283">
        <f t="shared" si="0"/>
        <v>0</v>
      </c>
      <c r="I7" s="282">
        <f t="shared" si="0"/>
        <v>0</v>
      </c>
      <c r="J7" s="284">
        <f t="shared" si="0"/>
        <v>0</v>
      </c>
      <c r="K7" s="283">
        <f t="shared" si="0"/>
        <v>0</v>
      </c>
      <c r="L7" s="282">
        <f t="shared" si="0"/>
        <v>0</v>
      </c>
      <c r="M7" s="284">
        <f t="shared" si="0"/>
        <v>0</v>
      </c>
      <c r="N7" s="297"/>
      <c r="Q7" s="101"/>
    </row>
    <row r="8" spans="1:21" x14ac:dyDescent="0.2">
      <c r="A8" s="127" t="s">
        <v>40</v>
      </c>
      <c r="B8" s="217">
        <v>2958.6012620000001</v>
      </c>
      <c r="C8" s="149">
        <v>2488.1244840000013</v>
      </c>
      <c r="D8" s="218">
        <v>2626.1892549999998</v>
      </c>
      <c r="E8" s="149">
        <v>2319.7802729999994</v>
      </c>
      <c r="F8" s="149">
        <v>2203.5956900000001</v>
      </c>
      <c r="G8" s="149">
        <v>1856.0857399999998</v>
      </c>
      <c r="H8" s="279">
        <v>0</v>
      </c>
      <c r="I8" s="280">
        <v>0</v>
      </c>
      <c r="J8" s="281">
        <v>0</v>
      </c>
      <c r="K8" s="279">
        <v>0</v>
      </c>
      <c r="L8" s="280">
        <v>0</v>
      </c>
      <c r="M8" s="281">
        <v>0</v>
      </c>
      <c r="N8" s="149">
        <f t="shared" ref="N8:N23" si="1">SUM(B8:M8)</f>
        <v>14452.376704000002</v>
      </c>
      <c r="P8" s="94"/>
      <c r="Q8" s="101"/>
      <c r="R8" s="101"/>
      <c r="S8" s="38"/>
      <c r="T8" s="101"/>
      <c r="U8" s="96"/>
    </row>
    <row r="9" spans="1:21" x14ac:dyDescent="0.2">
      <c r="A9" s="127" t="s">
        <v>39</v>
      </c>
      <c r="B9" s="217">
        <v>417.90515199999976</v>
      </c>
      <c r="C9" s="149">
        <v>368.13826199999983</v>
      </c>
      <c r="D9" s="218">
        <v>378.70516100000054</v>
      </c>
      <c r="E9" s="149">
        <v>343.06147800000002</v>
      </c>
      <c r="F9" s="149">
        <v>310.40506599999986</v>
      </c>
      <c r="G9" s="149">
        <v>273.94320500000009</v>
      </c>
      <c r="H9" s="279">
        <v>0</v>
      </c>
      <c r="I9" s="280">
        <v>0</v>
      </c>
      <c r="J9" s="281">
        <v>0</v>
      </c>
      <c r="K9" s="279">
        <v>0</v>
      </c>
      <c r="L9" s="280">
        <v>0</v>
      </c>
      <c r="M9" s="281">
        <v>0</v>
      </c>
      <c r="N9" s="149">
        <f t="shared" si="1"/>
        <v>2092.158324</v>
      </c>
      <c r="P9" s="94"/>
      <c r="Q9" s="101"/>
      <c r="R9" s="101"/>
      <c r="S9" s="38"/>
      <c r="T9" s="101"/>
      <c r="U9" s="96"/>
    </row>
    <row r="10" spans="1:21" x14ac:dyDescent="0.2">
      <c r="A10" s="127" t="s">
        <v>38</v>
      </c>
      <c r="B10" s="217">
        <v>1132.8246729999998</v>
      </c>
      <c r="C10" s="149">
        <v>936.15683799999988</v>
      </c>
      <c r="D10" s="218">
        <v>740.02305699999988</v>
      </c>
      <c r="E10" s="149">
        <v>606.10643899999991</v>
      </c>
      <c r="F10" s="149">
        <v>387.11199399999998</v>
      </c>
      <c r="G10" s="149">
        <v>282.43161199999997</v>
      </c>
      <c r="H10" s="279">
        <v>0</v>
      </c>
      <c r="I10" s="280">
        <v>0</v>
      </c>
      <c r="J10" s="281">
        <v>0</v>
      </c>
      <c r="K10" s="279">
        <v>0</v>
      </c>
      <c r="L10" s="280">
        <v>0</v>
      </c>
      <c r="M10" s="281">
        <v>0</v>
      </c>
      <c r="N10" s="149">
        <f t="shared" si="1"/>
        <v>4084.6546129999992</v>
      </c>
      <c r="P10" s="94"/>
      <c r="Q10" s="101"/>
      <c r="R10" s="101"/>
      <c r="S10" s="38"/>
      <c r="T10" s="101"/>
      <c r="U10" s="96"/>
    </row>
    <row r="11" spans="1:21" x14ac:dyDescent="0.2">
      <c r="A11" s="127" t="s">
        <v>60</v>
      </c>
      <c r="B11" s="217">
        <v>1.9234230000000001</v>
      </c>
      <c r="C11" s="149">
        <v>2.4976939999999996</v>
      </c>
      <c r="D11" s="218">
        <v>5.2873039999999989</v>
      </c>
      <c r="E11" s="149">
        <v>9.5046250000000025</v>
      </c>
      <c r="F11" s="149">
        <v>8.3500200000000007</v>
      </c>
      <c r="G11" s="149">
        <v>7.7416490000000007</v>
      </c>
      <c r="H11" s="279">
        <v>0</v>
      </c>
      <c r="I11" s="280">
        <v>0</v>
      </c>
      <c r="J11" s="281">
        <v>0</v>
      </c>
      <c r="K11" s="279">
        <v>0</v>
      </c>
      <c r="L11" s="280">
        <v>0</v>
      </c>
      <c r="M11" s="281">
        <v>0</v>
      </c>
      <c r="N11" s="149">
        <f t="shared" si="1"/>
        <v>35.304715000000002</v>
      </c>
      <c r="P11" s="94"/>
      <c r="Q11" s="101"/>
      <c r="R11" s="101"/>
      <c r="S11" s="38"/>
      <c r="T11" s="101"/>
      <c r="U11" s="96"/>
    </row>
    <row r="12" spans="1:21" x14ac:dyDescent="0.2">
      <c r="A12" s="127" t="s">
        <v>61</v>
      </c>
      <c r="B12" s="217">
        <v>3.1036269999999999</v>
      </c>
      <c r="C12" s="149">
        <v>3.2135160000000003</v>
      </c>
      <c r="D12" s="218">
        <v>3.852026</v>
      </c>
      <c r="E12" s="149">
        <v>3.2529910000000002</v>
      </c>
      <c r="F12" s="149">
        <v>3.594843</v>
      </c>
      <c r="G12" s="149">
        <v>4.996569</v>
      </c>
      <c r="H12" s="279">
        <v>0</v>
      </c>
      <c r="I12" s="280">
        <v>0</v>
      </c>
      <c r="J12" s="281">
        <v>0</v>
      </c>
      <c r="K12" s="279">
        <v>0</v>
      </c>
      <c r="L12" s="280">
        <v>0</v>
      </c>
      <c r="M12" s="281">
        <v>0</v>
      </c>
      <c r="N12" s="149">
        <f t="shared" si="1"/>
        <v>22.013572</v>
      </c>
      <c r="P12" s="94"/>
      <c r="Q12" s="101"/>
      <c r="R12" s="101"/>
      <c r="S12" s="38"/>
      <c r="T12" s="101"/>
      <c r="U12" s="96"/>
    </row>
    <row r="13" spans="1:21" x14ac:dyDescent="0.2">
      <c r="A13" s="127" t="s">
        <v>62</v>
      </c>
      <c r="B13" s="217">
        <v>4.3781E-2</v>
      </c>
      <c r="C13" s="149">
        <v>3.6896999999999999E-2</v>
      </c>
      <c r="D13" s="218">
        <v>4.0223000000000002E-2</v>
      </c>
      <c r="E13" s="149">
        <v>8.2129999999999995E-2</v>
      </c>
      <c r="F13" s="149">
        <v>9.727899999999999E-2</v>
      </c>
      <c r="G13" s="149">
        <v>0.11091600000000001</v>
      </c>
      <c r="H13" s="279">
        <v>0</v>
      </c>
      <c r="I13" s="280">
        <v>0</v>
      </c>
      <c r="J13" s="281">
        <v>0</v>
      </c>
      <c r="K13" s="279">
        <v>0</v>
      </c>
      <c r="L13" s="280">
        <v>0</v>
      </c>
      <c r="M13" s="281">
        <v>0</v>
      </c>
      <c r="N13" s="149">
        <f t="shared" si="1"/>
        <v>0.41122600000000004</v>
      </c>
      <c r="P13" s="94"/>
      <c r="Q13" s="101"/>
      <c r="R13" s="101"/>
      <c r="S13" s="38"/>
      <c r="T13" s="101"/>
      <c r="U13" s="96"/>
    </row>
    <row r="14" spans="1:21" x14ac:dyDescent="0.2">
      <c r="A14" s="127" t="s">
        <v>37</v>
      </c>
      <c r="B14" s="217">
        <v>7404.1896450000004</v>
      </c>
      <c r="C14" s="149">
        <v>5599.5513239999991</v>
      </c>
      <c r="D14" s="218">
        <v>4897.6538010000004</v>
      </c>
      <c r="E14" s="149">
        <v>3855.998861999999</v>
      </c>
      <c r="F14" s="149">
        <v>2464.4957949999998</v>
      </c>
      <c r="G14" s="149">
        <v>1827.4013779999998</v>
      </c>
      <c r="H14" s="279">
        <v>0</v>
      </c>
      <c r="I14" s="280">
        <v>0</v>
      </c>
      <c r="J14" s="281">
        <v>0</v>
      </c>
      <c r="K14" s="279">
        <v>0</v>
      </c>
      <c r="L14" s="280">
        <v>0</v>
      </c>
      <c r="M14" s="281">
        <v>0</v>
      </c>
      <c r="N14" s="149">
        <f t="shared" si="1"/>
        <v>26049.290804999997</v>
      </c>
      <c r="P14" s="94"/>
      <c r="Q14" s="101"/>
      <c r="R14" s="101"/>
      <c r="S14" s="38"/>
      <c r="T14" s="101"/>
      <c r="U14" s="96"/>
    </row>
    <row r="15" spans="1:21" x14ac:dyDescent="0.2">
      <c r="A15" s="127" t="s">
        <v>72</v>
      </c>
      <c r="B15" s="217">
        <v>240.68100000000001</v>
      </c>
      <c r="C15" s="149">
        <v>196.22900000000001</v>
      </c>
      <c r="D15" s="218">
        <v>190.67699999999999</v>
      </c>
      <c r="E15" s="149">
        <v>151.12200000000001</v>
      </c>
      <c r="F15" s="149">
        <v>79.814999999999998</v>
      </c>
      <c r="G15" s="149">
        <v>46.686999999999998</v>
      </c>
      <c r="H15" s="279">
        <v>0</v>
      </c>
      <c r="I15" s="280">
        <v>0</v>
      </c>
      <c r="J15" s="281">
        <v>0</v>
      </c>
      <c r="K15" s="279">
        <v>0</v>
      </c>
      <c r="L15" s="280">
        <v>0</v>
      </c>
      <c r="M15" s="281">
        <v>0</v>
      </c>
      <c r="N15" s="149">
        <f t="shared" ref="N15" si="2">SUM(B15:M15)</f>
        <v>905.21100000000013</v>
      </c>
      <c r="P15" s="94"/>
      <c r="Q15" s="101"/>
      <c r="R15" s="101"/>
      <c r="S15" s="38"/>
      <c r="T15" s="101"/>
      <c r="U15" s="96"/>
    </row>
    <row r="16" spans="1:21" x14ac:dyDescent="0.2">
      <c r="A16" s="127" t="s">
        <v>36</v>
      </c>
      <c r="B16" s="217">
        <v>0</v>
      </c>
      <c r="C16" s="149">
        <v>0</v>
      </c>
      <c r="D16" s="218">
        <v>0</v>
      </c>
      <c r="E16" s="149">
        <v>0</v>
      </c>
      <c r="F16" s="149">
        <v>0</v>
      </c>
      <c r="G16" s="149">
        <v>0</v>
      </c>
      <c r="H16" s="279">
        <v>0</v>
      </c>
      <c r="I16" s="280">
        <v>0</v>
      </c>
      <c r="J16" s="281">
        <v>0</v>
      </c>
      <c r="K16" s="279">
        <v>0</v>
      </c>
      <c r="L16" s="280">
        <v>0</v>
      </c>
      <c r="M16" s="281">
        <v>0</v>
      </c>
      <c r="N16" s="149">
        <f t="shared" si="1"/>
        <v>0</v>
      </c>
      <c r="P16" s="94"/>
      <c r="Q16" s="101"/>
      <c r="R16" s="101"/>
      <c r="S16" s="38"/>
      <c r="T16" s="101"/>
      <c r="U16" s="96"/>
    </row>
    <row r="17" spans="1:21" x14ac:dyDescent="0.2">
      <c r="A17" s="127" t="s">
        <v>35</v>
      </c>
      <c r="B17" s="217">
        <v>630.43397899999991</v>
      </c>
      <c r="C17" s="149">
        <v>598.36847799999987</v>
      </c>
      <c r="D17" s="218">
        <v>481.81433499999997</v>
      </c>
      <c r="E17" s="149">
        <v>404.52743200000003</v>
      </c>
      <c r="F17" s="149">
        <v>603.85010999999997</v>
      </c>
      <c r="G17" s="149">
        <v>595.57614700000011</v>
      </c>
      <c r="H17" s="279">
        <v>0</v>
      </c>
      <c r="I17" s="280">
        <v>0</v>
      </c>
      <c r="J17" s="281">
        <v>0</v>
      </c>
      <c r="K17" s="279">
        <v>0</v>
      </c>
      <c r="L17" s="280">
        <v>0</v>
      </c>
      <c r="M17" s="281">
        <v>0</v>
      </c>
      <c r="N17" s="149">
        <f t="shared" si="1"/>
        <v>3314.5704809999997</v>
      </c>
      <c r="P17" s="94"/>
      <c r="Q17" s="101"/>
      <c r="R17" s="101"/>
      <c r="S17" s="38"/>
      <c r="T17" s="101"/>
      <c r="U17" s="96"/>
    </row>
    <row r="18" spans="1:21" x14ac:dyDescent="0.2">
      <c r="A18" s="127" t="s">
        <v>34</v>
      </c>
      <c r="B18" s="217">
        <v>52.931061999999997</v>
      </c>
      <c r="C18" s="149">
        <v>44.092030000000001</v>
      </c>
      <c r="D18" s="218">
        <v>17.223627</v>
      </c>
      <c r="E18" s="149">
        <v>37.442453</v>
      </c>
      <c r="F18" s="149">
        <v>13.237544</v>
      </c>
      <c r="G18" s="149">
        <v>2.7696000000000001</v>
      </c>
      <c r="H18" s="279">
        <v>0</v>
      </c>
      <c r="I18" s="280">
        <v>0</v>
      </c>
      <c r="J18" s="281">
        <v>0</v>
      </c>
      <c r="K18" s="279">
        <v>0</v>
      </c>
      <c r="L18" s="280">
        <v>0</v>
      </c>
      <c r="M18" s="281">
        <v>0</v>
      </c>
      <c r="N18" s="149">
        <f t="shared" si="1"/>
        <v>167.696316</v>
      </c>
      <c r="P18" s="94"/>
      <c r="Q18" s="101"/>
      <c r="R18" s="101"/>
      <c r="S18" s="38"/>
      <c r="T18" s="101"/>
      <c r="U18" s="96"/>
    </row>
    <row r="19" spans="1:21" x14ac:dyDescent="0.2">
      <c r="A19" s="127" t="s">
        <v>33</v>
      </c>
      <c r="B19" s="217">
        <v>477.45941700000003</v>
      </c>
      <c r="C19" s="149">
        <v>418.184775</v>
      </c>
      <c r="D19" s="218">
        <v>397.73041999999998</v>
      </c>
      <c r="E19" s="149">
        <v>410.53683900000004</v>
      </c>
      <c r="F19" s="149">
        <v>370.23170099999999</v>
      </c>
      <c r="G19" s="149">
        <v>350.67377600000003</v>
      </c>
      <c r="H19" s="279">
        <v>0</v>
      </c>
      <c r="I19" s="280">
        <v>0</v>
      </c>
      <c r="J19" s="281">
        <v>0</v>
      </c>
      <c r="K19" s="279">
        <v>0</v>
      </c>
      <c r="L19" s="280">
        <v>0</v>
      </c>
      <c r="M19" s="281">
        <v>0</v>
      </c>
      <c r="N19" s="149">
        <f t="shared" si="1"/>
        <v>2424.8169280000002</v>
      </c>
      <c r="P19" s="94"/>
      <c r="Q19" s="101"/>
      <c r="R19" s="101"/>
      <c r="S19" s="38"/>
      <c r="T19" s="101"/>
      <c r="U19" s="96"/>
    </row>
    <row r="20" spans="1:21" x14ac:dyDescent="0.2">
      <c r="A20" s="127" t="s">
        <v>32</v>
      </c>
      <c r="B20" s="217">
        <v>546.72830700000009</v>
      </c>
      <c r="C20" s="149">
        <v>500.55346299999985</v>
      </c>
      <c r="D20" s="218">
        <v>556.60201900000015</v>
      </c>
      <c r="E20" s="149">
        <v>533.71539799999994</v>
      </c>
      <c r="F20" s="149">
        <v>541.84028400000011</v>
      </c>
      <c r="G20" s="149">
        <v>485.55307799999997</v>
      </c>
      <c r="H20" s="279">
        <v>0</v>
      </c>
      <c r="I20" s="280">
        <v>0</v>
      </c>
      <c r="J20" s="281">
        <v>0</v>
      </c>
      <c r="K20" s="279">
        <v>0</v>
      </c>
      <c r="L20" s="280">
        <v>0</v>
      </c>
      <c r="M20" s="281">
        <v>0</v>
      </c>
      <c r="N20" s="149">
        <f t="shared" si="1"/>
        <v>3164.9925490000005</v>
      </c>
      <c r="P20" s="94"/>
      <c r="Q20" s="101"/>
      <c r="R20" s="101"/>
      <c r="S20" s="38"/>
      <c r="T20" s="101"/>
      <c r="U20" s="96"/>
    </row>
    <row r="21" spans="1:21" x14ac:dyDescent="0.2">
      <c r="A21" s="127" t="s">
        <v>3</v>
      </c>
      <c r="B21" s="217">
        <v>1.23E-3</v>
      </c>
      <c r="C21" s="149">
        <v>1.9E-3</v>
      </c>
      <c r="D21" s="218">
        <v>2.4559999999999998E-2</v>
      </c>
      <c r="E21" s="149">
        <v>9.4420000000000004E-2</v>
      </c>
      <c r="F21" s="149">
        <v>0.14515999999999998</v>
      </c>
      <c r="G21" s="149">
        <v>0.15884000000000001</v>
      </c>
      <c r="H21" s="279">
        <v>0</v>
      </c>
      <c r="I21" s="280">
        <v>0</v>
      </c>
      <c r="J21" s="281">
        <v>0</v>
      </c>
      <c r="K21" s="279">
        <v>0</v>
      </c>
      <c r="L21" s="280">
        <v>0</v>
      </c>
      <c r="M21" s="281">
        <v>0</v>
      </c>
      <c r="N21" s="149">
        <f t="shared" si="1"/>
        <v>0.42610999999999999</v>
      </c>
      <c r="P21" s="94"/>
      <c r="Q21" s="101"/>
      <c r="R21" s="101"/>
      <c r="S21" s="38"/>
      <c r="T21" s="101"/>
      <c r="U21" s="96"/>
    </row>
    <row r="22" spans="1:21" x14ac:dyDescent="0.2">
      <c r="A22" s="127" t="s">
        <v>31</v>
      </c>
      <c r="B22" s="217">
        <v>69.142902000000007</v>
      </c>
      <c r="C22" s="149">
        <v>35.116028</v>
      </c>
      <c r="D22" s="218">
        <v>10.987052</v>
      </c>
      <c r="E22" s="149">
        <v>8.5657179999999986</v>
      </c>
      <c r="F22" s="149">
        <v>3.9430379999999996</v>
      </c>
      <c r="G22" s="149">
        <v>9.2824279999999977</v>
      </c>
      <c r="H22" s="279">
        <v>0</v>
      </c>
      <c r="I22" s="280">
        <v>0</v>
      </c>
      <c r="J22" s="281">
        <v>0</v>
      </c>
      <c r="K22" s="279">
        <v>0</v>
      </c>
      <c r="L22" s="280">
        <v>0</v>
      </c>
      <c r="M22" s="281">
        <v>0</v>
      </c>
      <c r="N22" s="149">
        <f t="shared" si="1"/>
        <v>137.03716600000001</v>
      </c>
      <c r="P22" s="94"/>
      <c r="Q22" s="101"/>
      <c r="R22" s="101"/>
      <c r="S22" s="38"/>
      <c r="T22" s="101"/>
      <c r="U22" s="96"/>
    </row>
    <row r="23" spans="1:21" x14ac:dyDescent="0.2">
      <c r="A23" s="127" t="s">
        <v>30</v>
      </c>
      <c r="B23" s="217">
        <v>5131.5099439999976</v>
      </c>
      <c r="C23" s="149">
        <v>3656.4952939999971</v>
      </c>
      <c r="D23" s="218">
        <v>2777.7615660000001</v>
      </c>
      <c r="E23" s="149">
        <v>2086.2972939999986</v>
      </c>
      <c r="F23" s="149">
        <v>1271.644980999999</v>
      </c>
      <c r="G23" s="149">
        <v>1033.5617720000005</v>
      </c>
      <c r="H23" s="279">
        <v>0</v>
      </c>
      <c r="I23" s="280">
        <v>0</v>
      </c>
      <c r="J23" s="281">
        <v>0</v>
      </c>
      <c r="K23" s="279">
        <v>0</v>
      </c>
      <c r="L23" s="280">
        <v>0</v>
      </c>
      <c r="M23" s="281">
        <v>0</v>
      </c>
      <c r="N23" s="149">
        <f t="shared" si="1"/>
        <v>15957.270850999994</v>
      </c>
      <c r="P23" s="94"/>
      <c r="Q23" s="101"/>
      <c r="R23" s="101"/>
      <c r="S23" s="38"/>
      <c r="T23" s="101"/>
      <c r="U23" s="96"/>
    </row>
    <row r="24" spans="1:21" s="68" customFormat="1" ht="11.25" x14ac:dyDescent="0.2">
      <c r="A24" s="150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3"/>
      <c r="P24" s="105"/>
      <c r="Q24" s="105"/>
      <c r="R24" s="105"/>
      <c r="S24" s="105"/>
      <c r="T24" s="105"/>
      <c r="U24" s="108"/>
    </row>
    <row r="25" spans="1:21" x14ac:dyDescent="0.2">
      <c r="A25" s="95" t="s">
        <v>40</v>
      </c>
      <c r="B25" s="23">
        <v>6379.461702999999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21" x14ac:dyDescent="0.2">
      <c r="A26" s="95" t="s">
        <v>39</v>
      </c>
      <c r="B26" s="23">
        <v>927.40974899999992</v>
      </c>
    </row>
    <row r="27" spans="1:21" x14ac:dyDescent="0.2">
      <c r="A27" s="95" t="s">
        <v>38</v>
      </c>
      <c r="B27" s="23">
        <v>1275.6500449999999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21" x14ac:dyDescent="0.2">
      <c r="A28" s="95" t="s">
        <v>60</v>
      </c>
      <c r="B28" s="23">
        <v>25.596294000000007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21" x14ac:dyDescent="0.2">
      <c r="A29" s="95" t="s">
        <v>61</v>
      </c>
      <c r="B29" s="23">
        <v>11.844403</v>
      </c>
    </row>
    <row r="30" spans="1:21" x14ac:dyDescent="0.2">
      <c r="A30" s="95" t="s">
        <v>62</v>
      </c>
      <c r="B30" s="23">
        <v>0.290325</v>
      </c>
    </row>
    <row r="31" spans="1:21" x14ac:dyDescent="0.2">
      <c r="A31" s="95" t="s">
        <v>37</v>
      </c>
      <c r="B31" s="23">
        <v>8147.8960349999988</v>
      </c>
    </row>
    <row r="32" spans="1:21" x14ac:dyDescent="0.2">
      <c r="A32" s="95" t="s">
        <v>72</v>
      </c>
      <c r="B32" s="23">
        <v>277.62400000000002</v>
      </c>
    </row>
    <row r="33" spans="1:2" x14ac:dyDescent="0.2">
      <c r="A33" s="95" t="s">
        <v>36</v>
      </c>
      <c r="B33" s="23">
        <v>0</v>
      </c>
    </row>
    <row r="34" spans="1:2" x14ac:dyDescent="0.2">
      <c r="A34" s="95" t="s">
        <v>35</v>
      </c>
      <c r="B34" s="23">
        <v>1603.9536889999999</v>
      </c>
    </row>
    <row r="35" spans="1:2" x14ac:dyDescent="0.2">
      <c r="A35" s="95" t="s">
        <v>34</v>
      </c>
      <c r="B35" s="23">
        <v>53.449596999999997</v>
      </c>
    </row>
    <row r="36" spans="1:2" x14ac:dyDescent="0.2">
      <c r="A36" s="95" t="s">
        <v>33</v>
      </c>
      <c r="B36" s="23">
        <v>1131.4423160000001</v>
      </c>
    </row>
    <row r="37" spans="1:2" x14ac:dyDescent="0.2">
      <c r="A37" s="95" t="s">
        <v>32</v>
      </c>
      <c r="B37" s="23">
        <v>1561.1087600000001</v>
      </c>
    </row>
    <row r="38" spans="1:2" x14ac:dyDescent="0.2">
      <c r="A38" s="95" t="s">
        <v>3</v>
      </c>
      <c r="B38" s="23">
        <v>0.39842</v>
      </c>
    </row>
    <row r="39" spans="1:2" x14ac:dyDescent="0.2">
      <c r="A39" s="95" t="s">
        <v>31</v>
      </c>
      <c r="B39" s="23">
        <v>21.791183999999994</v>
      </c>
    </row>
    <row r="40" spans="1:2" x14ac:dyDescent="0.2">
      <c r="A40" s="95" t="s">
        <v>30</v>
      </c>
      <c r="B40" s="23">
        <v>4391.5040469999985</v>
      </c>
    </row>
  </sheetData>
  <mergeCells count="11">
    <mergeCell ref="A4:A5"/>
    <mergeCell ref="B4:D4"/>
    <mergeCell ref="E4:G4"/>
    <mergeCell ref="H4:J4"/>
    <mergeCell ref="K4:M4"/>
    <mergeCell ref="N6:N7"/>
    <mergeCell ref="A6:A7"/>
    <mergeCell ref="B6:D6"/>
    <mergeCell ref="E6:G6"/>
    <mergeCell ref="H6:J6"/>
    <mergeCell ref="K6:M6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/>
  <dimension ref="A1:U35"/>
  <sheetViews>
    <sheetView showGridLines="0" zoomScaleNormal="100" zoomScaleSheetLayoutView="100" workbookViewId="0">
      <selection activeCell="E6" sqref="E6"/>
    </sheetView>
  </sheetViews>
  <sheetFormatPr defaultColWidth="9.140625" defaultRowHeight="12" x14ac:dyDescent="0.2"/>
  <cols>
    <col min="1" max="1" width="18.85546875" style="7" customWidth="1"/>
    <col min="2" max="13" width="9.5703125" style="7" customWidth="1"/>
    <col min="14" max="14" width="10.42578125" style="7" customWidth="1"/>
    <col min="15" max="16384" width="9.140625" style="7"/>
  </cols>
  <sheetData>
    <row r="1" spans="1:21" ht="18" x14ac:dyDescent="0.25">
      <c r="A1" s="185" t="s">
        <v>241</v>
      </c>
      <c r="N1" s="188" t="str">
        <f>'3'!N1</f>
        <v>IV. čtvrtletí 2023</v>
      </c>
    </row>
    <row r="2" spans="1:21" ht="6" customHeight="1" x14ac:dyDescent="0.2"/>
    <row r="3" spans="1:21" x14ac:dyDescent="0.2">
      <c r="A3" s="305">
        <v>2026</v>
      </c>
      <c r="B3" s="306" t="s">
        <v>42</v>
      </c>
      <c r="C3" s="307"/>
      <c r="D3" s="308"/>
      <c r="E3" s="306" t="s">
        <v>43</v>
      </c>
      <c r="F3" s="307"/>
      <c r="G3" s="308"/>
      <c r="H3" s="306" t="s">
        <v>44</v>
      </c>
      <c r="I3" s="307"/>
      <c r="J3" s="308"/>
      <c r="K3" s="306" t="s">
        <v>45</v>
      </c>
      <c r="L3" s="307"/>
      <c r="M3" s="308"/>
      <c r="N3" s="168" t="s">
        <v>7</v>
      </c>
    </row>
    <row r="4" spans="1:21" x14ac:dyDescent="0.2">
      <c r="A4" s="305"/>
      <c r="B4" s="215" t="s">
        <v>8</v>
      </c>
      <c r="C4" s="153" t="s">
        <v>9</v>
      </c>
      <c r="D4" s="216" t="s">
        <v>10</v>
      </c>
      <c r="E4" s="215" t="s">
        <v>11</v>
      </c>
      <c r="F4" s="153" t="s">
        <v>12</v>
      </c>
      <c r="G4" s="216" t="s">
        <v>13</v>
      </c>
      <c r="H4" s="215" t="s">
        <v>14</v>
      </c>
      <c r="I4" s="153" t="s">
        <v>15</v>
      </c>
      <c r="J4" s="216" t="s">
        <v>16</v>
      </c>
      <c r="K4" s="215" t="s">
        <v>17</v>
      </c>
      <c r="L4" s="153" t="s">
        <v>18</v>
      </c>
      <c r="M4" s="216" t="s">
        <v>19</v>
      </c>
      <c r="N4" s="154"/>
    </row>
    <row r="5" spans="1:21" x14ac:dyDescent="0.2">
      <c r="A5" s="310" t="s">
        <v>59</v>
      </c>
      <c r="B5" s="311">
        <f>SUM(B6:D6)</f>
        <v>46998.810792999997</v>
      </c>
      <c r="C5" s="312"/>
      <c r="D5" s="313"/>
      <c r="E5" s="311">
        <f t="shared" ref="E5" si="0">SUM(E6:G6)</f>
        <v>25809.420567000001</v>
      </c>
      <c r="F5" s="312"/>
      <c r="G5" s="313"/>
      <c r="H5" s="314">
        <f t="shared" ref="H5" si="1">SUM(H6:J6)</f>
        <v>0</v>
      </c>
      <c r="I5" s="315"/>
      <c r="J5" s="316"/>
      <c r="K5" s="314">
        <f t="shared" ref="K5" si="2">SUM(K6:M6)</f>
        <v>0</v>
      </c>
      <c r="L5" s="315"/>
      <c r="M5" s="316"/>
      <c r="N5" s="297">
        <f>SUM(N7:N20)</f>
        <v>72808.231360000005</v>
      </c>
    </row>
    <row r="6" spans="1:21" x14ac:dyDescent="0.2">
      <c r="A6" s="310"/>
      <c r="B6" s="219">
        <f>SUM(B7:B20)</f>
        <v>19067.479403999998</v>
      </c>
      <c r="C6" s="152">
        <f t="shared" ref="C6:M6" si="3">SUM(C7:C20)</f>
        <v>14846.759983</v>
      </c>
      <c r="D6" s="220">
        <f t="shared" si="3"/>
        <v>13084.571406000001</v>
      </c>
      <c r="E6" s="219">
        <f t="shared" si="3"/>
        <v>10770.088351999999</v>
      </c>
      <c r="F6" s="152">
        <f t="shared" si="3"/>
        <v>8262.3585050000002</v>
      </c>
      <c r="G6" s="220">
        <f t="shared" si="3"/>
        <v>6776.9737100000002</v>
      </c>
      <c r="H6" s="283">
        <f t="shared" si="3"/>
        <v>0</v>
      </c>
      <c r="I6" s="282">
        <f t="shared" si="3"/>
        <v>0</v>
      </c>
      <c r="J6" s="284">
        <f t="shared" si="3"/>
        <v>0</v>
      </c>
      <c r="K6" s="283">
        <f t="shared" si="3"/>
        <v>0</v>
      </c>
      <c r="L6" s="282">
        <f t="shared" si="3"/>
        <v>0</v>
      </c>
      <c r="M6" s="284">
        <f t="shared" si="3"/>
        <v>0</v>
      </c>
      <c r="N6" s="297"/>
      <c r="P6" s="60"/>
      <c r="Q6" s="60"/>
      <c r="R6" s="60"/>
      <c r="S6" s="60"/>
      <c r="T6" s="60"/>
    </row>
    <row r="7" spans="1:21" x14ac:dyDescent="0.2">
      <c r="A7" s="127" t="s">
        <v>128</v>
      </c>
      <c r="B7" s="217">
        <v>823.16824699999995</v>
      </c>
      <c r="C7" s="149">
        <v>583.00870999999995</v>
      </c>
      <c r="D7" s="218">
        <v>498.05452399999984</v>
      </c>
      <c r="E7" s="217">
        <v>405.50519400000007</v>
      </c>
      <c r="F7" s="149">
        <v>254.54727099999997</v>
      </c>
      <c r="G7" s="218">
        <v>203.06027199999994</v>
      </c>
      <c r="H7" s="279">
        <v>0</v>
      </c>
      <c r="I7" s="280">
        <v>0</v>
      </c>
      <c r="J7" s="281">
        <v>0</v>
      </c>
      <c r="K7" s="279">
        <v>0</v>
      </c>
      <c r="L7" s="280">
        <v>0</v>
      </c>
      <c r="M7" s="281">
        <v>0</v>
      </c>
      <c r="N7" s="149">
        <f>SUM(B7:M7)</f>
        <v>2767.3442180000002</v>
      </c>
      <c r="P7" s="38"/>
      <c r="Q7" s="101"/>
      <c r="R7" s="101"/>
      <c r="S7" s="101"/>
      <c r="T7" s="101"/>
      <c r="U7" s="96"/>
    </row>
    <row r="8" spans="1:21" x14ac:dyDescent="0.2">
      <c r="A8" s="127" t="s">
        <v>99</v>
      </c>
      <c r="B8" s="217">
        <v>1024.2085850000005</v>
      </c>
      <c r="C8" s="149">
        <v>774.86427100000014</v>
      </c>
      <c r="D8" s="218">
        <v>703.83010400000035</v>
      </c>
      <c r="E8" s="217">
        <v>552.97474099999954</v>
      </c>
      <c r="F8" s="149">
        <v>352.79213900000008</v>
      </c>
      <c r="G8" s="218">
        <v>252.28398200000009</v>
      </c>
      <c r="H8" s="279">
        <v>0</v>
      </c>
      <c r="I8" s="280">
        <v>0</v>
      </c>
      <c r="J8" s="281">
        <v>0</v>
      </c>
      <c r="K8" s="279">
        <v>0</v>
      </c>
      <c r="L8" s="280">
        <v>0</v>
      </c>
      <c r="M8" s="281">
        <v>0</v>
      </c>
      <c r="N8" s="149">
        <f t="shared" ref="N8:N20" si="4">SUM(B8:M8)</f>
        <v>3660.9538220000009</v>
      </c>
      <c r="P8" s="38"/>
      <c r="Q8" s="101"/>
      <c r="R8" s="101"/>
      <c r="S8" s="101"/>
      <c r="T8" s="101"/>
      <c r="U8" s="96"/>
    </row>
    <row r="9" spans="1:21" x14ac:dyDescent="0.2">
      <c r="A9" s="127" t="s">
        <v>100</v>
      </c>
      <c r="B9" s="217">
        <v>1124.3836290000002</v>
      </c>
      <c r="C9" s="149">
        <v>860.29636400000027</v>
      </c>
      <c r="D9" s="218">
        <v>666.30836499999964</v>
      </c>
      <c r="E9" s="217">
        <v>520.055161</v>
      </c>
      <c r="F9" s="149">
        <v>353.31364800000011</v>
      </c>
      <c r="G9" s="218">
        <v>268.43398800000011</v>
      </c>
      <c r="H9" s="279">
        <v>0</v>
      </c>
      <c r="I9" s="280">
        <v>0</v>
      </c>
      <c r="J9" s="281">
        <v>0</v>
      </c>
      <c r="K9" s="279">
        <v>0</v>
      </c>
      <c r="L9" s="280">
        <v>0</v>
      </c>
      <c r="M9" s="281">
        <v>0</v>
      </c>
      <c r="N9" s="149">
        <f t="shared" si="4"/>
        <v>3792.7911550000003</v>
      </c>
      <c r="P9" s="38"/>
      <c r="Q9" s="101"/>
      <c r="R9" s="101"/>
      <c r="S9" s="101"/>
      <c r="T9" s="101"/>
      <c r="U9" s="96"/>
    </row>
    <row r="10" spans="1:21" x14ac:dyDescent="0.2">
      <c r="A10" s="127" t="s">
        <v>101</v>
      </c>
      <c r="B10" s="217">
        <v>759.28965200000016</v>
      </c>
      <c r="C10" s="149">
        <v>594.44703199999992</v>
      </c>
      <c r="D10" s="218">
        <v>572.12244200000009</v>
      </c>
      <c r="E10" s="217">
        <v>459.98341499999998</v>
      </c>
      <c r="F10" s="149">
        <v>281.48190100000005</v>
      </c>
      <c r="G10" s="218">
        <v>239.64192700000004</v>
      </c>
      <c r="H10" s="279">
        <v>0</v>
      </c>
      <c r="I10" s="280">
        <v>0</v>
      </c>
      <c r="J10" s="281">
        <v>0</v>
      </c>
      <c r="K10" s="279">
        <v>0</v>
      </c>
      <c r="L10" s="280">
        <v>0</v>
      </c>
      <c r="M10" s="281">
        <v>0</v>
      </c>
      <c r="N10" s="149">
        <f t="shared" si="4"/>
        <v>2906.9663690000002</v>
      </c>
      <c r="P10" s="38"/>
      <c r="Q10" s="101"/>
      <c r="R10" s="101"/>
      <c r="S10" s="101"/>
      <c r="T10" s="101"/>
      <c r="U10" s="96"/>
    </row>
    <row r="11" spans="1:21" x14ac:dyDescent="0.2">
      <c r="A11" s="127" t="s">
        <v>127</v>
      </c>
      <c r="B11" s="217">
        <v>522.89533200000005</v>
      </c>
      <c r="C11" s="149">
        <v>399.74958800000007</v>
      </c>
      <c r="D11" s="218">
        <v>347.96647199999995</v>
      </c>
      <c r="E11" s="217">
        <v>299.60996300000028</v>
      </c>
      <c r="F11" s="149">
        <v>214.92236000000003</v>
      </c>
      <c r="G11" s="218">
        <v>155.22996800000001</v>
      </c>
      <c r="H11" s="279">
        <v>0</v>
      </c>
      <c r="I11" s="280">
        <v>0</v>
      </c>
      <c r="J11" s="281">
        <v>0</v>
      </c>
      <c r="K11" s="279">
        <v>0</v>
      </c>
      <c r="L11" s="280">
        <v>0</v>
      </c>
      <c r="M11" s="281">
        <v>0</v>
      </c>
      <c r="N11" s="149">
        <f t="shared" si="4"/>
        <v>1940.3736830000007</v>
      </c>
      <c r="P11" s="38"/>
      <c r="Q11" s="101"/>
      <c r="R11" s="101"/>
      <c r="S11" s="101"/>
      <c r="T11" s="101"/>
      <c r="U11" s="96"/>
    </row>
    <row r="12" spans="1:21" x14ac:dyDescent="0.2">
      <c r="A12" s="127" t="s">
        <v>102</v>
      </c>
      <c r="B12" s="217">
        <v>628.535619</v>
      </c>
      <c r="C12" s="149">
        <v>430.42327100000006</v>
      </c>
      <c r="D12" s="218">
        <v>369.82075000000003</v>
      </c>
      <c r="E12" s="217">
        <v>310.341701</v>
      </c>
      <c r="F12" s="149">
        <v>223.07730600000008</v>
      </c>
      <c r="G12" s="218">
        <v>182.51973100000001</v>
      </c>
      <c r="H12" s="279">
        <v>0</v>
      </c>
      <c r="I12" s="280">
        <v>0</v>
      </c>
      <c r="J12" s="281">
        <v>0</v>
      </c>
      <c r="K12" s="279">
        <v>0</v>
      </c>
      <c r="L12" s="280">
        <v>0</v>
      </c>
      <c r="M12" s="281">
        <v>0</v>
      </c>
      <c r="N12" s="149">
        <f t="shared" si="4"/>
        <v>2144.7183780000005</v>
      </c>
      <c r="P12" s="38"/>
      <c r="Q12" s="101"/>
      <c r="R12" s="101"/>
      <c r="S12" s="101"/>
      <c r="T12" s="101"/>
      <c r="U12" s="96"/>
    </row>
    <row r="13" spans="1:21" x14ac:dyDescent="0.2">
      <c r="A13" s="127" t="s">
        <v>103</v>
      </c>
      <c r="B13" s="217">
        <v>347.83967499999994</v>
      </c>
      <c r="C13" s="149">
        <v>267.901027</v>
      </c>
      <c r="D13" s="218">
        <v>223.16420700000006</v>
      </c>
      <c r="E13" s="217">
        <v>177.97253099999998</v>
      </c>
      <c r="F13" s="149">
        <v>99.496323000000004</v>
      </c>
      <c r="G13" s="218">
        <v>102.674037</v>
      </c>
      <c r="H13" s="279">
        <v>0</v>
      </c>
      <c r="I13" s="280">
        <v>0</v>
      </c>
      <c r="J13" s="281">
        <v>0</v>
      </c>
      <c r="K13" s="279">
        <v>0</v>
      </c>
      <c r="L13" s="280">
        <v>0</v>
      </c>
      <c r="M13" s="281">
        <v>0</v>
      </c>
      <c r="N13" s="149">
        <f t="shared" si="4"/>
        <v>1219.0478000000001</v>
      </c>
      <c r="P13" s="38"/>
      <c r="Q13" s="101"/>
      <c r="R13" s="101"/>
      <c r="S13" s="101"/>
      <c r="T13" s="101"/>
      <c r="U13" s="96"/>
    </row>
    <row r="14" spans="1:21" x14ac:dyDescent="0.2">
      <c r="A14" s="127" t="s">
        <v>104</v>
      </c>
      <c r="B14" s="217">
        <v>3020.0585669999996</v>
      </c>
      <c r="C14" s="149">
        <v>2518.0030489999986</v>
      </c>
      <c r="D14" s="218">
        <v>2137.0538609999994</v>
      </c>
      <c r="E14" s="217">
        <v>1894.2692710000001</v>
      </c>
      <c r="F14" s="149">
        <v>1515.8016990000006</v>
      </c>
      <c r="G14" s="218">
        <v>1259.8402589999998</v>
      </c>
      <c r="H14" s="279">
        <v>0</v>
      </c>
      <c r="I14" s="280">
        <v>0</v>
      </c>
      <c r="J14" s="281">
        <v>0</v>
      </c>
      <c r="K14" s="279">
        <v>0</v>
      </c>
      <c r="L14" s="280">
        <v>0</v>
      </c>
      <c r="M14" s="281">
        <v>0</v>
      </c>
      <c r="N14" s="149">
        <f t="shared" si="4"/>
        <v>12345.026705999997</v>
      </c>
      <c r="P14" s="38"/>
      <c r="Q14" s="101"/>
      <c r="R14" s="101"/>
      <c r="S14" s="101"/>
      <c r="T14" s="101"/>
      <c r="U14" s="110"/>
    </row>
    <row r="15" spans="1:21" x14ac:dyDescent="0.2">
      <c r="A15" s="127" t="s">
        <v>105</v>
      </c>
      <c r="B15" s="217">
        <v>824.08837200000016</v>
      </c>
      <c r="C15" s="149">
        <v>643.40781099999992</v>
      </c>
      <c r="D15" s="218">
        <v>475.07345400000008</v>
      </c>
      <c r="E15" s="217">
        <v>393.63502500000004</v>
      </c>
      <c r="F15" s="149">
        <v>298.50569300000012</v>
      </c>
      <c r="G15" s="218">
        <v>229.16598199999999</v>
      </c>
      <c r="H15" s="279">
        <v>0</v>
      </c>
      <c r="I15" s="280">
        <v>0</v>
      </c>
      <c r="J15" s="281">
        <v>0</v>
      </c>
      <c r="K15" s="279">
        <v>0</v>
      </c>
      <c r="L15" s="280">
        <v>0</v>
      </c>
      <c r="M15" s="281">
        <v>0</v>
      </c>
      <c r="N15" s="149">
        <f t="shared" si="4"/>
        <v>2863.8763370000001</v>
      </c>
      <c r="P15" s="38"/>
      <c r="Q15" s="101"/>
      <c r="R15" s="101"/>
      <c r="S15" s="101"/>
      <c r="T15" s="101"/>
      <c r="U15" s="96"/>
    </row>
    <row r="16" spans="1:21" x14ac:dyDescent="0.2">
      <c r="A16" s="127" t="s">
        <v>106</v>
      </c>
      <c r="B16" s="217">
        <v>958.72313099999985</v>
      </c>
      <c r="C16" s="149">
        <v>760.23048899999992</v>
      </c>
      <c r="D16" s="218">
        <v>627.97003800000005</v>
      </c>
      <c r="E16" s="217">
        <v>491.37049400000001</v>
      </c>
      <c r="F16" s="149">
        <v>317.26079699999991</v>
      </c>
      <c r="G16" s="218">
        <v>236.42536300000003</v>
      </c>
      <c r="H16" s="279">
        <v>0</v>
      </c>
      <c r="I16" s="280">
        <v>0</v>
      </c>
      <c r="J16" s="281">
        <v>0</v>
      </c>
      <c r="K16" s="279">
        <v>0</v>
      </c>
      <c r="L16" s="280">
        <v>0</v>
      </c>
      <c r="M16" s="281">
        <v>0</v>
      </c>
      <c r="N16" s="149">
        <f t="shared" si="4"/>
        <v>3391.9803119999992</v>
      </c>
      <c r="P16" s="38"/>
      <c r="Q16" s="101"/>
      <c r="R16" s="101"/>
      <c r="S16" s="101"/>
      <c r="T16" s="101"/>
      <c r="U16" s="96"/>
    </row>
    <row r="17" spans="1:21" x14ac:dyDescent="0.2">
      <c r="A17" s="127" t="s">
        <v>107</v>
      </c>
      <c r="B17" s="217">
        <v>901.22202199999981</v>
      </c>
      <c r="C17" s="149">
        <v>675.26549600000044</v>
      </c>
      <c r="D17" s="218">
        <v>599.87874099999976</v>
      </c>
      <c r="E17" s="217">
        <v>487.18094300000001</v>
      </c>
      <c r="F17" s="149">
        <v>316.08278800000022</v>
      </c>
      <c r="G17" s="218">
        <v>237.71134600000002</v>
      </c>
      <c r="H17" s="279">
        <v>0</v>
      </c>
      <c r="I17" s="280">
        <v>0</v>
      </c>
      <c r="J17" s="281">
        <v>0</v>
      </c>
      <c r="K17" s="279">
        <v>0</v>
      </c>
      <c r="L17" s="280">
        <v>0</v>
      </c>
      <c r="M17" s="281">
        <v>0</v>
      </c>
      <c r="N17" s="149">
        <f t="shared" si="4"/>
        <v>3217.3413360000004</v>
      </c>
      <c r="P17" s="38"/>
      <c r="Q17" s="101"/>
      <c r="R17" s="101"/>
      <c r="S17" s="101"/>
      <c r="T17" s="101"/>
      <c r="U17" s="96"/>
    </row>
    <row r="18" spans="1:21" x14ac:dyDescent="0.2">
      <c r="A18" s="127" t="s">
        <v>108</v>
      </c>
      <c r="B18" s="217">
        <v>3584.1317749999985</v>
      </c>
      <c r="C18" s="149">
        <v>2664.0050490000012</v>
      </c>
      <c r="D18" s="218">
        <v>2318.1330860000003</v>
      </c>
      <c r="E18" s="217">
        <v>1704.4166699999998</v>
      </c>
      <c r="F18" s="149">
        <v>1295.7821939999992</v>
      </c>
      <c r="G18" s="218">
        <v>1040.5560499999997</v>
      </c>
      <c r="H18" s="279">
        <v>0</v>
      </c>
      <c r="I18" s="280">
        <v>0</v>
      </c>
      <c r="J18" s="281">
        <v>0</v>
      </c>
      <c r="K18" s="279">
        <v>0</v>
      </c>
      <c r="L18" s="280">
        <v>0</v>
      </c>
      <c r="M18" s="281">
        <v>0</v>
      </c>
      <c r="N18" s="149">
        <f t="shared" si="4"/>
        <v>12607.024823999998</v>
      </c>
      <c r="P18" s="38"/>
      <c r="Q18" s="101"/>
      <c r="R18" s="101"/>
      <c r="S18" s="101"/>
      <c r="T18" s="101"/>
      <c r="U18" s="96"/>
    </row>
    <row r="19" spans="1:21" x14ac:dyDescent="0.2">
      <c r="A19" s="127" t="s">
        <v>109</v>
      </c>
      <c r="B19" s="217">
        <v>3669.4224309999986</v>
      </c>
      <c r="C19" s="149">
        <v>2962.9950069999995</v>
      </c>
      <c r="D19" s="218">
        <v>2947.357551000001</v>
      </c>
      <c r="E19" s="217">
        <v>2552.1664520000004</v>
      </c>
      <c r="F19" s="149">
        <v>2346.8365679999993</v>
      </c>
      <c r="G19" s="218">
        <v>2026.3292220000001</v>
      </c>
      <c r="H19" s="279">
        <v>0</v>
      </c>
      <c r="I19" s="280">
        <v>0</v>
      </c>
      <c r="J19" s="281">
        <v>0</v>
      </c>
      <c r="K19" s="279">
        <v>0</v>
      </c>
      <c r="L19" s="280">
        <v>0</v>
      </c>
      <c r="M19" s="281">
        <v>0</v>
      </c>
      <c r="N19" s="149">
        <f t="shared" si="4"/>
        <v>16505.107230999998</v>
      </c>
      <c r="P19" s="38"/>
      <c r="Q19" s="101"/>
      <c r="R19" s="101"/>
      <c r="S19" s="101"/>
      <c r="T19" s="101"/>
      <c r="U19" s="110"/>
    </row>
    <row r="20" spans="1:21" x14ac:dyDescent="0.2">
      <c r="A20" s="127" t="s">
        <v>110</v>
      </c>
      <c r="B20" s="217">
        <v>879.51236700000015</v>
      </c>
      <c r="C20" s="149">
        <v>712.16281900000001</v>
      </c>
      <c r="D20" s="218">
        <v>597.83781099999987</v>
      </c>
      <c r="E20" s="217">
        <v>520.60679100000004</v>
      </c>
      <c r="F20" s="149">
        <v>392.45781799999997</v>
      </c>
      <c r="G20" s="218">
        <v>343.10158299999995</v>
      </c>
      <c r="H20" s="279">
        <v>0</v>
      </c>
      <c r="I20" s="280">
        <v>0</v>
      </c>
      <c r="J20" s="281">
        <v>0</v>
      </c>
      <c r="K20" s="279">
        <v>0</v>
      </c>
      <c r="L20" s="280">
        <v>0</v>
      </c>
      <c r="M20" s="281">
        <v>0</v>
      </c>
      <c r="N20" s="149">
        <f t="shared" si="4"/>
        <v>3445.679189</v>
      </c>
      <c r="P20" s="38"/>
      <c r="Q20" s="101"/>
      <c r="R20" s="101"/>
      <c r="S20" s="101"/>
      <c r="T20" s="101"/>
      <c r="U20" s="96"/>
    </row>
    <row r="21" spans="1:21" x14ac:dyDescent="0.2">
      <c r="A21" s="4"/>
      <c r="N21" s="3"/>
      <c r="P21" s="104"/>
      <c r="Q21" s="104"/>
      <c r="R21" s="104"/>
      <c r="S21" s="104"/>
      <c r="T21" s="104"/>
      <c r="U21" s="109"/>
    </row>
    <row r="22" spans="1:21" x14ac:dyDescent="0.2">
      <c r="A22" s="10" t="s">
        <v>128</v>
      </c>
      <c r="B22" s="23">
        <v>863.11273699999992</v>
      </c>
      <c r="Q22" s="101"/>
      <c r="R22" s="101"/>
      <c r="S22" s="101"/>
      <c r="U22" s="96"/>
    </row>
    <row r="23" spans="1:21" x14ac:dyDescent="0.2">
      <c r="A23" s="10" t="s">
        <v>99</v>
      </c>
      <c r="B23" s="23">
        <v>1158.0508619999998</v>
      </c>
      <c r="U23" s="108"/>
    </row>
    <row r="24" spans="1:21" x14ac:dyDescent="0.2">
      <c r="A24" s="10" t="s">
        <v>100</v>
      </c>
      <c r="B24" s="23">
        <v>1141.8027970000003</v>
      </c>
    </row>
    <row r="25" spans="1:21" x14ac:dyDescent="0.2">
      <c r="A25" s="10" t="s">
        <v>101</v>
      </c>
      <c r="B25" s="23">
        <v>981.10724300000004</v>
      </c>
    </row>
    <row r="26" spans="1:21" x14ac:dyDescent="0.2">
      <c r="A26" s="10" t="s">
        <v>127</v>
      </c>
      <c r="B26" s="23">
        <v>669.76229100000035</v>
      </c>
    </row>
    <row r="27" spans="1:21" x14ac:dyDescent="0.2">
      <c r="A27" s="10" t="s">
        <v>102</v>
      </c>
      <c r="B27" s="23">
        <v>715.93873800000006</v>
      </c>
    </row>
    <row r="28" spans="1:21" x14ac:dyDescent="0.2">
      <c r="A28" s="10" t="s">
        <v>103</v>
      </c>
      <c r="B28" s="23">
        <v>380.14289099999996</v>
      </c>
    </row>
    <row r="29" spans="1:21" x14ac:dyDescent="0.2">
      <c r="A29" s="10" t="s">
        <v>104</v>
      </c>
      <c r="B29" s="23">
        <v>4669.9112290000003</v>
      </c>
    </row>
    <row r="30" spans="1:21" x14ac:dyDescent="0.2">
      <c r="A30" s="10" t="s">
        <v>105</v>
      </c>
      <c r="B30" s="23">
        <v>921.30670000000009</v>
      </c>
    </row>
    <row r="31" spans="1:21" x14ac:dyDescent="0.2">
      <c r="A31" s="10" t="s">
        <v>106</v>
      </c>
      <c r="B31" s="23">
        <v>1045.056654</v>
      </c>
    </row>
    <row r="32" spans="1:21" x14ac:dyDescent="0.2">
      <c r="A32" s="10" t="s">
        <v>107</v>
      </c>
      <c r="B32" s="23">
        <v>1040.9750770000003</v>
      </c>
    </row>
    <row r="33" spans="1:2" x14ac:dyDescent="0.2">
      <c r="A33" s="10" t="s">
        <v>108</v>
      </c>
      <c r="B33" s="23">
        <v>4040.7549139999987</v>
      </c>
    </row>
    <row r="34" spans="1:2" x14ac:dyDescent="0.2">
      <c r="A34" s="10" t="s">
        <v>109</v>
      </c>
      <c r="B34" s="23">
        <v>6925.3322420000004</v>
      </c>
    </row>
    <row r="35" spans="1:2" x14ac:dyDescent="0.2">
      <c r="A35" s="10" t="s">
        <v>110</v>
      </c>
      <c r="B35" s="23">
        <v>1256.1661919999999</v>
      </c>
    </row>
  </sheetData>
  <sortState xmlns:xlrd2="http://schemas.microsoft.com/office/spreadsheetml/2017/richdata2" ref="A7:N20">
    <sortCondition ref="A7"/>
  </sortState>
  <mergeCells count="11">
    <mergeCell ref="N5:N6"/>
    <mergeCell ref="A3:A4"/>
    <mergeCell ref="B3:D3"/>
    <mergeCell ref="E3:G3"/>
    <mergeCell ref="H3:J3"/>
    <mergeCell ref="K3:M3"/>
    <mergeCell ref="A5:A6"/>
    <mergeCell ref="B5:D5"/>
    <mergeCell ref="E5:G5"/>
    <mergeCell ref="H5:J5"/>
    <mergeCell ref="K5:M5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>
    <oddFooter>&amp;C&amp;"Calibri,Obyčejné"&amp;9&amp;P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4"/>
  <dimension ref="A1:U42"/>
  <sheetViews>
    <sheetView showGridLines="0" zoomScaleNormal="100" zoomScaleSheetLayoutView="85" workbookViewId="0">
      <selection activeCell="W29" sqref="W29"/>
    </sheetView>
  </sheetViews>
  <sheetFormatPr defaultColWidth="9.140625" defaultRowHeight="12.75" x14ac:dyDescent="0.2"/>
  <cols>
    <col min="1" max="1" width="30.85546875" style="2" customWidth="1"/>
    <col min="2" max="15" width="7.42578125" style="2" customWidth="1"/>
    <col min="16" max="16" width="9.140625" style="2" customWidth="1"/>
    <col min="17" max="16384" width="9.140625" style="2"/>
  </cols>
  <sheetData>
    <row r="1" spans="1:21" s="60" customFormat="1" ht="18" x14ac:dyDescent="0.25">
      <c r="A1" s="185" t="s">
        <v>338</v>
      </c>
      <c r="B1" s="21"/>
      <c r="C1" s="21"/>
      <c r="D1" s="21"/>
      <c r="E1" s="21"/>
      <c r="G1" s="21"/>
      <c r="H1" s="21"/>
      <c r="I1" s="21"/>
      <c r="J1" s="21"/>
      <c r="K1" s="21"/>
      <c r="L1" s="21"/>
      <c r="M1" s="21"/>
      <c r="N1" s="21"/>
      <c r="P1" s="188" t="str">
        <f>'3'!N1</f>
        <v>IV. čtvrtletí 2023</v>
      </c>
    </row>
    <row r="2" spans="1:21" s="7" customFormat="1" ht="6" customHeight="1" x14ac:dyDescent="0.2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21" s="7" customFormat="1" ht="12" customHeight="1" x14ac:dyDescent="0.2">
      <c r="A3" s="171">
        <v>2026</v>
      </c>
      <c r="B3" s="157" t="s">
        <v>85</v>
      </c>
      <c r="C3" s="157" t="s">
        <v>76</v>
      </c>
      <c r="D3" s="157" t="s">
        <v>77</v>
      </c>
      <c r="E3" s="157" t="s">
        <v>78</v>
      </c>
      <c r="F3" s="157" t="s">
        <v>88</v>
      </c>
      <c r="G3" s="157" t="s">
        <v>79</v>
      </c>
      <c r="H3" s="157" t="s">
        <v>80</v>
      </c>
      <c r="I3" s="157" t="s">
        <v>81</v>
      </c>
      <c r="J3" s="157" t="s">
        <v>82</v>
      </c>
      <c r="K3" s="157" t="s">
        <v>83</v>
      </c>
      <c r="L3" s="157" t="s">
        <v>84</v>
      </c>
      <c r="M3" s="157" t="s">
        <v>86</v>
      </c>
      <c r="N3" s="157" t="s">
        <v>87</v>
      </c>
      <c r="O3" s="157" t="s">
        <v>89</v>
      </c>
      <c r="P3" s="157" t="s">
        <v>7</v>
      </c>
    </row>
    <row r="4" spans="1:21" s="7" customFormat="1" ht="12" customHeight="1" x14ac:dyDescent="0.2">
      <c r="A4" s="128" t="s">
        <v>59</v>
      </c>
      <c r="B4" s="155">
        <f>SUM(B5:B20)</f>
        <v>863.11273700000038</v>
      </c>
      <c r="C4" s="155">
        <f>SUM(C5:C20)</f>
        <v>1158.0508620000003</v>
      </c>
      <c r="D4" s="155">
        <f t="shared" ref="D4:P4" si="0">SUM(D5:D20)</f>
        <v>1141.8027969999998</v>
      </c>
      <c r="E4" s="155">
        <f t="shared" si="0"/>
        <v>981.10724300000004</v>
      </c>
      <c r="F4" s="155">
        <f>SUM(F5:F20)</f>
        <v>669.762291</v>
      </c>
      <c r="G4" s="155">
        <f t="shared" si="0"/>
        <v>715.93873800000006</v>
      </c>
      <c r="H4" s="155">
        <f t="shared" si="0"/>
        <v>380.14289099999996</v>
      </c>
      <c r="I4" s="155">
        <f t="shared" si="0"/>
        <v>4669.9112290000003</v>
      </c>
      <c r="J4" s="155">
        <f t="shared" si="0"/>
        <v>921.30670000000009</v>
      </c>
      <c r="K4" s="155">
        <f t="shared" si="0"/>
        <v>1045.056654</v>
      </c>
      <c r="L4" s="155">
        <f t="shared" si="0"/>
        <v>1040.9750770000001</v>
      </c>
      <c r="M4" s="155">
        <f t="shared" si="0"/>
        <v>4040.7549139999992</v>
      </c>
      <c r="N4" s="155">
        <f t="shared" si="0"/>
        <v>6925.3322419999995</v>
      </c>
      <c r="O4" s="155">
        <f t="shared" si="0"/>
        <v>1256.1661919999999</v>
      </c>
      <c r="P4" s="155">
        <f t="shared" si="0"/>
        <v>25809.420567000001</v>
      </c>
    </row>
    <row r="5" spans="1:21" s="7" customFormat="1" ht="12" customHeight="1" x14ac:dyDescent="0.2">
      <c r="A5" s="127" t="s">
        <v>40</v>
      </c>
      <c r="B5" s="156">
        <v>0</v>
      </c>
      <c r="C5" s="156">
        <v>519.15637000000015</v>
      </c>
      <c r="D5" s="156">
        <v>154.82944000000001</v>
      </c>
      <c r="E5" s="156">
        <v>88.686030000000002</v>
      </c>
      <c r="F5" s="156">
        <v>307.27403000000004</v>
      </c>
      <c r="G5" s="156">
        <v>168.91551000000004</v>
      </c>
      <c r="H5" s="156">
        <v>1.601396</v>
      </c>
      <c r="I5" s="156">
        <v>1426.2474770000001</v>
      </c>
      <c r="J5" s="156">
        <v>37.147321000000005</v>
      </c>
      <c r="K5" s="156">
        <v>29.65926</v>
      </c>
      <c r="L5" s="156">
        <v>371.13011999999998</v>
      </c>
      <c r="M5" s="156">
        <v>323.94976499999996</v>
      </c>
      <c r="N5" s="156">
        <v>2678.8176029999995</v>
      </c>
      <c r="O5" s="156">
        <v>272.04738099999992</v>
      </c>
      <c r="P5" s="156">
        <f>SUM(B5:O5)</f>
        <v>6379.461702999999</v>
      </c>
      <c r="R5" s="8"/>
      <c r="S5" s="98"/>
      <c r="T5" s="98"/>
    </row>
    <row r="6" spans="1:21" s="7" customFormat="1" ht="12" customHeight="1" x14ac:dyDescent="0.2">
      <c r="A6" s="127" t="s">
        <v>39</v>
      </c>
      <c r="B6" s="156">
        <v>38.555</v>
      </c>
      <c r="C6" s="156">
        <v>93.37523800000011</v>
      </c>
      <c r="D6" s="156">
        <v>75.568941999999979</v>
      </c>
      <c r="E6" s="156">
        <v>12.072769000000001</v>
      </c>
      <c r="F6" s="156">
        <v>128.16749099999996</v>
      </c>
      <c r="G6" s="156">
        <v>93.907848000000016</v>
      </c>
      <c r="H6" s="156">
        <v>9.7830690000000011</v>
      </c>
      <c r="I6" s="156">
        <v>66.40333600000001</v>
      </c>
      <c r="J6" s="156">
        <v>75.896584000000004</v>
      </c>
      <c r="K6" s="156">
        <v>92.068629000000016</v>
      </c>
      <c r="L6" s="156">
        <v>82.781446999999986</v>
      </c>
      <c r="M6" s="156">
        <v>97.858461999999946</v>
      </c>
      <c r="N6" s="156">
        <v>21.180096000000002</v>
      </c>
      <c r="O6" s="156">
        <v>39.790837999999987</v>
      </c>
      <c r="P6" s="156">
        <f t="shared" ref="P6:P20" si="1">SUM(B6:O6)</f>
        <v>927.40974899999992</v>
      </c>
      <c r="R6" s="8"/>
      <c r="S6" s="98"/>
      <c r="T6" s="98"/>
    </row>
    <row r="7" spans="1:21" s="7" customFormat="1" ht="12" customHeight="1" x14ac:dyDescent="0.2">
      <c r="A7" s="127" t="s">
        <v>38</v>
      </c>
      <c r="B7" s="156">
        <v>0</v>
      </c>
      <c r="C7" s="156">
        <v>0</v>
      </c>
      <c r="D7" s="156">
        <v>0</v>
      </c>
      <c r="E7" s="156">
        <v>0</v>
      </c>
      <c r="F7" s="156">
        <v>0</v>
      </c>
      <c r="G7" s="156">
        <v>9.8810000000000009E-2</v>
      </c>
      <c r="H7" s="156">
        <v>0</v>
      </c>
      <c r="I7" s="156">
        <v>1263.6472449999999</v>
      </c>
      <c r="J7" s="156">
        <v>0</v>
      </c>
      <c r="K7" s="156">
        <v>0</v>
      </c>
      <c r="L7" s="156">
        <v>0</v>
      </c>
      <c r="M7" s="156">
        <v>0</v>
      </c>
      <c r="N7" s="156">
        <v>0.55728</v>
      </c>
      <c r="O7" s="156">
        <v>11.34671</v>
      </c>
      <c r="P7" s="156">
        <f t="shared" si="1"/>
        <v>1275.6500449999999</v>
      </c>
      <c r="R7" s="8"/>
      <c r="S7" s="98"/>
      <c r="T7" s="98"/>
    </row>
    <row r="8" spans="1:21" s="7" customFormat="1" ht="12" customHeight="1" x14ac:dyDescent="0.2">
      <c r="A8" s="127" t="s">
        <v>60</v>
      </c>
      <c r="B8" s="156">
        <v>0.57599999999999996</v>
      </c>
      <c r="C8" s="156">
        <v>8.9570000000000011E-2</v>
      </c>
      <c r="D8" s="156">
        <v>2.9169999999999998</v>
      </c>
      <c r="E8" s="156">
        <v>1.7910200000000001</v>
      </c>
      <c r="F8" s="156">
        <v>0.84094999999999998</v>
      </c>
      <c r="G8" s="156">
        <v>1.7423</v>
      </c>
      <c r="H8" s="156">
        <v>7.2676499999999988</v>
      </c>
      <c r="I8" s="156">
        <v>2.0119999999999999E-3</v>
      </c>
      <c r="J8" s="156">
        <v>8.0555000000000002E-2</v>
      </c>
      <c r="K8" s="156">
        <v>5.2141599999999997</v>
      </c>
      <c r="L8" s="156">
        <v>1.5812899999999999</v>
      </c>
      <c r="M8" s="156">
        <v>2.9989280000000003</v>
      </c>
      <c r="N8" s="156">
        <v>0.49298899999999996</v>
      </c>
      <c r="O8" s="156">
        <v>1.8700000000000001E-3</v>
      </c>
      <c r="P8" s="156">
        <f t="shared" si="1"/>
        <v>25.596294</v>
      </c>
      <c r="T8" s="8"/>
    </row>
    <row r="9" spans="1:21" s="7" customFormat="1" ht="12" customHeight="1" x14ac:dyDescent="0.2">
      <c r="A9" s="127" t="s">
        <v>61</v>
      </c>
      <c r="B9" s="156">
        <v>8.7818899999999989</v>
      </c>
      <c r="C9" s="156">
        <v>0</v>
      </c>
      <c r="D9" s="156">
        <v>0.11600000000000001</v>
      </c>
      <c r="E9" s="156">
        <v>0.43354300000000001</v>
      </c>
      <c r="F9" s="156">
        <v>0.92657000000000012</v>
      </c>
      <c r="G9" s="156">
        <v>0</v>
      </c>
      <c r="H9" s="156">
        <v>0</v>
      </c>
      <c r="I9" s="156">
        <v>0</v>
      </c>
      <c r="J9" s="156">
        <v>5.7799999999999997E-2</v>
      </c>
      <c r="K9" s="156">
        <v>0</v>
      </c>
      <c r="L9" s="156">
        <v>0.38300000000000001</v>
      </c>
      <c r="M9" s="156">
        <v>0</v>
      </c>
      <c r="N9" s="156">
        <v>0.4486</v>
      </c>
      <c r="O9" s="156">
        <v>0.69699999999999995</v>
      </c>
      <c r="P9" s="156">
        <f t="shared" si="1"/>
        <v>11.844402999999998</v>
      </c>
      <c r="T9" s="8"/>
    </row>
    <row r="10" spans="1:21" s="7" customFormat="1" ht="12" customHeight="1" x14ac:dyDescent="0.2">
      <c r="A10" s="127" t="s">
        <v>62</v>
      </c>
      <c r="B10" s="156">
        <v>0</v>
      </c>
      <c r="C10" s="156">
        <v>0</v>
      </c>
      <c r="D10" s="156">
        <v>0</v>
      </c>
      <c r="E10" s="156">
        <v>0.182615</v>
      </c>
      <c r="F10" s="156">
        <v>6.7810000000000009E-2</v>
      </c>
      <c r="G10" s="156">
        <v>5.9000000000000007E-3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3.4000000000000002E-2</v>
      </c>
      <c r="O10" s="156">
        <v>0</v>
      </c>
      <c r="P10" s="156">
        <f t="shared" si="1"/>
        <v>0.29032500000000006</v>
      </c>
      <c r="T10" s="8"/>
      <c r="U10" s="8"/>
    </row>
    <row r="11" spans="1:21" s="7" customFormat="1" ht="12" customHeight="1" x14ac:dyDescent="0.2">
      <c r="A11" s="127" t="s">
        <v>37</v>
      </c>
      <c r="B11" s="156">
        <v>0</v>
      </c>
      <c r="C11" s="156">
        <v>182.99080399999997</v>
      </c>
      <c r="D11" s="156">
        <v>0</v>
      </c>
      <c r="E11" s="156">
        <v>659.90251600000011</v>
      </c>
      <c r="F11" s="156">
        <v>17.640277999999999</v>
      </c>
      <c r="G11" s="156">
        <v>206.69571999999999</v>
      </c>
      <c r="H11" s="156">
        <v>12.446093000000001</v>
      </c>
      <c r="I11" s="156">
        <v>52.241369999999996</v>
      </c>
      <c r="J11" s="156">
        <v>348.95492100000001</v>
      </c>
      <c r="K11" s="156">
        <v>815.048541</v>
      </c>
      <c r="L11" s="156">
        <v>361.98126400000001</v>
      </c>
      <c r="M11" s="156">
        <v>1891.2302659999996</v>
      </c>
      <c r="N11" s="156">
        <v>3393.3464350000004</v>
      </c>
      <c r="O11" s="156">
        <v>205.41782699999999</v>
      </c>
      <c r="P11" s="156">
        <f t="shared" si="1"/>
        <v>8147.8960349999998</v>
      </c>
      <c r="R11" s="8"/>
      <c r="S11" s="98"/>
      <c r="T11" s="98"/>
    </row>
    <row r="12" spans="1:21" s="7" customFormat="1" ht="12" customHeight="1" x14ac:dyDescent="0.2">
      <c r="A12" s="127" t="s">
        <v>72</v>
      </c>
      <c r="B12" s="156">
        <v>0</v>
      </c>
      <c r="C12" s="156">
        <v>231.94800000000001</v>
      </c>
      <c r="D12" s="156">
        <v>0</v>
      </c>
      <c r="E12" s="156">
        <v>0</v>
      </c>
      <c r="F12" s="156">
        <v>45.676000000000002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0</v>
      </c>
      <c r="N12" s="156">
        <v>0</v>
      </c>
      <c r="O12" s="156">
        <v>0</v>
      </c>
      <c r="P12" s="156">
        <f t="shared" si="1"/>
        <v>277.62400000000002</v>
      </c>
      <c r="T12" s="8"/>
    </row>
    <row r="13" spans="1:21" s="7" customFormat="1" ht="12" customHeight="1" x14ac:dyDescent="0.2">
      <c r="A13" s="127" t="s">
        <v>36</v>
      </c>
      <c r="B13" s="156">
        <v>0</v>
      </c>
      <c r="C13" s="156">
        <v>0</v>
      </c>
      <c r="D13" s="156">
        <v>0</v>
      </c>
      <c r="E13" s="156">
        <v>0</v>
      </c>
      <c r="F13" s="156">
        <v>0</v>
      </c>
      <c r="G13" s="156">
        <v>0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0</v>
      </c>
      <c r="O13" s="156">
        <v>0</v>
      </c>
      <c r="P13" s="156">
        <f t="shared" si="1"/>
        <v>0</v>
      </c>
      <c r="T13" s="8"/>
    </row>
    <row r="14" spans="1:21" s="7" customFormat="1" ht="12" customHeight="1" x14ac:dyDescent="0.2">
      <c r="A14" s="127" t="s">
        <v>35</v>
      </c>
      <c r="B14" s="156">
        <v>0</v>
      </c>
      <c r="C14" s="156">
        <v>0</v>
      </c>
      <c r="D14" s="156">
        <v>13.30278</v>
      </c>
      <c r="E14" s="156">
        <v>1.9843</v>
      </c>
      <c r="F14" s="156">
        <v>5.8719999999999999</v>
      </c>
      <c r="G14" s="156">
        <v>0</v>
      </c>
      <c r="H14" s="156">
        <v>2.61625</v>
      </c>
      <c r="I14" s="156">
        <v>457.21184000000005</v>
      </c>
      <c r="J14" s="156">
        <v>164.42483900000002</v>
      </c>
      <c r="K14" s="156">
        <v>32.302</v>
      </c>
      <c r="L14" s="156">
        <v>0</v>
      </c>
      <c r="M14" s="156">
        <v>470.661</v>
      </c>
      <c r="N14" s="156">
        <v>341.60268000000002</v>
      </c>
      <c r="O14" s="156">
        <v>113.976</v>
      </c>
      <c r="P14" s="156">
        <f t="shared" si="1"/>
        <v>1603.9536889999999</v>
      </c>
      <c r="T14" s="8"/>
    </row>
    <row r="15" spans="1:21" s="7" customFormat="1" ht="12" customHeight="1" x14ac:dyDescent="0.2">
      <c r="A15" s="127" t="s">
        <v>34</v>
      </c>
      <c r="B15" s="156">
        <v>0</v>
      </c>
      <c r="C15" s="156">
        <v>0</v>
      </c>
      <c r="D15" s="156">
        <v>0</v>
      </c>
      <c r="E15" s="156">
        <v>0</v>
      </c>
      <c r="F15" s="156">
        <v>0</v>
      </c>
      <c r="G15" s="156">
        <v>0</v>
      </c>
      <c r="H15" s="156">
        <v>0</v>
      </c>
      <c r="I15" s="156">
        <v>0</v>
      </c>
      <c r="J15" s="156">
        <v>0</v>
      </c>
      <c r="K15" s="156">
        <v>0</v>
      </c>
      <c r="L15" s="156">
        <v>0</v>
      </c>
      <c r="M15" s="156">
        <v>6.2285970000000006</v>
      </c>
      <c r="N15" s="156">
        <v>0</v>
      </c>
      <c r="O15" s="156">
        <v>47.220999999999997</v>
      </c>
      <c r="P15" s="156">
        <f t="shared" si="1"/>
        <v>53.449596999999997</v>
      </c>
      <c r="T15" s="8"/>
    </row>
    <row r="16" spans="1:21" s="7" customFormat="1" ht="12" customHeight="1" x14ac:dyDescent="0.2">
      <c r="A16" s="127" t="s">
        <v>33</v>
      </c>
      <c r="B16" s="156">
        <v>256.80723</v>
      </c>
      <c r="C16" s="156">
        <v>1.3706050000000001</v>
      </c>
      <c r="D16" s="156">
        <v>443.96199999999999</v>
      </c>
      <c r="E16" s="156">
        <v>0</v>
      </c>
      <c r="F16" s="156">
        <v>3.5713889999999999</v>
      </c>
      <c r="G16" s="156">
        <v>0</v>
      </c>
      <c r="H16" s="156">
        <v>159.904267</v>
      </c>
      <c r="I16" s="156">
        <v>49.566804000000005</v>
      </c>
      <c r="J16" s="156">
        <v>85.103252999999995</v>
      </c>
      <c r="K16" s="156">
        <v>0</v>
      </c>
      <c r="L16" s="156">
        <v>82.167068</v>
      </c>
      <c r="M16" s="156">
        <v>27.106999999999999</v>
      </c>
      <c r="N16" s="156">
        <v>0</v>
      </c>
      <c r="O16" s="156">
        <v>21.8827</v>
      </c>
      <c r="P16" s="156">
        <f t="shared" si="1"/>
        <v>1131.4423160000001</v>
      </c>
      <c r="T16" s="8"/>
    </row>
    <row r="17" spans="1:21" s="7" customFormat="1" ht="12" customHeight="1" x14ac:dyDescent="0.2">
      <c r="A17" s="127" t="s">
        <v>32</v>
      </c>
      <c r="B17" s="156">
        <v>0</v>
      </c>
      <c r="C17" s="156">
        <v>2.0395300000000001</v>
      </c>
      <c r="D17" s="156">
        <v>0</v>
      </c>
      <c r="E17" s="156">
        <v>0</v>
      </c>
      <c r="F17" s="156">
        <v>0</v>
      </c>
      <c r="G17" s="156">
        <v>0</v>
      </c>
      <c r="H17" s="156">
        <v>0</v>
      </c>
      <c r="I17" s="156">
        <v>853.56615499999975</v>
      </c>
      <c r="J17" s="156">
        <v>0</v>
      </c>
      <c r="K17" s="156">
        <v>0</v>
      </c>
      <c r="L17" s="156">
        <v>0.157</v>
      </c>
      <c r="M17" s="156">
        <v>143.98969999999997</v>
      </c>
      <c r="N17" s="156">
        <v>246.46700000000001</v>
      </c>
      <c r="O17" s="156">
        <v>314.88937500000009</v>
      </c>
      <c r="P17" s="156">
        <f t="shared" si="1"/>
        <v>1561.1087600000001</v>
      </c>
      <c r="T17" s="8"/>
      <c r="U17" s="8"/>
    </row>
    <row r="18" spans="1:21" s="7" customFormat="1" ht="12" customHeight="1" x14ac:dyDescent="0.2">
      <c r="A18" s="127" t="s">
        <v>3</v>
      </c>
      <c r="B18" s="156">
        <v>0</v>
      </c>
      <c r="C18" s="156">
        <v>0</v>
      </c>
      <c r="D18" s="156">
        <v>0</v>
      </c>
      <c r="E18" s="156">
        <v>0</v>
      </c>
      <c r="F18" s="156"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6">
        <v>0</v>
      </c>
      <c r="N18" s="156">
        <v>0</v>
      </c>
      <c r="O18" s="156">
        <v>0.39841999999999994</v>
      </c>
      <c r="P18" s="156">
        <f t="shared" si="1"/>
        <v>0.39841999999999994</v>
      </c>
      <c r="T18" s="8"/>
    </row>
    <row r="19" spans="1:21" s="7" customFormat="1" ht="12" customHeight="1" x14ac:dyDescent="0.2">
      <c r="A19" s="127" t="s">
        <v>31</v>
      </c>
      <c r="B19" s="156">
        <v>0</v>
      </c>
      <c r="C19" s="156">
        <v>9.0339570000000009</v>
      </c>
      <c r="D19" s="156">
        <v>0.18520699999999998</v>
      </c>
      <c r="E19" s="156">
        <v>0</v>
      </c>
      <c r="F19" s="156">
        <v>0.15786900000000001</v>
      </c>
      <c r="G19" s="156">
        <v>0.124845</v>
      </c>
      <c r="H19" s="156">
        <v>1.298</v>
      </c>
      <c r="I19" s="156">
        <v>2.0190760000000001</v>
      </c>
      <c r="J19" s="156">
        <v>2.5956369999999991</v>
      </c>
      <c r="K19" s="156">
        <v>0.64307000000000003</v>
      </c>
      <c r="L19" s="156">
        <v>0.58760599999999996</v>
      </c>
      <c r="M19" s="156">
        <v>4.3660930000000002</v>
      </c>
      <c r="N19" s="156">
        <v>0.48588999999999999</v>
      </c>
      <c r="O19" s="156">
        <v>0.29393399999999997</v>
      </c>
      <c r="P19" s="156">
        <f t="shared" si="1"/>
        <v>21.791184000000005</v>
      </c>
      <c r="T19" s="8"/>
    </row>
    <row r="20" spans="1:21" s="7" customFormat="1" ht="12" customHeight="1" x14ac:dyDescent="0.2">
      <c r="A20" s="127" t="s">
        <v>30</v>
      </c>
      <c r="B20" s="156">
        <v>558.39261700000031</v>
      </c>
      <c r="C20" s="156">
        <v>118.04678799999998</v>
      </c>
      <c r="D20" s="156">
        <v>450.92142799999988</v>
      </c>
      <c r="E20" s="156">
        <v>216.05444999999997</v>
      </c>
      <c r="F20" s="156">
        <v>159.56790399999994</v>
      </c>
      <c r="G20" s="156">
        <v>244.44780499999996</v>
      </c>
      <c r="H20" s="156">
        <v>185.22616599999998</v>
      </c>
      <c r="I20" s="156">
        <v>499.00591400000008</v>
      </c>
      <c r="J20" s="156">
        <v>207.04578999999998</v>
      </c>
      <c r="K20" s="156">
        <v>70.120994000000039</v>
      </c>
      <c r="L20" s="156">
        <v>140.20628199999999</v>
      </c>
      <c r="M20" s="156">
        <v>1072.3651029999996</v>
      </c>
      <c r="N20" s="156">
        <v>241.89966899999993</v>
      </c>
      <c r="O20" s="156">
        <v>228.20313700000005</v>
      </c>
      <c r="P20" s="156">
        <f t="shared" si="1"/>
        <v>4391.5040470000004</v>
      </c>
      <c r="R20" s="8"/>
      <c r="S20" s="98"/>
      <c r="T20" s="98"/>
    </row>
    <row r="21" spans="1:21" s="4" customFormat="1" ht="12" x14ac:dyDescent="0.2">
      <c r="P21" s="3"/>
      <c r="T21" s="98"/>
    </row>
    <row r="22" spans="1:21" s="7" customFormat="1" x14ac:dyDescent="0.2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1"/>
    </row>
    <row r="23" spans="1:21" s="7" customFormat="1" x14ac:dyDescent="0.2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21" s="7" customFormat="1" x14ac:dyDescent="0.2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3"/>
    </row>
    <row r="25" spans="1:21" s="7" customFormat="1" x14ac:dyDescent="0.2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3"/>
    </row>
    <row r="26" spans="1:21" s="7" customFormat="1" x14ac:dyDescent="0.2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S26" s="8"/>
    </row>
    <row r="27" spans="1:21" s="7" customFormat="1" x14ac:dyDescent="0.2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21" s="7" customFormat="1" x14ac:dyDescent="0.2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21" s="7" customFormat="1" x14ac:dyDescent="0.2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21" s="7" customFormat="1" x14ac:dyDescent="0.2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21" s="7" customFormat="1" x14ac:dyDescent="0.2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21" s="7" customFormat="1" x14ac:dyDescent="0.2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s="7" customFormat="1" x14ac:dyDescent="0.2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</row>
    <row r="34" spans="1:16" s="7" customFormat="1" x14ac:dyDescent="0.2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s="7" customFormat="1" x14ac:dyDescent="0.2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</row>
    <row r="36" spans="1:16" s="7" customFormat="1" x14ac:dyDescent="0.2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</row>
    <row r="37" spans="1:16" s="7" customFormat="1" x14ac:dyDescent="0.2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s="7" customFormat="1" x14ac:dyDescent="0.2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s="7" customFormat="1" x14ac:dyDescent="0.2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s="7" customFormat="1" x14ac:dyDescent="0.2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s="7" customFormat="1" x14ac:dyDescent="0.2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s="7" customForma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</sheetData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>
    <oddFooter>&amp;C&amp;"Calibri,Obyčejné"&amp;9&amp;P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E30910C169A742B2EA2F6857C7D85D" ma:contentTypeVersion="13" ma:contentTypeDescription="Create a new document." ma:contentTypeScope="" ma:versionID="348c13282ee6afdfb781e834b7895c38">
  <xsd:schema xmlns:xsd="http://www.w3.org/2001/XMLSchema" xmlns:xs="http://www.w3.org/2001/XMLSchema" xmlns:p="http://schemas.microsoft.com/office/2006/metadata/properties" xmlns:ns2="14dc2d1e-e557-46df-b43d-86cdda3daf61" xmlns:ns3="5bf3f6dc-e993-4359-8647-cf971b7e723e" targetNamespace="http://schemas.microsoft.com/office/2006/metadata/properties" ma:root="true" ma:fieldsID="13208d426c497f9b3965c1401757bb05" ns2:_="" ns3:_="">
    <xsd:import namespace="14dc2d1e-e557-46df-b43d-86cdda3daf61"/>
    <xsd:import namespace="5bf3f6dc-e993-4359-8647-cf971b7e7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dc2d1e-e557-46df-b43d-86cdda3d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33881d7-4c0e-47fb-8323-9fb0d5f480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3f6dc-e993-4359-8647-cf971b7e72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dc2d1e-e557-46df-b43d-86cdda3daf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0EE897-94AE-4486-8AC8-0ABA38AD1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dc2d1e-e557-46df-b43d-86cdda3daf61"/>
    <ds:schemaRef ds:uri="5bf3f6dc-e993-4359-8647-cf971b7e72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2DD05D-22E0-4019-BE77-DF1C16FC99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C148F3-6171-44C0-BAD6-807D14DBBAA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bf3f6dc-e993-4359-8647-cf971b7e723e"/>
    <ds:schemaRef ds:uri="http://purl.org/dc/elements/1.1/"/>
    <ds:schemaRef ds:uri="http://schemas.microsoft.com/office/2006/metadata/properties"/>
    <ds:schemaRef ds:uri="14dc2d1e-e557-46df-b43d-86cdda3daf6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49</vt:i4>
      </vt:variant>
      <vt:variant>
        <vt:lpstr>Pojmenované oblasti</vt:lpstr>
      </vt:variant>
      <vt:variant>
        <vt:i4>1</vt:i4>
      </vt:variant>
    </vt:vector>
  </HeadingPairs>
  <TitlesOfParts>
    <vt:vector size="50" baseType="lpstr">
      <vt:lpstr>Titulní</vt:lpstr>
      <vt:lpstr>Obsah</vt:lpstr>
      <vt:lpstr>Úvod</vt:lpstr>
      <vt:lpstr>1</vt:lpstr>
      <vt:lpstr>2</vt:lpstr>
      <vt:lpstr>3</vt:lpstr>
      <vt:lpstr>4.1</vt:lpstr>
      <vt:lpstr>4.2</vt:lpstr>
      <vt:lpstr>4.3</vt:lpstr>
      <vt:lpstr>5.1</vt:lpstr>
      <vt:lpstr>5.2</vt:lpstr>
      <vt:lpstr>5.3</vt:lpstr>
      <vt:lpstr>5.4</vt:lpstr>
      <vt:lpstr>6</vt:lpstr>
      <vt:lpstr>7.1</vt:lpstr>
      <vt:lpstr>7.2</vt:lpstr>
      <vt:lpstr>8.1</vt:lpstr>
      <vt:lpstr>8.2</vt:lpstr>
      <vt:lpstr>14.2</vt:lpstr>
      <vt:lpstr>14.3</vt:lpstr>
      <vt:lpstr>14.4</vt:lpstr>
      <vt:lpstr>14.5</vt:lpstr>
      <vt:lpstr>14.6</vt:lpstr>
      <vt:lpstr>14.7</vt:lpstr>
      <vt:lpstr>14.8</vt:lpstr>
      <vt:lpstr>14.9</vt:lpstr>
      <vt:lpstr>14.10</vt:lpstr>
      <vt:lpstr>14.11</vt:lpstr>
      <vt:lpstr>14.12</vt:lpstr>
      <vt:lpstr>14.13</vt:lpstr>
      <vt:lpstr>14.14</vt:lpstr>
      <vt:lpstr>8.3</vt:lpstr>
      <vt:lpstr>8.4</vt:lpstr>
      <vt:lpstr>8.5</vt:lpstr>
      <vt:lpstr>8.6</vt:lpstr>
      <vt:lpstr>8.7</vt:lpstr>
      <vt:lpstr>8.8</vt:lpstr>
      <vt:lpstr>8.9</vt:lpstr>
      <vt:lpstr>8.10</vt:lpstr>
      <vt:lpstr>8.11</vt:lpstr>
      <vt:lpstr>8.12</vt:lpstr>
      <vt:lpstr>8.13</vt:lpstr>
      <vt:lpstr>8.14</vt:lpstr>
      <vt:lpstr>9</vt:lpstr>
      <vt:lpstr>10.1</vt:lpstr>
      <vt:lpstr>10.2</vt:lpstr>
      <vt:lpstr>10.3</vt:lpstr>
      <vt:lpstr>10.4</vt:lpstr>
      <vt:lpstr>10.5</vt:lpstr>
      <vt:lpstr>Titulní!Oblast_tisku</vt:lpstr>
    </vt:vector>
  </TitlesOfParts>
  <Company>Energetický regulační úřad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daniel.rosecky@eru.cz</dc:creator>
  <cp:lastModifiedBy>Rosecký Daniel Ing.</cp:lastModifiedBy>
  <cp:lastPrinted>2026-08-31T06:06:36Z</cp:lastPrinted>
  <dcterms:created xsi:type="dcterms:W3CDTF">2006-03-02T11:20:40Z</dcterms:created>
  <dcterms:modified xsi:type="dcterms:W3CDTF">2026-09-03T11:36:03Z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0x01010016E30910C169A742B2EA2F6857C7D85D</vt:lpwstr>
  </property>
</Properties>
</file>